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6.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1.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USER\Documents\Master\Social Media and Web Analytics\GA\"/>
    </mc:Choice>
  </mc:AlternateContent>
  <xr:revisionPtr revIDLastSave="0" documentId="8_{DA39D8DB-5FB0-4A30-984B-3FC8E89C1B2F}" xr6:coauthVersionLast="47" xr6:coauthVersionMax="47" xr10:uidLastSave="{00000000-0000-0000-0000-000000000000}"/>
  <bookViews>
    <workbookView xWindow="-110" yWindow="-110" windowWidth="19420" windowHeight="10300" firstSheet="3" activeTab="7" xr2:uid="{00000000-000D-0000-FFFF-FFFF00000000}"/>
  </bookViews>
  <sheets>
    <sheet name="Edges" sheetId="1" r:id="rId1"/>
    <sheet name="Sentiment" sheetId="8" r:id="rId2"/>
    <sheet name="Pivot&amp;Sentiment Graph" sheetId="9" r:id="rId3"/>
    <sheet name="Vertices" sheetId="3" r:id="rId4"/>
    <sheet name="Do Not Delete" sheetId="4" state="hidden" r:id="rId5"/>
    <sheet name="Groups" sheetId="5" r:id="rId6"/>
    <sheet name="Group Vertices" sheetId="6" r:id="rId7"/>
    <sheet name="Overall Metrics" sheetId="7" r:id="rId8"/>
    <sheet name="Misc" sheetId="2" state="hidden" r:id="rId9"/>
    <sheet name="Twitter Search Ntwrk Top Item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0" i="7" l="1"/>
  <c r="B129" i="7"/>
  <c r="P45" i="7"/>
  <c r="Q45" i="7" s="1"/>
  <c r="P2" i="7"/>
  <c r="B127" i="7" s="1"/>
  <c r="B144" i="7"/>
  <c r="B143" i="7"/>
  <c r="R45" i="7"/>
  <c r="S45" i="7" s="1"/>
  <c r="R2" i="7"/>
  <c r="B141" i="7" s="1"/>
  <c r="B116" i="7"/>
  <c r="B115" i="7"/>
  <c r="N45" i="7"/>
  <c r="O45" i="7" s="1"/>
  <c r="N2" i="7"/>
  <c r="B113" i="7" s="1"/>
  <c r="B86" i="7"/>
  <c r="B85" i="7"/>
  <c r="B102" i="7"/>
  <c r="B101" i="7"/>
  <c r="L45" i="7"/>
  <c r="M45" i="7" s="1"/>
  <c r="L2" i="7"/>
  <c r="B99" i="7" s="1"/>
  <c r="B57" i="7"/>
  <c r="B88" i="7"/>
  <c r="B87" i="7"/>
  <c r="J45" i="7"/>
  <c r="K45" i="7" s="1"/>
  <c r="J2" i="7"/>
  <c r="B74" i="7"/>
  <c r="B73" i="7"/>
  <c r="H45" i="7"/>
  <c r="I45" i="7" s="1"/>
  <c r="H2" i="7"/>
  <c r="B71" i="7" s="1"/>
  <c r="B60" i="7"/>
  <c r="B59" i="7"/>
  <c r="F45" i="7"/>
  <c r="G45" i="7" s="1"/>
  <c r="F2" i="7"/>
  <c r="B46" i="7"/>
  <c r="B45" i="7"/>
  <c r="T2" i="7"/>
  <c r="T45" i="7"/>
  <c r="B100" i="7" l="1"/>
  <c r="B72" i="7"/>
  <c r="B58" i="7"/>
  <c r="B114" i="7"/>
  <c r="B142" i="7"/>
  <c r="B12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73D5BC9F-3063-46D9-8A27-E1AEC4B94CF6}">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1" authorId="0" shapeId="0" xr:uid="{3374068E-2725-41B6-BE82-B8864F39BA7D}">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<sst xmlns="http://schemas.openxmlformats.org/spreadsheetml/2006/main" count="7954" uniqueCount="2153">
  <si>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</si>
  <si>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</si>
  <si>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</si>
  <si>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</si>
  <si>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</si>
  <si>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</si>
  <si>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</si>
  <si>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</si>
  <si>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</si>
  <si>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</si>
  <si>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</si>
  <si>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</si>
  <si>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</si>
  <si>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</si>
  <si>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</si>
  <si>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</si>
  <si>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</si>
  <si>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</si>
  <si>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</si>
  <si>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</si>
  <si>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</si>
  <si>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</si>
  <si>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</si>
  <si>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</si>
  <si>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</si>
  <si>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</si>
  <si>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</si>
  <si>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</si>
  <si>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</si>
  <si>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</si>
  <si>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</si>
  <si>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</si>
  <si>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</si>
  <si>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</si>
  <si>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</si>
  <si>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</si>
  <si>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</si>
  <si>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</si>
  <si>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</si>
  <si>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</si>
  <si>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</si>
  <si>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</si>
  <si>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</si>
  <si>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</si>
  <si>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</si>
  <si>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</si>
  <si>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</si>
  <si>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</si>
  <si>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</si>
  <si>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</si>
  <si>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</si>
  <si>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</si>
  <si>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</si>
  <si>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</si>
  <si>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</si>
  <si>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</si>
  <si>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</si>
  <si>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</si>
  <si>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</si>
  <si>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</si>
  <si>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</si>
  <si>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</si>
  <si>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</si>
  <si>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</si>
  <si>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</si>
  <si>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</si>
  <si>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</si>
  <si>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</si>
  <si>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</si>
  <si>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</si>
  <si>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</si>
  <si>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</si>
  <si>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</si>
  <si>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</si>
  <si>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</si>
  <si>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</si>
  <si>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</si>
  <si>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</si>
  <si>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</si>
  <si>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</si>
  <si>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</si>
  <si>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</si>
  <si>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</si>
  <si>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</si>
  <si>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</si>
  <si>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</si>
  <si>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</si>
  <si>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</si>
  <si>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</si>
  <si>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</si>
  <si>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</si>
  <si>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</si>
  <si>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</si>
  <si>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</si>
  <si>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</si>
  <si>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</si>
  <si>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</si>
  <si>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</si>
  <si>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</si>
  <si>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</si>
  <si>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</si>
  <si>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</si>
  <si>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</si>
  <si>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</si>
  <si>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</si>
  <si>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</si>
  <si>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</si>
  <si>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</si>
  <si>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</si>
  <si>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</si>
  <si>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</si>
  <si>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</si>
  <si>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</si>
  <si>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</si>
  <si>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</si>
  <si>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</si>
  <si>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</si>
  <si>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</si>
  <si>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</si>
  <si>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</si>
  <si>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</si>
  <si>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</si>
  <si>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</si>
  <si>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</si>
  <si>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</si>
  <si>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</si>
  <si>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</si>
  <si>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</si>
  <si>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</si>
  <si>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</si>
  <si>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</si>
  <si>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</si>
  <si>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</si>
  <si>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</si>
  <si>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</si>
  <si>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</si>
  <si>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</si>
  <si>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</si>
  <si>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</si>
  <si>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</si>
  <si>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</si>
  <si>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</si>
  <si>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</si>
  <si>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</si>
  <si>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</si>
  <si>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</si>
  <si>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</si>
  <si>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</si>
  <si>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</si>
  <si>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</si>
  <si>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</si>
  <si>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</si>
  <si>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</si>
  <si>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</si>
  <si>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</si>
  <si>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</si>
  <si>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</si>
  <si>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</si>
  <si>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</si>
  <si>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</si>
  <si>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</si>
  <si>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</si>
  <si>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</si>
  <si>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</si>
  <si>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</si>
  <si>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</si>
  <si>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</si>
  <si>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</si>
  <si>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</si>
  <si>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</si>
  <si>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</si>
  <si>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</si>
  <si>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</si>
  <si>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</si>
  <si>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@Ubisoft</t>
  </si>
  <si>
    <t>https://twitter.com/Ubisoft/status/1775553914709930054#m</t>
  </si>
  <si>
    <t>https://twitter.com/Ubisoft/status/1792577590416298448#m</t>
  </si>
  <si>
    <t>https://twitter.com/Ubisoft/status/1791471568373105001#m</t>
  </si>
  <si>
    <t>https://twitter.com/Ubisoft/status/1791151918015812048#m</t>
  </si>
  <si>
    <t>@PlayXDefiant</t>
  </si>
  <si>
    <t>https://twitter.com/PlayXDefiant/status/1790830952475717653#m</t>
  </si>
  <si>
    <t>@originaluser</t>
  </si>
  <si>
    <t>https://twitter.com/Ubisoft/status/1791097179441938684#m</t>
  </si>
  <si>
    <t>https://twitter.com/Ubisoft/status/1790779064258527286#m</t>
  </si>
  <si>
    <t>https://twitter.com/Ubisoft/status/1790778016982852004#m</t>
  </si>
  <si>
    <t>@assassinscreed</t>
  </si>
  <si>
    <t>https://twitter.com/assassinscreed/status/1790759073639477639#m</t>
  </si>
  <si>
    <t>https://twitter.com/Ubisoft/status/1790412418247508306#m</t>
  </si>
  <si>
    <t>https://twitter.com/Ubisoft/status/1790407277016457338#m</t>
  </si>
  <si>
    <t>https://twitter.com/Ubisoft/status/1790387364801507489#m</t>
  </si>
  <si>
    <t>@princeofpersia</t>
  </si>
  <si>
    <t>https://twitter.com/princeofpersia/status/1790019326667259933#m</t>
  </si>
  <si>
    <t>https://twitter.com/Ubisoft/status/1790050193183797636#m</t>
  </si>
  <si>
    <t>https://twitter.com/Ubisoft/status/1790049608720125969#m</t>
  </si>
  <si>
    <t>https://twitter.com/princeofpersia/status/1788962207767708115#m</t>
  </si>
  <si>
    <t>https://twitter.com/Ubisoft/status/1788236514826088925#m</t>
  </si>
  <si>
    <t>@rocksmithplus</t>
  </si>
  <si>
    <t>https://twitter.com/rocksmithplus/status/1787890207192174706#m</t>
  </si>
  <si>
    <t>https://twitter.com/Ubisoft/status/1787878960111472685#m</t>
  </si>
  <si>
    <t>https://twitter.com/princeofpersia/status/1787527778469879936#m</t>
  </si>
  <si>
    <t>https://twitter.com/Ubisoft/status/1787406695238365473#m</t>
  </si>
  <si>
    <t>@AvatarFrontiers</t>
  </si>
  <si>
    <t>https://twitter.com/AvatarFrontiers/status/1783526419793940769#m</t>
  </si>
  <si>
    <t>@watchdogsgame</t>
  </si>
  <si>
    <t>https://twitter.com/watchdogsgame/status/1785338405091443084#m</t>
  </si>
  <si>
    <t>https://twitter.com/Ubisoft/status/1786078930190921891#m</t>
  </si>
  <si>
    <t>@TheCrewGame</t>
  </si>
  <si>
    <t>https://twitter.com/TheCrewGame/status/1785700854596526493#m</t>
  </si>
  <si>
    <t>https://twitter.com/assassinscreed/status/1785700720785715678#m</t>
  </si>
  <si>
    <t>https://twitter.com/Ubisoft/status/1785685616153223289#m</t>
  </si>
  <si>
    <t>@Studio_Evil</t>
  </si>
  <si>
    <t>https://twitter.com/Studio_Evil/status/1785338321843220953#m</t>
  </si>
  <si>
    <t>https://twitter.com/Ubisoft/status/1785326419288994089#m</t>
  </si>
  <si>
    <t>@justdancegame</t>
  </si>
  <si>
    <t>https://twitter.com/justdancegame/status/1784991043995181407#m</t>
  </si>
  <si>
    <t>https://twitter.com/assassinscreed/status/1783526472906334407#m</t>
  </si>
  <si>
    <t>https://twitter.com/Ubisoft/status/1783139985689895112#m</t>
  </si>
  <si>
    <t>@skullnbonesgame</t>
  </si>
  <si>
    <t>https://twitter.com/skullnbonesgame/status/1782801659422200160#m</t>
  </si>
  <si>
    <t>@Brawlhalla</t>
  </si>
  <si>
    <t>https://twitter.com/Brawlhalla/status/1781769435809747167#m</t>
  </si>
  <si>
    <t>https://twitter.com/PlayXDefiant/status/1781378479692325189#m</t>
  </si>
  <si>
    <t>https://twitter.com/Ubisoft/status/1781323379762417839#m</t>
  </si>
  <si>
    <t>@ForHonorGame</t>
  </si>
  <si>
    <t>https://twitter.com/ForHonorGame/status/1781004850320359699#m</t>
  </si>
  <si>
    <t>https://twitter.com/skullnbonesgame/status/1780974605710086320#m</t>
  </si>
  <si>
    <t>https://twitter.com/Ubisoft/status/1780977330250228222#m</t>
  </si>
  <si>
    <t>https://twitter.com/Ubisoft/status/1780972276428464545#m</t>
  </si>
  <si>
    <t>https://twitter.com/Ubisoft/status/1780619194888765616#m</t>
  </si>
  <si>
    <t>@ANNO_EN</t>
  </si>
  <si>
    <t>https://twitter.com/ANNO_EN/status/1780264957986107846#m</t>
  </si>
  <si>
    <t>https://twitter.com/PlayXDefiant/status/1780280054309593328#m</t>
  </si>
  <si>
    <t>https://twitter.com/Ubisoft/status/1780266352835539184#m</t>
  </si>
  <si>
    <t>https://twitter.com/ANNO_EN/status/1780248535616700594#m</t>
  </si>
  <si>
    <t>https://twitter.com/Ubisoft/status/1779897235582403020#m</t>
  </si>
  <si>
    <t>https://twitter.com/Ubisoft/status/1778428433476813209#m</t>
  </si>
  <si>
    <t>https://twitter.com/Ubisoft/status/1778117426011344969#m</t>
  </si>
  <si>
    <t>https://twitter.com/Ubisoft/status/1777733461824176559#m</t>
  </si>
  <si>
    <t>https://twitter.com/Ubisoft/status/1777732158779531281#m</t>
  </si>
  <si>
    <t>@StarWarsOutlaws</t>
  </si>
  <si>
    <t>https://twitter.com/StarWarsOutlaws/status/1777365807225311441#m</t>
  </si>
  <si>
    <t>https://twitter.com/Ubisoft/status/1776278891679629724#m</t>
  </si>
  <si>
    <t>https://twitter.com/Ubisoft/status/1776244029706936408#m</t>
  </si>
  <si>
    <t>https://twitter.com/skullnbonesgame/status/1775916282077929577#m</t>
  </si>
  <si>
    <t>https://twitter.com/Ubisoft/status/1775915921455882637#m</t>
  </si>
  <si>
    <t>https://twitter.com/Ubisoft/status/1775902426060468538#m</t>
  </si>
  <si>
    <t>https://twitter.com/Ubisoft/status/1775498114834563126#m</t>
  </si>
  <si>
    <t>https://twitter.com/Ubisoft/status/1775498111181377620#m</t>
  </si>
  <si>
    <t>https://twitter.com/Ubisoft/status/1775498107612008772#m</t>
  </si>
  <si>
    <t>https://twitter.com/Ubisoft/status/1775498102859780436#m</t>
  </si>
  <si>
    <t>https://twitter.com/Ubisoft/status/1775170653802348639#m</t>
  </si>
  <si>
    <t>@growtopiagame</t>
  </si>
  <si>
    <t>https://twitter.com/growtopiagame/status/1773314094453387297#m</t>
  </si>
  <si>
    <t>https://twitter.com/Ubisoft/status/1773044755657589248#m</t>
  </si>
  <si>
    <t>https://twitter.com/Ubisoft/status/1773044715144777978#m</t>
  </si>
  <si>
    <t>https://twitter.com/Ubisoft/status/1773044687319797838#m</t>
  </si>
  <si>
    <t>https://twitter.com/Ubisoft/status/1773044661604569222#m</t>
  </si>
  <si>
    <t>https://twitter.com/Ubisoft/status/1773044621800546401#m</t>
  </si>
  <si>
    <t>https://twitter.com/Ubisoft/status/1773004361649594451#m</t>
  </si>
  <si>
    <t>https://twitter.com/Ubisoft/status/1773002231903654316#m</t>
  </si>
  <si>
    <t>https://twitter.com/skullnbonesgame/status/1772639705776992391#m</t>
  </si>
  <si>
    <t>https://twitter.com/assassinscreed/status/1771930053158261114#m</t>
  </si>
  <si>
    <t>https://twitter.com/Ubisoft/status/1772297883716300884#m</t>
  </si>
  <si>
    <t>https://twitter.com/Ubisoft/status/1771208445162659940#m</t>
  </si>
  <si>
    <t>https://twitter.com/Ubisoft/status/1771193408121372709#m</t>
  </si>
  <si>
    <t>@Trackmania</t>
  </si>
  <si>
    <t>https://twitter.com/Trackmania/status/1770842933144453442#m</t>
  </si>
  <si>
    <t>https://twitter.com/Ubisoft/status/1770844508252487774#m</t>
  </si>
  <si>
    <t>https://twitter.com/Ubisoft/status/1770832435581763954#m</t>
  </si>
  <si>
    <t>https://twitter.com/Ubisoft/status/1770129425444503728#m</t>
  </si>
  <si>
    <t>https://twitter.com/Ubisoft/status/1769777499469148633#m</t>
  </si>
  <si>
    <t>https://twitter.com/Ubisoft/status/1769756138369691884#m</t>
  </si>
  <si>
    <t>https://twitter.com/skullnbonesgame/status/1768683619030041028#m</t>
  </si>
  <si>
    <t>https://twitter.com/Ubisoft/status/1768652709412888606#m</t>
  </si>
  <si>
    <t>@TheDivisionGame</t>
  </si>
  <si>
    <t>https://twitter.com/TheDivisionGame/status/1768629043925004665#m</t>
  </si>
  <si>
    <t>@InvincibleGtG</t>
  </si>
  <si>
    <t>https://twitter.com/InvincibleGtG/status/1768295493723938865#m</t>
  </si>
  <si>
    <t>https://twitter.com/ForHonorGame/status/1765822619603873934#m</t>
  </si>
  <si>
    <t>https://twitter.com/Ubisoft/status/1768321921018462290#m</t>
  </si>
  <si>
    <t>https://twitter.com/Ubisoft/status/1768321915758714959#m</t>
  </si>
  <si>
    <t>https://twitter.com/Ubisoft/status/1767946624314032268#m</t>
  </si>
  <si>
    <t>https://twitter.com/TheCrewGame/status/1767605709565214916#m</t>
  </si>
  <si>
    <t>https://twitter.com/Ubisoft/status/1767217561848979465#m</t>
  </si>
  <si>
    <t>https://twitter.com/Brawlhalla/status/1766568203931492643#m</t>
  </si>
  <si>
    <t>https://twitter.com/Ubisoft/status/1766139067249414413#m</t>
  </si>
  <si>
    <t>https://twitter.com/Ubisoft/status/1766102093255836113#m</t>
  </si>
  <si>
    <t>https://twitter.com/Ubisoft/status/1765798280603083180#m</t>
  </si>
  <si>
    <t>https://twitter.com/Ubisoft/status/1765784051686793439#m</t>
  </si>
  <si>
    <t>@RMcElhenney</t>
  </si>
  <si>
    <t>https://twitter.com/RMcElhenney/status/1765091501061951769#m</t>
  </si>
  <si>
    <t>https://twitter.com/Ubisoft/status/1765431692116840833#m</t>
  </si>
  <si>
    <t>https://twitter.com/justdancegame/status/1762523171855438007#m</t>
  </si>
  <si>
    <t>https://twitter.com/Ubisoft/status/1765038353458536886#m</t>
  </si>
  <si>
    <t>https://twitter.com/assassinscreed/status/1764697321013391473#m</t>
  </si>
  <si>
    <t>https://twitter.com/Ubisoft/status/1764745130299318515#m</t>
  </si>
  <si>
    <t>https://twitter.com/Ubisoft/status/1764679562271539558#m</t>
  </si>
  <si>
    <t>https://twitter.com/Ubisoft/status/1763599739394629975#m</t>
  </si>
  <si>
    <t>https://twitter.com/Ubisoft/status/1763581377499312399#m</t>
  </si>
  <si>
    <t>https://twitter.com/TheCrewGame/status/1763247850765365505#m</t>
  </si>
  <si>
    <t>https://twitter.com/Ubisoft/status/1763233592518357226#m</t>
  </si>
  <si>
    <t>https://twitter.com/Ubisoft/status/1762849412642947486#m</t>
  </si>
  <si>
    <t>https://twitter.com/skullnbonesgame/status/1762523076892213612#m</t>
  </si>
  <si>
    <t>https://twitter.com/Ubisoft/status/1762505598250139899#m</t>
  </si>
  <si>
    <t>https://twitter.com/Ubisoft/status/1762151363121692880#m</t>
  </si>
  <si>
    <t>https://twitter.com/Ubisoft/status/1762125901507010750#m</t>
  </si>
  <si>
    <t>https://twitter.com/Ubisoft/status/1761088861105512452#m</t>
  </si>
  <si>
    <t>https://twitter.com/princeofpersia/status/1760711217029509525#m</t>
  </si>
  <si>
    <t>https://twitter.com/Ubisoft/status/1760687039882899907#m</t>
  </si>
  <si>
    <t>https://twitter.com/Ubisoft/status/1760672878058672183#m</t>
  </si>
  <si>
    <t>https://twitter.com/Ubisoft/status/1760309958367744045#m</t>
  </si>
  <si>
    <t>https://twitter.com/Ubisoft/status/1760002905019383964#m</t>
  </si>
  <si>
    <t>https://twitter.com/Ubisoft/status/1759934967415459905#m</t>
  </si>
  <si>
    <t>https://twitter.com/Ubisoft/status/1759624001570079161#m</t>
  </si>
  <si>
    <t>https://twitter.com/Ubisoft/status/1759571591304785969#m</t>
  </si>
  <si>
    <t>https://twitter.com/Ubisoft/status/1758846321778114561#m</t>
  </si>
  <si>
    <t>https://twitter.com/Ubisoft/status/1758525353256014063#m</t>
  </si>
  <si>
    <t>https://twitter.com/Ubisoft/status/1758504626976952683#m</t>
  </si>
  <si>
    <t>https://twitter.com/Ubisoft/status/1758435518239367475#m</t>
  </si>
  <si>
    <t>https://twitter.com/Ubisoft/status/1758160517842055499#m</t>
  </si>
  <si>
    <t>https://twitter.com/skullnbonesgame/status/1757812006785102239#m</t>
  </si>
  <si>
    <t>https://twitter.com/Ubisoft/status/1757791161068995004#m</t>
  </si>
  <si>
    <t>https://twitter.com/Ubisoft/status/1757430626586648856#m</t>
  </si>
  <si>
    <t>https://twitter.com/skullnbonesgame/status/1757036867176804356#m</t>
  </si>
  <si>
    <t>https://twitter.com/Ubisoft/status/1757033547267723319#m</t>
  </si>
  <si>
    <t>https://twitter.com/Ubisoft/status/1755987495253143554#m</t>
  </si>
  <si>
    <t>https://twitter.com/Ubisoft/status/1755649495314952513#m</t>
  </si>
  <si>
    <t>https://twitter.com/Ubisoft/status/1755638805296488889#m</t>
  </si>
  <si>
    <t>https://twitter.com/Ubisoft/status/1755638792759701564#m</t>
  </si>
  <si>
    <t>@BattleCoreArena</t>
  </si>
  <si>
    <t>https://twitter.com/BattleCoreArena/status/1754912872402952564#m</t>
  </si>
  <si>
    <t>https://twitter.com/Ubisoft/status/1755275113560182996#m</t>
  </si>
  <si>
    <t>https://twitter.com/Ubisoft/status/1755264796671291561#m</t>
  </si>
  <si>
    <t>https://twitter.com/Ubisoft/status/1754918159595749602#m</t>
  </si>
  <si>
    <t>https://twitter.com/Ubisoft/status/1754918067388223591#m</t>
  </si>
  <si>
    <t>@Ubisoft_UK</t>
  </si>
  <si>
    <t>https://twitter.com/Ubisoft_UK/status/1754507726208610408#m</t>
  </si>
  <si>
    <t>https://twitter.com/Ubisoft/status/1754556634167193896#m</t>
  </si>
  <si>
    <t>https://twitter.com/Ubisoft/status/1754531940026261525#m</t>
  </si>
  <si>
    <t>https://twitter.com/Ubisoft/status/1753433075826954552#m</t>
  </si>
  <si>
    <t>https://twitter.com/Ubisoft/status/1753096326059905396#m</t>
  </si>
  <si>
    <t>https://twitter.com/Ubisoft/status/1753093314834751820#m</t>
  </si>
  <si>
    <t>https://twitter.com/Ubisoft/status/1753076484325916708#m</t>
  </si>
  <si>
    <t>https://twitter.com/Ubisoft/status/1752742413452317003#m</t>
  </si>
  <si>
    <t>https://twitter.com/skullnbonesgame/status/1752376238134485390#m</t>
  </si>
  <si>
    <t>https://twitter.com/Ubisoft/status/1752372522488574440#m</t>
  </si>
  <si>
    <t>https://twitter.com/Ubisoft/status/1752337409189044642#m</t>
  </si>
  <si>
    <t>https://twitter.com/Ubisoft/status/1750916127855718579#m</t>
  </si>
  <si>
    <t>https://twitter.com/ForHonorGame/status/1750579465313247518#m</t>
  </si>
  <si>
    <t>https://twitter.com/Ubisoft/status/1750881800426078582#m</t>
  </si>
  <si>
    <t>https://twitter.com/Ubisoft/status/1750567280302334232#m</t>
  </si>
  <si>
    <t>https://twitter.com/Ubisoft/status/1750548605658653015#m</t>
  </si>
  <si>
    <t>https://twitter.com/Ubisoft/status/1750535683519721750#m</t>
  </si>
  <si>
    <t>https://twitter.com/Ubisoft/status/1750200779141529602#m</t>
  </si>
  <si>
    <t>https://twitter.com/Ubisoft/status/1750177766610248190#m</t>
  </si>
  <si>
    <t>https://twitter.com/Ubisoft/status/1749840134046945587#m</t>
  </si>
  <si>
    <t>https://twitter.com/Ubisoft/status/1749821143371100457#m</t>
  </si>
  <si>
    <t>https://twitter.com/Ubisoft/status/1749794058493399224#m</t>
  </si>
  <si>
    <t>https://twitter.com/Ubisoft/status/1749464833160794149#m</t>
  </si>
  <si>
    <t>https://twitter.com/Ubisoft/status/1748373282678550542#m</t>
  </si>
  <si>
    <t>https://twitter.com/Ubisoft/status/1748028282417639785#m</t>
  </si>
  <si>
    <t>https://twitter.com/Ubisoft/status/1747990593697939756#m</t>
  </si>
  <si>
    <t>https://twitter.com/Ubisoft/status/1747945231712911515#m</t>
  </si>
  <si>
    <t>https://twitter.com/skullnbonesgame/status/1746940394456129987#m</t>
  </si>
  <si>
    <t>https://twitter.com/Ubisoft/status/1747632321224663064#m</t>
  </si>
  <si>
    <t>https://twitter.com/Ubisoft/status/1747302878048387226#m</t>
  </si>
  <si>
    <t>https://twitter.com/Ubisoft/status/1747300928003113230#m</t>
  </si>
  <si>
    <t>https://twitter.com/princeofpersia/status/1747273645423206619#m</t>
  </si>
  <si>
    <t>https://twitter.com/Ubisoft/status/1746937625116618966#m</t>
  </si>
  <si>
    <t>https://twitter.com/Ubisoft/status/1746914150024904884#m</t>
  </si>
  <si>
    <t>https://twitter.com/Ubisoft/status/1745841469263343663#m</t>
  </si>
  <si>
    <t>https://twitter.com/Ubisoft/status/1745833097914900525#m</t>
  </si>
  <si>
    <t>https://twitter.com/Ubisoft/status/1745740455449342284#m</t>
  </si>
  <si>
    <t>https://twitter.com/Ubisoft/status/1745492887607951501#m</t>
  </si>
  <si>
    <t>https://twitter.com/Ubisoft/status/1745140692056146303#m</t>
  </si>
  <si>
    <t>https://twitter.com/Ubisoft/status/1744757244053327883#m</t>
  </si>
  <si>
    <t>https://twitter.com/Ubisoft/status/1744388348414775450#m</t>
  </si>
  <si>
    <t>https://twitter.com/Ubisoft/status/1743301199560863804#m</t>
  </si>
  <si>
    <t>https://twitter.com/Ubisoft/status/1743298546789437622#m</t>
  </si>
  <si>
    <t>https://twitter.com/Ubisoft/status/1743296680353566985#m</t>
  </si>
  <si>
    <t>https://twitter.com/Ubisoft/status/1743294490692002198#m</t>
  </si>
  <si>
    <t>https://twitter.com/Ubisoft/status/1743292265915723826#m</t>
  </si>
  <si>
    <t>https://twitter.com/Ubisoft/status/1743291090445168647#m</t>
  </si>
  <si>
    <t>https://twitter.com/Ubisoft/status/1743289972508008531#m</t>
  </si>
  <si>
    <t>https://twitter.com/princeofpersia/status/1742977952130723853#m</t>
  </si>
  <si>
    <t>https://twitter.com/Ubisoft/status/1742964084494963175#m</t>
  </si>
  <si>
    <t>https://twitter.com/Ubisoft/status/1742928786759528649#m</t>
  </si>
  <si>
    <t>https://twitter.com/AvatarFrontiers/status/1742591720544518279#m</t>
  </si>
  <si>
    <t>https://twitter.com/Ubisoft/status/1742246863036645823#m</t>
  </si>
  <si>
    <t>https://twitter.com/Ubisoft/status/1742205408771465465#m</t>
  </si>
  <si>
    <t>https://twitter.com/Ubisoft/status/1738207599751770495#m</t>
  </si>
  <si>
    <t>https://twitter.com/Ubisoft/status/1737893682139816218#m</t>
  </si>
  <si>
    <t>https://twitter.com/Ubisoft/status/1737878353548374286#m</t>
  </si>
  <si>
    <t>https://twitter.com/Ubisoft/status/1737834547436507643#m</t>
  </si>
  <si>
    <t>https://twitter.com/Ubisoft/status/1737523202094428572#m</t>
  </si>
  <si>
    <t>https://twitter.com/Ubisoft/status/1737490277651149036#m</t>
  </si>
  <si>
    <t>https://twitter.com/Ubisoft/status/1737432636945997987#m</t>
  </si>
  <si>
    <t>https://twitter.com/Ubisoft/status/1737158832088920223#m</t>
  </si>
  <si>
    <t>https://twitter.com/Ubisoft/status/1737156441088143484#m</t>
  </si>
  <si>
    <t>https://twitter.com/Ubisoft/status/1737123746069012586#m</t>
  </si>
  <si>
    <t>https://twitter.com/Ubisoft/status/1736798115837944249#m</t>
  </si>
  <si>
    <t>@UbiMassive</t>
  </si>
  <si>
    <t>https://twitter.com/UbiMassive/status/1736696126806343961#m</t>
  </si>
  <si>
    <t>https://twitter.com/Ubisoft/status/1735696057638527033#m</t>
  </si>
  <si>
    <t>https://twitter.com/Ubisoft/status/1735662910959984640#m</t>
  </si>
  <si>
    <t>https://twitter.com/Ubisoft/status/1735309987918848083#m</t>
  </si>
  <si>
    <t>https://twitter.com/Ubisoft/status/1735005752513757307#m</t>
  </si>
  <si>
    <t>https://twitter.com/Ubisoft/status/1734977143275127269#m</t>
  </si>
  <si>
    <t>https://twitter.com/Ubisoft/status/1734955289537814829#m</t>
  </si>
  <si>
    <t>@Rainbow6Game</t>
  </si>
  <si>
    <t>https://twitter.com/Rainbow6Game/status/1734615685299351935#m</t>
  </si>
  <si>
    <t>https://twitter.com/Ubisoft/status/1734596383397511223#m</t>
  </si>
  <si>
    <t>https://twitter.com/Ubisoft/status/1734257934647848964#m</t>
  </si>
  <si>
    <t>https://twitter.com/Ubisoft/status/1734234198381084882#m</t>
  </si>
  <si>
    <t>https://twitter.com/Ubisoft/status/1733149604508569601#m</t>
  </si>
  <si>
    <t>https://twitter.com/Ubisoft/status/1733135209866887663#m</t>
  </si>
  <si>
    <t>https://twitter.com/AvatarFrontiers/status/1732969585274401142#m</t>
  </si>
  <si>
    <t>https://twitter.com/Ubisoft/status/1732810858789523886#m</t>
  </si>
  <si>
    <t>https://twitter.com/Ubisoft/status/1732807328431235407#m</t>
  </si>
  <si>
    <t>https://twitter.com/Ubisoft/status/1732762620912910544#m</t>
  </si>
  <si>
    <t>https://twitter.com/Ubisoft/status/1732447679848865887#m</t>
  </si>
  <si>
    <t>https://twitter.com/Ubisoft/status/1732446162685227101#m</t>
  </si>
  <si>
    <t>https://twitter.com/Ubisoft/status/1732083530975367392#m</t>
  </si>
  <si>
    <t>https://twitter.com/TheCrewGame/status/1731775592322711593#m</t>
  </si>
  <si>
    <t>https://twitter.com/princeofpersia/status/1731732189325279655#m</t>
  </si>
  <si>
    <t>https://twitter.com/AvatarFrontiers/status/1731720030558024086#m</t>
  </si>
  <si>
    <t>https://twitter.com/Ubisoft/status/1731707620468121964#m</t>
  </si>
  <si>
    <t>https://twitter.com/AvatarFrontiers/status/1730995272375759120#m</t>
  </si>
  <si>
    <t>https://twitter.com/Ubisoft/status/1730596401082499355#m</t>
  </si>
  <si>
    <t>https://twitter.com/Trackmania/status/1730292400415769014#m</t>
  </si>
  <si>
    <t>https://twitter.com/AvatarFrontiers/status/1730225258202894622#m</t>
  </si>
  <si>
    <t>https://twitter.com/Brawlhalla/status/1729884388203393342#m</t>
  </si>
  <si>
    <t>@bgegame</t>
  </si>
  <si>
    <t>https://twitter.com/bgegame/status/1729872106123649325#m</t>
  </si>
  <si>
    <t>https://twitter.com/Ubisoft/status/1729872585452863933#m</t>
  </si>
  <si>
    <t>https://twitter.com/AvatarFrontiers/status/1729545749661135167#m</t>
  </si>
  <si>
    <t>https://twitter.com/Ubisoft/status/1729531588734582960#m</t>
  </si>
  <si>
    <t>https://twitter.com/Ubisoft/status/1729515152129626274#m</t>
  </si>
  <si>
    <t>https://twitter.com/Ubisoft/status/1729163146609246387#m</t>
  </si>
  <si>
    <t>https://twitter.com/Ubisoft/status/1727709335004778910#m</t>
  </si>
  <si>
    <t>https://twitter.com/Ubisoft/status/1727345837041127582#m</t>
  </si>
  <si>
    <t>https://twitter.com/Ubisoft/status/1727012688746700913#m</t>
  </si>
  <si>
    <t>https://twitter.com/Ubisoft/status/1726976678734295234#m</t>
  </si>
  <si>
    <t>https://twitter.com/AvatarFrontiers/status/1725921811278307341#m</t>
  </si>
  <si>
    <t>@TheDivMobile</t>
  </si>
  <si>
    <t>https://twitter.com/TheDivMobile/status/1726630633286570382#m</t>
  </si>
  <si>
    <t>https://twitter.com/Ubisoft/status/1726630876207800635#m</t>
  </si>
  <si>
    <t>https://twitter.com/assassinscreed/status/1724910151604289815#m</t>
  </si>
  <si>
    <t>https://twitter.com/Ubisoft/status/1725525899238404259#m</t>
  </si>
  <si>
    <t>https://twitter.com/Ubisoft/status/1725212372795634139#m</t>
  </si>
  <si>
    <t>https://twitter.com/Ubisoft/status/1725172919649599529#m</t>
  </si>
  <si>
    <t>https://twitter.com/ANNO_EN/status/1724831987649696166#m</t>
  </si>
  <si>
    <t>https://twitter.com/StarWarsOutlaws/status/1724585406497202225#m</t>
  </si>
  <si>
    <t>https://twitter.com/Ubisoft/status/1724796918864429519#m</t>
  </si>
  <si>
    <t>https://twitter.com/AvatarFrontiers/status/1724472552305656137#m</t>
  </si>
  <si>
    <t>https://twitter.com/Ubisoft/status/1724473509282230758#m</t>
  </si>
  <si>
    <t>https://twitter.com/Ubisoft/status/1724445128402583672#m</t>
  </si>
  <si>
    <t>https://twitter.com/TheCrewGame/status/1724430707462742359#m</t>
  </si>
  <si>
    <t>https://twitter.com/Ubisoft/status/1724112045967126873#m</t>
  </si>
  <si>
    <t>https://twitter.com/Ubisoft/status/1724084454698729762#m</t>
  </si>
  <si>
    <t>https://twitter.com/Ubisoft/status/1723025274894168176#m</t>
  </si>
  <si>
    <t>https://twitter.com/Ubisoft/status/1722662307052888429#m</t>
  </si>
  <si>
    <t>https://twitter.com/Rainbow6Game/status/1721935551727550626#m</t>
  </si>
  <si>
    <t>https://twitter.com/Ubisoft/status/1722285206629912650#m</t>
  </si>
  <si>
    <t>https://twitter.com/Ubisoft/status/1722278303384612936#m</t>
  </si>
  <si>
    <t>https://twitter.com/TheDivMobile/status/1721935960886173870#m</t>
  </si>
  <si>
    <t>https://twitter.com/Ubisoft/status/1721564562988704053#m</t>
  </si>
  <si>
    <t>https://twitter.com/Ubisoft/status/1721534471105552509#m</t>
  </si>
  <si>
    <t>https://twitter.com/Brawlhalla/status/1720472844826530051#m</t>
  </si>
  <si>
    <t>https://twitter.com/Ubisoft/status/1720125276779131327#m</t>
  </si>
  <si>
    <t>https://twitter.com/Ubisoft/status/1720113269027860611#m</t>
  </si>
  <si>
    <t>https://twitter.com/Ubisoft/status/1720082269908644273#m</t>
  </si>
  <si>
    <t>https://twitter.com/Brawlhalla/status/1719715951485088154#m</t>
  </si>
  <si>
    <t>https://twitter.com/Ubisoft/status/1719379155177832542#m</t>
  </si>
  <si>
    <t>https://twitter.com/Ubisoft/status/1719020577015599387#m</t>
  </si>
  <si>
    <t>https://twitter.com/Ubisoft/status/1717917950621970864#m</t>
  </si>
  <si>
    <t>https://twitter.com/Ubisoft/status/1717905001215820123#m</t>
  </si>
  <si>
    <t>https://twitter.com/Ubisoft/status/1717575516486590799#m</t>
  </si>
  <si>
    <t>https://twitter.com/Ubisoft/status/1717210257603133781#m</t>
  </si>
  <si>
    <t>https://twitter.com/Ubisoft/status/1717189156672000318#m</t>
  </si>
  <si>
    <t>https://twitter.com/rocksmithplus/status/1716847130399084943#m</t>
  </si>
  <si>
    <t>https://twitter.com/justdancegame/status/1716847209134588395#m</t>
  </si>
  <si>
    <t>https://twitter.com/Ubisoft/status/1716819998885495019#m</t>
  </si>
  <si>
    <t>https://twitter.com/Trackmania/status/1716499736163721437#m</t>
  </si>
  <si>
    <t>https://twitter.com/Ubisoft/status/1716755980384415752#m</t>
  </si>
  <si>
    <t>https://twitter.com/Ubisoft/status/1716479598576222456#m</t>
  </si>
  <si>
    <t>@CloudisSleeping</t>
  </si>
  <si>
    <t>https://twitter.com/CloudisSleeping/status/1715178135254151520#m</t>
  </si>
  <si>
    <t>https://twitter.com/Ubisoft/status/1715379330941960394#m</t>
  </si>
  <si>
    <t>https://twitter.com/Ubisoft/status/1715288297021354264#m</t>
  </si>
  <si>
    <t>https://twitter.com/Ubisoft/status/1715055799033086043#m</t>
  </si>
  <si>
    <t>https://twitter.com/Ubisoft/status/1714975135382327622#m</t>
  </si>
  <si>
    <t>https://twitter.com/Ubisoft/status/1714945927486578969#m</t>
  </si>
  <si>
    <t>@AdamGoldberg28</t>
  </si>
  <si>
    <t>https://twitter.com/AdamGoldberg28/status/1707169281715167280#m</t>
  </si>
  <si>
    <t>https://twitter.com/Ubisoft/status/1714643364925071642#m</t>
  </si>
  <si>
    <t>https://twitter.com/Ubisoft/status/1714624707461280097#m</t>
  </si>
  <si>
    <t>https://twitter.com/assassinscreed/status/1714355608026050819#m</t>
  </si>
  <si>
    <t>https://twitter.com/Ubisoft/status/1714315349087199546#m</t>
  </si>
  <si>
    <t>https://twitter.com/Ubisoft/status/1714277248629686386#m</t>
  </si>
  <si>
    <t>https://twitter.com/Ubisoft/status/1714219351916548413#m</t>
  </si>
  <si>
    <t>https://twitter.com/Ubisoft/status/1713925627139498207#m</t>
  </si>
  <si>
    <t>https://twitter.com/Ubisoft/status/1712816915251404884#m</t>
  </si>
  <si>
    <t>https://twitter.com/Ubisoft/status/1712503478646423708#m</t>
  </si>
  <si>
    <t>https://twitter.com/assassinscreed/status/1712148332817084678#m</t>
  </si>
  <si>
    <t>https://twitter.com/Ubisoft/status/1712468156990750927#m</t>
  </si>
  <si>
    <t>https://twitter.com/assassinscreed/status/1712181382070358332#m</t>
  </si>
  <si>
    <t>https://twitter.com/Ubisoft/status/1712105799990800574#m</t>
  </si>
  <si>
    <t>https://twitter.com/Ubisoft/status/1712105796308193414#m</t>
  </si>
  <si>
    <t>https://twitter.com/assassinscreed/status/1711819058453114880#m</t>
  </si>
  <si>
    <t>https://twitter.com/Ubisoft/status/1711756652934799774#m</t>
  </si>
  <si>
    <t>https://twitter.com/Ubisoft/status/1711725365930897676#m</t>
  </si>
  <si>
    <t>https://twitter.com/princeofpersia/status/1711409530922307922#m</t>
  </si>
  <si>
    <t>https://twitter.com/Ubisoft/status/1711402806546931999#m</t>
  </si>
  <si>
    <t>https://twitter.com/Ubisoft/status/1711382321234903546#m</t>
  </si>
  <si>
    <t>https://twitter.com/TheCrewGame/status/1709977247329722462#m</t>
  </si>
  <si>
    <t>https://twitter.com/Ubisoft/status/1710663782781927607#m</t>
  </si>
  <si>
    <t>https://twitter.com/Ubisoft/status/1710302473397686283#m</t>
  </si>
  <si>
    <t>https://twitter.com/Ubisoft/status/1710280746198298830#m</t>
  </si>
  <si>
    <t>https://twitter.com/Ubisoft/status/1709955406011789614#m</t>
  </si>
  <si>
    <t>@LifeatUbisoft</t>
  </si>
  <si>
    <t>https://twitter.com/LifeatUbisoft/status/1709935803630236109#m</t>
  </si>
  <si>
    <t>https://twitter.com/Ubisoft/status/1709872195655053697#m</t>
  </si>
  <si>
    <t>https://twitter.com/assassinscreed/status/1709621905861276092#m</t>
  </si>
  <si>
    <t>https://twitter.com/Ubisoft/status/1709569733933113479#m</t>
  </si>
  <si>
    <t>https://twitter.com/Ubisoft/status/1709250541006516339#m</t>
  </si>
  <si>
    <t>https://twitter.com/assassinscreed/status/1709236869303521710#m</t>
  </si>
  <si>
    <t>https://twitter.com/assassinscreed/status/1709191574595174514#m</t>
  </si>
  <si>
    <t>https://twitter.com/Ubisoft/status/1708854873104462013#m</t>
  </si>
  <si>
    <t>https://twitter.com/Ubisoft/status/1708818794301345984#m</t>
  </si>
  <si>
    <t>https://twitter.com/Ubisoft/status/1707788879510589776#m</t>
  </si>
  <si>
    <t>https://twitter.com/growtopiagame/status/1707364747757171102#m</t>
  </si>
  <si>
    <t>https://twitter.com/Ubisoft/status/1707728225508470874#m</t>
  </si>
  <si>
    <t>https://twitter.com/assassinscreed/status/1707425078118338944#m</t>
  </si>
  <si>
    <t>https://twitter.com/Trackmania/status/1707410034865344894#m</t>
  </si>
  <si>
    <t>https://twitter.com/Ubisoft/status/1707409897178951895#m</t>
  </si>
  <si>
    <t>https://twitter.com/Ubisoft/status/1707395844511551761#m</t>
  </si>
  <si>
    <t>https://twitter.com/Ubisoft/status/1707372121196732520#m</t>
  </si>
  <si>
    <t>https://twitter.com/Ubisoft/status/1707075403129499855#m</t>
  </si>
  <si>
    <t>https://twitter.com/Ubisoft/status/1707063140104454156#m</t>
  </si>
  <si>
    <t>https://twitter.com/PlayXDefiant/status/1706728350738231479#m</t>
  </si>
  <si>
    <t>https://twitter.com/Ubisoft/status/1706668182159884305#m</t>
  </si>
  <si>
    <t>https://twitter.com/Ubisoft/status/1706304507800375802#m</t>
  </si>
  <si>
    <t>https://twitter.com/LifeatUbisoft/status/1706259227289829473#m</t>
  </si>
  <si>
    <t>https://twitter.com/Ubisoft/status/1705597897004208407#m</t>
  </si>
  <si>
    <t>https://twitter.com/Ubisoft/status/1705267513720820000#m</t>
  </si>
  <si>
    <t>https://twitter.com/Ubisoft/status/1705252129403789703#m</t>
  </si>
  <si>
    <t>https://twitter.com/Ubisoft/status/1704891014610051245#m</t>
  </si>
  <si>
    <t>https://twitter.com/Ubisoft/status/1704847552024027483#m</t>
  </si>
  <si>
    <t>https://twitter.com/skullnbonesgame/status/1704510940564124067#m</t>
  </si>
  <si>
    <t>@RidersRepublic</t>
  </si>
  <si>
    <t>https://twitter.com/RidersRepublic/status/1704163684208025890#m</t>
  </si>
  <si>
    <t>https://twitter.com/Ubisoft/status/1704178305522434056#m</t>
  </si>
  <si>
    <t>https://twitter.com/Ubisoft/status/1704164162312524129#m</t>
  </si>
  <si>
    <t>https://twitter.com/Ubisoft/status/1703800035530441089#m</t>
  </si>
  <si>
    <t>https://twitter.com/Ubisoft/status/1703750790748176552#m</t>
  </si>
  <si>
    <t>https://twitter.com/Ubisoft/status/1702701698890735748#m</t>
  </si>
  <si>
    <t>https://twitter.com/Ubisoft/status/1702668864390111597#m</t>
  </si>
  <si>
    <t>@NintendoAmerica</t>
  </si>
  <si>
    <t>https://twitter.com/NintendoAmerica/status/1702338109751648460#m</t>
  </si>
  <si>
    <t>https://twitter.com/AvatarFrontiers/status/1702437392253157536#m</t>
  </si>
  <si>
    <t>https://twitter.com/Ubisoft/status/1702333418468769838#m</t>
  </si>
  <si>
    <t>https://twitter.com/Ubisoft/status/1702256844406714649#m</t>
  </si>
  <si>
    <t>https://twitter.com/Ubisoft/status/1701964373927825550#m</t>
  </si>
  <si>
    <t>https://twitter.com/Ubisoft/status/1701879747410526607#m</t>
  </si>
  <si>
    <t>https://twitter.com/TheCrewGame/status/1701596536877302028#m</t>
  </si>
  <si>
    <t>https://twitter.com/Ubisoft/status/1701609104421384331#m</t>
  </si>
  <si>
    <t>https://twitter.com/Ubisoft/status/1701270787280302262#m</t>
  </si>
  <si>
    <t>https://twitter.com/Ubisoft/status/1701248390225449203#m</t>
  </si>
  <si>
    <t>https://twitter.com/Ubisoft/status/1700151507641872759#m</t>
  </si>
  <si>
    <t>https://twitter.com/TheCrewGame/status/1699497696241852511#m</t>
  </si>
  <si>
    <t>https://twitter.com/Ubisoft/status/1699826961021841829#m</t>
  </si>
  <si>
    <t>https://twitter.com/Ubisoft/status/1699762304479359116#m</t>
  </si>
  <si>
    <t>https://twitter.com/rocksmithplus/status/1699452525328392448#m</t>
  </si>
  <si>
    <t>https://twitter.com/Ubisoft/status/1699439147155444097#m</t>
  </si>
  <si>
    <t>https://twitter.com/Ubisoft/status/1699068374683419049#m</t>
  </si>
  <si>
    <t>https://twitter.com/Ubisoft/status/1698695301685477545#m</t>
  </si>
  <si>
    <t>https://twitter.com/Ubisoft/status/1697619602635624682#m</t>
  </si>
  <si>
    <t>https://twitter.com/TheCrewGame/status/1696510227741311367#m</t>
  </si>
  <si>
    <t>https://twitter.com/Ubisoft/status/1697279393263964301#m</t>
  </si>
  <si>
    <t>https://twitter.com/Ubisoft/status/1697262779898716638#m</t>
  </si>
  <si>
    <t>https://twitter.com/Ubisoft/status/1696918048714678728#m</t>
  </si>
  <si>
    <t>@MarioRabbids</t>
  </si>
  <si>
    <t>https://twitter.com/MarioRabbids/status/1696553393160921389#m</t>
  </si>
  <si>
    <t>https://twitter.com/MarioRabbids/status/1696190922654941490#m</t>
  </si>
  <si>
    <t>https://twitter.com/Ubisoft/status/1696521560079864278#m</t>
  </si>
  <si>
    <t>https://twitter.com/assassinscreed/status/1696190990820704439#m</t>
  </si>
  <si>
    <t>https://twitter.com/Ubisoft/status/1696164917496201574#m</t>
  </si>
  <si>
    <t>https://twitter.com/Ubisoft/status/1695120102755090781#m</t>
  </si>
  <si>
    <t>https://twitter.com/AvatarFrontiers/status/1695075240013930575#m</t>
  </si>
  <si>
    <t>https://twitter.com/skullnbonesgame/status/1694892490879316371#m</t>
  </si>
  <si>
    <t>https://twitter.com/ANNO_EN/status/1694378976074952962#m</t>
  </si>
  <si>
    <t>@ac_jade</t>
  </si>
  <si>
    <t>https://twitter.com/ac_jade/status/1694469570935796010#m</t>
  </si>
  <si>
    <t>https://twitter.com/Ubisoft/status/1694368241219457196#m</t>
  </si>
  <si>
    <t>https://twitter.com/Ubisoft/status/1694352172236800486#m</t>
  </si>
  <si>
    <t>https://twitter.com/assassinscreed/status/1693669383350976724#m</t>
  </si>
  <si>
    <t>https://twitter.com/TheCrewGame/status/1694069426960654580#m</t>
  </si>
  <si>
    <t>https://twitter.com/Ubisoft/status/1694057880641556776#m</t>
  </si>
  <si>
    <t>https://twitter.com/Ubisoft/status/1693868974033756457#m</t>
  </si>
  <si>
    <t>https://twitter.com/Ubisoft/status/1693633248054649240#m</t>
  </si>
  <si>
    <t>https://twitter.com/Ubisoft/status/1693616624463397148#m</t>
  </si>
  <si>
    <t>https://twitter.com/Ubisoft/status/1692582631009812539#m</t>
  </si>
  <si>
    <t>https://twitter.com/Ubisoft/status/1692547552808259766#m</t>
  </si>
  <si>
    <t>https://twitter.com/Ubisoft/status/1692542791992127896#m</t>
  </si>
  <si>
    <t>https://twitter.com/Ubisoft/status/1692194632224973108#m</t>
  </si>
  <si>
    <t>https://twitter.com/Ubisoft/status/1692169226369323169#m</t>
  </si>
  <si>
    <t>https://twitter.com/Ubisoft/status/1691843474402808258#m</t>
  </si>
  <si>
    <t>https://twitter.com/Ubisoft/status/1691790895387971653#m</t>
  </si>
  <si>
    <t>https://twitter.com/Ubisoft/status/1691121970098700288#m</t>
  </si>
  <si>
    <t>https://twitter.com/TheCrewGame/status/1690319089435107328#m</t>
  </si>
  <si>
    <t>https://twitter.com/Ubisoft/status/1690001853923102720#m</t>
  </si>
  <si>
    <t>https://twitter.com/Ubisoft/status/1689669556967739392#m</t>
  </si>
  <si>
    <t>https://twitter.com/Ubisoft/status/1689668652776280064#m</t>
  </si>
  <si>
    <t>https://twitter.com/TheCrewGame/status/1689305547126820864#m</t>
  </si>
  <si>
    <t>https://twitter.com/Ubisoft/status/1689280115258105858#m</t>
  </si>
  <si>
    <t>https://twitter.com/Ubisoft/status/1688944304302010368#m</t>
  </si>
  <si>
    <t>https://twitter.com/Ubisoft/status/1688929206623731712#m</t>
  </si>
  <si>
    <t>https://twitter.com/Ubisoft/status/1688888195897806848#m</t>
  </si>
  <si>
    <t>https://twitter.com/Ubisoft/status/1688565781435473922#m</t>
  </si>
  <si>
    <t>https://twitter.com/StarWarsOutlaws/status/1687493886325780480#m</t>
  </si>
  <si>
    <t>https://twitter.com/Ubisoft/status/1687509955887210507#m</t>
  </si>
  <si>
    <t>https://twitter.com/Ubisoft/status/1687471968109363203#m</t>
  </si>
  <si>
    <t>https://twitter.com/Ubisoft/status/1687466889713180672#m</t>
  </si>
  <si>
    <t>https://twitter.com/ac_jade/status/1687010454995087360#m</t>
  </si>
  <si>
    <t>https://twitter.com/Ubisoft/status/1687083690520694784#m</t>
  </si>
  <si>
    <t>https://twitter.com/Ubisoft/status/1686748012079394816#m</t>
  </si>
  <si>
    <t>https://twitter.com/Ubisoft/status/1686723342974300160#m</t>
  </si>
  <si>
    <t>https://twitter.com/Ubisoft/status/1686407022600687618#m</t>
  </si>
  <si>
    <t>https://twitter.com/Ubisoft/status/1686046204294053889#m</t>
  </si>
  <si>
    <t>https://twitter.com/Ubisoft/status/1686023878328397827#m</t>
  </si>
  <si>
    <t>https://twitter.com/Ubisoft/status/1685992336377982977#m</t>
  </si>
  <si>
    <t>https://twitter.com/Ubisoft/status/1684927320191098880#m</t>
  </si>
  <si>
    <t>https://twitter.com/Ubisoft/status/1684595303846952961#m</t>
  </si>
  <si>
    <t>https://twitter.com/Ubisoft/status/1684539746221973504#m</t>
  </si>
  <si>
    <t>https://twitter.com/Ubisoft/status/1684216626764292099#m</t>
  </si>
  <si>
    <t>https://twitter.com/Ubisoft/status/1683839919545016322#m</t>
  </si>
  <si>
    <t>https://twitter.com/Ubisoft/status/1683507734933536769#m</t>
  </si>
  <si>
    <t>https://twitter.com/MarioRabbids/status/1681695551652352005#m</t>
  </si>
  <si>
    <t>https://twitter.com/Ubisoft/status/1682399727789260800#m</t>
  </si>
  <si>
    <t>@UbisoftDE</t>
  </si>
  <si>
    <t>https://twitter.com/UbisoftDE/status/1681952089411399681#m</t>
  </si>
  <si>
    <t>https://twitter.com/Ubisoft/status/1682055651235618817#m</t>
  </si>
  <si>
    <t>https://twitter.com/Ubisoft/status/1682031733280243715#m</t>
  </si>
  <si>
    <t>https://twitter.com/Ubisoft/status/1681679087151075332#m</t>
  </si>
  <si>
    <t>https://twitter.com/StarWarsOutlaws/status/1681360454776487936#m</t>
  </si>
  <si>
    <t>https://twitter.com/InvincibleGtG/status/1681333009079828483#m</t>
  </si>
  <si>
    <t>https://twitter.com/Ubisoft/status/1681312586585743360#m</t>
  </si>
  <si>
    <t>https://twitter.com/Ubisoft/status/1680956227277209600#m</t>
  </si>
  <si>
    <t>https://twitter.com/Brawlhalla/status/1680623414237618176#m</t>
  </si>
  <si>
    <t>https://twitter.com/Ubisoft/status/1679871542623182848#m</t>
  </si>
  <si>
    <t>https://twitter.com/PlayXDefiant/status/1677389879544541184#m</t>
  </si>
  <si>
    <t>https://twitter.com/Ubisoft/status/1679491718272409601#m</t>
  </si>
  <si>
    <t>https://twitter.com/ANNO_EN/status/1678766106054643713#m</t>
  </si>
  <si>
    <t>https://twitter.com/Ubisoft/status/1679154312319209472#m</t>
  </si>
  <si>
    <t>https://twitter.com/Ubisoft/status/1679147517697732608#m</t>
  </si>
  <si>
    <t>https://twitter.com/Ubisoft/status/1678799496027820034#m</t>
  </si>
  <si>
    <t>https://twitter.com/TheCrewGame/status/1678464098827137025#m</t>
  </si>
  <si>
    <t>@RollerChampions</t>
  </si>
  <si>
    <t>https://twitter.com/RollerChampions/status/1677396820849205257#m</t>
  </si>
  <si>
    <t>https://twitter.com/Ubisoft/status/1678408748337864707#m</t>
  </si>
  <si>
    <t>https://twitter.com/Ubisoft/status/1677332430493999105#m</t>
  </si>
  <si>
    <t>https://twitter.com/Ubisoft/status/1677315954898812928#m</t>
  </si>
  <si>
    <t>https://twitter.com/Ubisoft/status/1677045254816448513#m</t>
  </si>
  <si>
    <t>https://twitter.com/Ubisoft/status/1676875726975279105#m</t>
  </si>
  <si>
    <t>https://twitter.com/Rainbow6Game/status/1676621961806356481#m</t>
  </si>
  <si>
    <t>https://twitter.com/AvatarFrontiers/status/1676622114374275072#m</t>
  </si>
  <si>
    <t>https://twitter.com/Ubisoft/status/1676591957466816517#m</t>
  </si>
  <si>
    <t>https://twitter.com/Ubisoft/status/1676275032614477836#m</t>
  </si>
  <si>
    <t>https://twitter.com/Ubisoft/status/1676262076640120834#m</t>
  </si>
  <si>
    <t>https://twitter.com/Ubisoft/status/1675900781529112576#m</t>
  </si>
  <si>
    <t>https://twitter.com/Rainbow6Game/status/1673723118735466497#m</t>
  </si>
  <si>
    <t>https://twitter.com/Ubisoft/status/1674825121104642057#m</t>
  </si>
  <si>
    <t>https://twitter.com/ANNO_EN/status/1674810192104398853#m</t>
  </si>
  <si>
    <t>https://twitter.com/Ubisoft/status/1674786579595026435#m</t>
  </si>
  <si>
    <t>https://twitter.com/Ubisoft/status/1674447912909041666#m</t>
  </si>
  <si>
    <t>https://twitter.com/Ubisoft/status/1674433820089794563#m</t>
  </si>
  <si>
    <t>https://twitter.com/Brawlhalla/status/1672635701421277184#m</t>
  </si>
  <si>
    <t>https://twitter.com/TheCrewGame/status/1674085249716744198#m</t>
  </si>
  <si>
    <t>https://twitter.com/Ubisoft/status/1674076651968184320#m</t>
  </si>
  <si>
    <t>https://twitter.com/Ubisoft/status/1673739632951934979#m</t>
  </si>
  <si>
    <t>https://twitter.com/Ubisoft/status/1673697191347601408#m</t>
  </si>
  <si>
    <t>https://twitter.com/Ubisoft/status/1673671731251167236#m</t>
  </si>
  <si>
    <t>https://twitter.com/Ubisoft/status/1673361345637494786#m</t>
  </si>
  <si>
    <t>https://twitter.com/Ubisoft/status/1673316516127703040#m</t>
  </si>
  <si>
    <t>https://twitter.com/Ubisoft/status/1672288405508464640#m</t>
  </si>
  <si>
    <t>https://twitter.com/Ubisoft/status/1672243357920231425#m</t>
  </si>
  <si>
    <t>https://twitter.com/MarioRabbids/status/1671911094502268928#m</t>
  </si>
  <si>
    <t>https://twitter.com/Ubisoft/status/1671927744626671627#m</t>
  </si>
  <si>
    <t>https://twitter.com/Ubisoft/status/1671914443381391368#m</t>
  </si>
  <si>
    <t>@UbisoftMusic</t>
  </si>
  <si>
    <t>https://twitter.com/UbisoftMusic/status/1671541012919877638#m</t>
  </si>
  <si>
    <t>https://twitter.com/princeofpersia/status/1671563717329158152#m</t>
  </si>
  <si>
    <t>https://twitter.com/Ubisoft/status/1671549944618942464#m</t>
  </si>
  <si>
    <t>https://twitter.com/Ubisoft/status/1671508077139427330#m</t>
  </si>
  <si>
    <t>https://twitter.com/Ubisoft/status/1671194135229767682#m</t>
  </si>
  <si>
    <t>https://twitter.com/Ubisoft/status/1671188283328438274#m</t>
  </si>
  <si>
    <t>https://twitter.com/justdancegame/status/1668308790360387603#m</t>
  </si>
  <si>
    <t>https://twitter.com/Ubisoft/status/1670804666655834114#m</t>
  </si>
  <si>
    <t>https://twitter.com/Brawlhalla/status/1669434601201356801#m</t>
  </si>
  <si>
    <t>https://twitter.com/Ubisoft/status/1670166926734278656#m</t>
  </si>
  <si>
    <t>https://twitter.com/Ubisoft/status/1669707769736314884#m</t>
  </si>
  <si>
    <t>https://twitter.com/rocksmithplus/status/1668321102722891776#m</t>
  </si>
  <si>
    <t>https://twitter.com/Ubisoft/status/1669375717707067393#m</t>
  </si>
  <si>
    <t>https://twitter.com/Ubisoft/status/1669331200777809921#m</t>
  </si>
  <si>
    <t>https://twitter.com/Ubisoft/status/1669000017615499264#m</t>
  </si>
  <si>
    <t>https://twitter.com/TheDivMobile/status/1668588630779084801#m</t>
  </si>
  <si>
    <t>https://twitter.com/Ubisoft/status/1668979398773448704#m</t>
  </si>
  <si>
    <t>https://twitter.com/Ubisoft/status/1668909259357036544#m</t>
  </si>
  <si>
    <t>https://twitter.com/TheCrewGame/status/1668655103673286656#m</t>
  </si>
  <si>
    <t>https://twitter.com/Ubisoft/status/1668614862673694721#m</t>
  </si>
  <si>
    <t>https://twitter.com/Ubisoft/status/1668343316935766016#m</t>
  </si>
  <si>
    <t>https://twitter.com/Ubisoft/status/1668331947607883776#m</t>
  </si>
  <si>
    <t>https://twitter.com/Ubisoft/status/1668322744402837526#m</t>
  </si>
  <si>
    <t>https://twitter.com/Ubisoft/status/1668322658465742877#m</t>
  </si>
  <si>
    <t>https://twitter.com/Ubisoft/status/1668322119527153665#m</t>
  </si>
  <si>
    <t>https://twitter.com/Ubisoft/status/1668317813377777666#m</t>
  </si>
  <si>
    <t>https://twitter.com/Ubisoft/status/1668316089132908553#m</t>
  </si>
  <si>
    <t>https://twitter.com/Ubisoft/status/1668316008044429317#m</t>
  </si>
  <si>
    <t>https://twitter.com/Ubisoft/status/1668313563591475223#m</t>
  </si>
  <si>
    <t>https://twitter.com/Ubisoft/status/1668313494632947714#m</t>
  </si>
  <si>
    <t>https://twitter.com/Ubisoft/status/1668311292652683283#m</t>
  </si>
  <si>
    <t>https://twitter.com/Ubisoft/status/1668310625292890125#m</t>
  </si>
  <si>
    <t>https://twitter.com/Ubisoft/status/1668309954653040663#m</t>
  </si>
  <si>
    <t>https://twitter.com/Ubisoft/status/1668307942108540934#m</t>
  </si>
  <si>
    <t>https://twitter.com/Ubisoft/status/1668307003268116502#m</t>
  </si>
  <si>
    <t>https://twitter.com/Ubisoft/status/1668305942566297600#m</t>
  </si>
  <si>
    <t>https://twitter.com/Ubisoft/status/1668304941260189699#m</t>
  </si>
  <si>
    <t>https://twitter.com/Ubisoft/status/1668303745627697153#m</t>
  </si>
  <si>
    <t>https://twitter.com/Ubisoft/status/1668302890341998592#m</t>
  </si>
  <si>
    <t>https://twitter.com/Ubisoft/status/1668302048930955264#m</t>
  </si>
  <si>
    <t>https://twitter.com/Ubisoft/status/1668298573811679232#m</t>
  </si>
  <si>
    <t>https://twitter.com/Ubisoft/status/1668295001552433155#m</t>
  </si>
  <si>
    <t>https://twitter.com/Ubisoft/status/1668280547699818496#m</t>
  </si>
  <si>
    <t>@UbisoftSupport</t>
  </si>
  <si>
    <t>https://twitter.com/UbisoftSupport/status/1668256872145534976#m</t>
  </si>
  <si>
    <t>https://twitter.com/Ubisoft/status/1668247912231436289#m</t>
  </si>
  <si>
    <t>https://twitter.com/Ubisoft/status/1667953353064603648#m</t>
  </si>
  <si>
    <t>https://twitter.com/StarWarsOutlaws/status/1667942169812905987#m</t>
  </si>
  <si>
    <t>https://twitter.com/Ubisoft/status/1667944684038004743#m</t>
  </si>
  <si>
    <t>https://twitter.com/Ubisoft/status/1667943819298439168#m</t>
  </si>
  <si>
    <t>https://twitter.com/Ubisoft/status/1667942297374269441#m</t>
  </si>
  <si>
    <t>https://twitter.com/Ubisoft/status/1667924731549429763#m</t>
  </si>
  <si>
    <t>https://twitter.com/Ubisoft/status/1667214983799685127#m</t>
  </si>
  <si>
    <t>https://twitter.com/Ubisoft/status/1667199960599732225#m</t>
  </si>
  <si>
    <t>https://twitter.com/Ubisoft/status/1667167076547428352#m</t>
  </si>
  <si>
    <t>https://twitter.com/Ubisoft/status/1667091198090067971#m</t>
  </si>
  <si>
    <t>https://twitter.com/Ubisoft/status/1666884412745605143#m</t>
  </si>
  <si>
    <t>https://twitter.com/Ubisoft/status/1666802270774734848#m</t>
  </si>
  <si>
    <t>https://twitter.com/Ubisoft/status/1666475211707895809#m</t>
  </si>
  <si>
    <t>https://twitter.com/Ubisoft/status/1666456880930070530#m</t>
  </si>
  <si>
    <t>https://twitter.com/Ubisoft/status/1666095924073078791#m</t>
  </si>
  <si>
    <t>https://twitter.com/Ubisoft/status/1666071111908446208#m</t>
  </si>
  <si>
    <t>https://twitter.com/Ubisoft/status/1665750406381596673#m</t>
  </si>
  <si>
    <t>https://twitter.com/Ubisoft/status/1665718295998128131#m</t>
  </si>
  <si>
    <t>https://twitter.com/Ubisoft/status/1664632665809485824#m</t>
  </si>
  <si>
    <t>@MetaQuestVR</t>
  </si>
  <si>
    <t>https://twitter.com/MetaQuestVR/status/1664323905908260864#m</t>
  </si>
  <si>
    <t>https://twitter.com/Ubisoft/status/1664312787638669312#m</t>
  </si>
  <si>
    <t>https://twitter.com/Ubisoft/status/1664300944253747201#m</t>
  </si>
  <si>
    <t>https://twitter.com/MarioRabbids/status/1663243906119499790#m</t>
  </si>
  <si>
    <t>https://twitter.com/Brawlhalla/status/1663968586501636103#m</t>
  </si>
  <si>
    <t>https://twitter.com/Ubisoft/status/1663935053490016257#m</t>
  </si>
  <si>
    <t>https://twitter.com/Ubisoft/status/1663929022596763648#m</t>
  </si>
  <si>
    <t>https://twitter.com/Ubisoft/status/1663912262275399682#m</t>
  </si>
  <si>
    <t>https://twitter.com/Ubisoft/status/1663583638234054657#m</t>
  </si>
  <si>
    <t>https://twitter.com/Ubisoft/status/1663568079811403777#m</t>
  </si>
  <si>
    <t>https://twitter.com/Ubisoft/status/1663540223421165568#m</t>
  </si>
  <si>
    <t>https://twitter.com/Ubisoft/status/1663210149262106625#m</t>
  </si>
  <si>
    <t>https://twitter.com/Ubisoft/status/1663176256492322817#m</t>
  </si>
  <si>
    <t>https://twitter.com/Ubisoft/status/1662075077557473281#m</t>
  </si>
  <si>
    <t>@FarCrygame</t>
  </si>
  <si>
    <t>https://twitter.com/FarCrygame/status/1661748960128798724#m</t>
  </si>
  <si>
    <t>https://twitter.com/Ubisoft/status/1661734566523183112#m</t>
  </si>
  <si>
    <t>@Rainbow6Mobile</t>
  </si>
  <si>
    <t>https://twitter.com/Rainbow6Mobile/status/1661009103714652161#m</t>
  </si>
  <si>
    <t>https://twitter.com/Ubisoft/status/1661480896166522881#m</t>
  </si>
  <si>
    <t>https://twitter.com/Ubisoft/status/1661372120868216847#m</t>
  </si>
  <si>
    <t>https://twitter.com/MarioRabbids/status/1661039474443186178#m</t>
  </si>
  <si>
    <t>https://twitter.com/Ubisoft/status/1661039510166155265#m</t>
  </si>
  <si>
    <t>https://twitter.com/Ubisoft/status/1661010719868067847#m</t>
  </si>
  <si>
    <t>https://twitter.com/Ubisoft/status/1660656554150973451#m</t>
  </si>
  <si>
    <t>https://twitter.com/Ubisoft/status/1659604832234229760#m</t>
  </si>
  <si>
    <t>https://twitter.com/Ubisoft/status/1659565218144436224#m</t>
  </si>
  <si>
    <t>https://twitter.com/Ubisoft/status/1659548376667496448#m</t>
  </si>
  <si>
    <t>https://twitter.com/Ubisoft/status/1659229036642533377#m</t>
  </si>
  <si>
    <t>https://twitter.com/Ubisoft/status/1658842134676422656#m</t>
  </si>
  <si>
    <t>https://twitter.com/TheDivisionGame/status/1658152128517484565#m</t>
  </si>
  <si>
    <t>https://twitter.com/Ubisoft/status/1658490565594365952#m</t>
  </si>
  <si>
    <t>https://twitter.com/Ubisoft/status/1658472542393470979#m</t>
  </si>
  <si>
    <t>https://twitter.com/Ubisoft/status/1658131756078231553#m</t>
  </si>
  <si>
    <t>https://twitter.com/Ubisoft/status/1658111675990409216#m</t>
  </si>
  <si>
    <t>https://twitter.com/Ubisoft/status/1657033921828204555#m</t>
  </si>
  <si>
    <t>https://twitter.com/Ubisoft/status/1657022472527523850#m</t>
  </si>
  <si>
    <t>https://twitter.com/justdancegame/status/1655965867044134915#m</t>
  </si>
  <si>
    <t>https://twitter.com/Trackmania/status/1656676442099576833#m</t>
  </si>
  <si>
    <t>https://twitter.com/Ubisoft/status/1656666621568753665#m</t>
  </si>
  <si>
    <t>https://twitter.com/Ubisoft/status/1656306949644754944#m</t>
  </si>
  <si>
    <t>https://twitter.com/Rainbow6Game/status/1655935681938731016#m</t>
  </si>
  <si>
    <t>https://twitter.com/Ubisoft/status/1655968333462642690#m</t>
  </si>
  <si>
    <t>https://twitter.com/MarioRabbids/status/1655633771238924289#m</t>
  </si>
  <si>
    <t>https://twitter.com/Brawlhalla/status/1653449409760317440#m</t>
  </si>
  <si>
    <t>https://twitter.com/Ubisoft/status/1654495765878693890#m</t>
  </si>
  <si>
    <t>https://twitter.com/Ubisoft/status/1654123380147388417#m</t>
  </si>
  <si>
    <t>https://twitter.com/Ubisoft/status/1653792494654455809#m</t>
  </si>
  <si>
    <t>https://twitter.com/Ubisoft/status/1653757087220891650#m</t>
  </si>
  <si>
    <t>https://twitter.com/assassinscreed/status/1653474523033813016#m</t>
  </si>
  <si>
    <t>https://twitter.com/Ubisoft/status/1653401185313869826#m</t>
  </si>
  <si>
    <t>https://twitter.com/Ubisoft/status/1651998461330436119#m</t>
  </si>
  <si>
    <t>https://twitter.com/Ubisoft/status/1651965593380171777#m</t>
  </si>
  <si>
    <t>https://twitter.com/Ubisoft/status/1651946244963459072#m</t>
  </si>
  <si>
    <t>https://twitter.com/Ubisoft/status/1651632288793337877#m</t>
  </si>
  <si>
    <t>https://twitter.com/Ubisoft/status/1651615005605765120#m</t>
  </si>
  <si>
    <t>https://twitter.com/Ubisoft/status/1651590345874915332#m</t>
  </si>
  <si>
    <t>https://twitter.com/Ubisoft/status/1651588813121003520#m</t>
  </si>
  <si>
    <t>https://twitter.com/assassinscreed/status/1651300113963155476#m</t>
  </si>
  <si>
    <t>https://twitter.com/UbisoftSupport/status/1651254834874707969#m</t>
  </si>
  <si>
    <t>https://twitter.com/Ubisoft/status/1651201627464900608#m</t>
  </si>
  <si>
    <t>https://twitter.com/TheDivisionGame/status/1650892549236686848#m</t>
  </si>
  <si>
    <t>https://twitter.com/Ubisoft/status/1650896398156546054#m</t>
  </si>
  <si>
    <t>https://twitter.com/Ubisoft/status/1650872761760333827#m</t>
  </si>
  <si>
    <t>https://twitter.com/Ubisoft/status/1650846208510898176#m</t>
  </si>
  <si>
    <t>https://twitter.com/Ubisoft/status/1650482455189626880#m</t>
  </si>
  <si>
    <t>https://twitter.com/Rainbow6Game/status/1649805261698215937#m</t>
  </si>
  <si>
    <t>https://twitter.com/Ubisoft/status/1649461746216714240#m</t>
  </si>
  <si>
    <t>https://twitter.com/Ubisoft/status/1649402407804104705#m</t>
  </si>
  <si>
    <t>https://twitter.com/Ubisoft/status/1649121585343627281#m</t>
  </si>
  <si>
    <t>https://twitter.com/Ubisoft/status/1649110684980871174#m</t>
  </si>
  <si>
    <t>https://twitter.com/PlayXDefiant/status/1649066976117944322#m</t>
  </si>
  <si>
    <t>https://twitter.com/Ubisoft/status/1649029806305030144#m</t>
  </si>
  <si>
    <t>@NetflixGeeked</t>
  </si>
  <si>
    <t>https://twitter.com/NetflixGeeked/status/1648753873740529664#m</t>
  </si>
  <si>
    <t>https://twitter.com/Ubisoft/status/1648711886207156226#m</t>
  </si>
  <si>
    <t>https://twitter.com/Ubisoft/status/1648686117284085760#m</t>
  </si>
  <si>
    <t>https://twitter.com/Ubisoft/status/1648686112666165250#m</t>
  </si>
  <si>
    <t>https://twitter.com/TheDivisionGame/status/1648370815459643392#m</t>
  </si>
  <si>
    <t>https://twitter.com/Ubisoft/status/1648325004667371522#m</t>
  </si>
  <si>
    <t>https://twitter.com/MarioRabbids/status/1646543778126102529#m</t>
  </si>
  <si>
    <t>https://twitter.com/Ubisoft/status/1647964277603553282#m</t>
  </si>
  <si>
    <t>https://twitter.com/Ubisoft/status/1646925030603776022#m</t>
  </si>
  <si>
    <t>https://twitter.com/Ubisoft/status/1646865685249654785#m</t>
  </si>
  <si>
    <t>https://twitter.com/Ubisoft/status/1646563513786040343#m</t>
  </si>
  <si>
    <t>https://twitter.com/Ubisoft/status/1646558892673888257#m</t>
  </si>
  <si>
    <t>@Xbox</t>
  </si>
  <si>
    <t>https://twitter.com/Xbox/status/1646543886641254401#m</t>
  </si>
  <si>
    <t>https://twitter.com/Ubisoft/status/1646528962120806403#m</t>
  </si>
  <si>
    <t>https://twitter.com/LifeatUbisoft/status/1646149105226244097#m</t>
  </si>
  <si>
    <t>https://twitter.com/Ubisoft/status/1646151184690864129#m</t>
  </si>
  <si>
    <t>https://twitter.com/Ubisoft/status/1646147404633194497#m</t>
  </si>
  <si>
    <t>https://twitter.com/TheCrewGame/status/1645824277952724994#m</t>
  </si>
  <si>
    <t>https://twitter.com/Ubisoft/status/1645836919807279131#m</t>
  </si>
  <si>
    <t>https://twitter.com/Ubisoft/status/1645832402223112192#m</t>
  </si>
  <si>
    <t>https://twitter.com/Ubisoft/status/1645830317100482562#m</t>
  </si>
  <si>
    <t>https://twitter.com/Ubisoft/status/1645828277762768898#m</t>
  </si>
  <si>
    <t>https://twitter.com/Ubisoft/status/1645827741881704449#m</t>
  </si>
  <si>
    <t>https://twitter.com/PlayXDefiant/status/1645478171305705491#m</t>
  </si>
  <si>
    <t>https://twitter.com/Ubisoft/status/1644385575506526208#m</t>
  </si>
  <si>
    <t>https://twitter.com/Ubisoft/status/1644339266313494529#m</t>
  </si>
  <si>
    <t>https://twitter.com/Ubisoft/status/1644339261519413249#m</t>
  </si>
  <si>
    <t>https://twitter.com/Ubisoft/status/1644008754285887488#m</t>
  </si>
  <si>
    <t>https://twitter.com/Ubisoft/status/1643979221889601538#m</t>
  </si>
  <si>
    <t>https://twitter.com/Ubisoft/status/1643647533254574083#m</t>
  </si>
  <si>
    <t>https://twitter.com/Ubisoft/status/1643632505646460931#m</t>
  </si>
  <si>
    <t>https://twitter.com/Ubisoft/status/1643621251234119681#m</t>
  </si>
  <si>
    <t>https://twitter.com/Ubisoft/status/1643298338702254102#m</t>
  </si>
  <si>
    <t>https://twitter.com/Ubisoft/status/1643227566692614145#m</t>
  </si>
  <si>
    <t>Type</t>
  </si>
  <si>
    <t>Date</t>
  </si>
  <si>
    <t>tweet_text</t>
  </si>
  <si>
    <t>Link</t>
  </si>
  <si>
    <t>Likes</t>
  </si>
  <si>
    <t>Quotes</t>
  </si>
  <si>
    <t>Retweets</t>
  </si>
  <si>
    <t>Comments</t>
  </si>
  <si>
    <t>Sentiment</t>
  </si>
  <si>
    <t>Score</t>
  </si>
  <si>
    <t>Posted</t>
  </si>
  <si>
    <t>Apr 3, 2024 Â· 4:00 PM UTC</t>
  </si>
  <si>
    <t>its back   join us live from los angeles for  on june  for updates and upcoming releases</t>
  </si>
  <si>
    <t>positive</t>
  </si>
  <si>
    <t>May 20, 2024 Â· 3:26 PM UTC</t>
  </si>
  <si>
    <t>tomorrow</t>
  </si>
  <si>
    <t>May 17, 2024 Â· 2:11 PM UTC</t>
  </si>
  <si>
    <t>want to get into some legendary action    shop our sale at the ubisoft store and use code legend at check out to save even more      condition apply</t>
  </si>
  <si>
    <t>neutral</t>
  </si>
  <si>
    <t>May 16, 2024 Â· 5:01 PM UTC</t>
  </si>
  <si>
    <t>the freetoplay fastpaced arena shooter youve been waiting for has arrived preload now    drops on may  on playstation  xbox series xs and ubisoft connect pc   playxdefiantcom</t>
  </si>
  <si>
    <t>negative</t>
  </si>
  <si>
    <t>Retweet</t>
  </si>
  <si>
    <t>May 15, 2024 Â· 7:45 PM UTC</t>
  </si>
  <si>
    <t>from ui to controls and visuals see what our teams have added into xdefiant to ensure the fastpaced v arcade action is playable by as many players as possible</t>
  </si>
  <si>
    <t>May 15, 2024 Â· 4:19 PM UTC</t>
  </si>
  <si>
    <t>preorder available now on the ubisoft store</t>
  </si>
  <si>
    <t>May 15, 2024 Â· 4:15 PM UTC</t>
  </si>
  <si>
    <t>a new creed rises over japan assassins creed shadows available november</t>
  </si>
  <si>
    <t>May 15, 2024 Â· 3:00 PM UTC</t>
  </si>
  <si>
    <t>hour to go until the assassins creed shadows official world premiere goes live join us on the ubisoft youtube channel now</t>
  </si>
  <si>
    <t>May 14, 2024 Â· 4:02 PM UTC</t>
  </si>
  <si>
    <t>play scott pilgrim vs the world the game  complete edition  and over  games with ubisoft on pc</t>
  </si>
  <si>
    <t>May 14, 2024 Â· 3:42 PM UTC</t>
  </si>
  <si>
    <t>time to fight</t>
  </si>
  <si>
    <t>May 14, 2024 Â· 2:23 PM UTC</t>
  </si>
  <si>
    <t>register now for the opportunity to costream ubisoft forward on june     streamer      want exclusive drops for your viewers</t>
  </si>
  <si>
    <t>May 13, 2024 Â· 2:00 PM UTC</t>
  </si>
  <si>
    <t>coming to steam in early access may    navigate diverse colorful biomes outmaneuver your enemies thanks to the iconic wall run swing bar  flips die getter better unlock new weapons and retry with a different build  wishlist now on steam  princeofpersiacomtherogue</t>
  </si>
  <si>
    <t>May 13, 2024 Â· 4:03 PM UTC</t>
  </si>
  <si>
    <t>wishlist now on the ubisoft store</t>
  </si>
  <si>
    <t>May 13, 2024 Â· 4:00 PM UTC</t>
  </si>
  <si>
    <t>assassins creed codename red becomes assassins creed shadows tunein for the official cinematic world premiere trailer on may   am pt</t>
  </si>
  <si>
    <t>May 10, 2024 Â· 4:00 PM UTC</t>
  </si>
  <si>
    <t>its been a bit of a crazy week for roguelite gamers    weve decided to let people have their fun with hades ii before we release the rogue prince of persia well still be releasing later this month and will be back with a new date on monday</t>
  </si>
  <si>
    <t>May 8, 2024 Â· 3:56 PM UTC</t>
  </si>
  <si>
    <t>for what its worth im sorry</t>
  </si>
  <si>
    <t>May 7, 2024 Â· 5:00 PM UTC</t>
  </si>
  <si>
    <t>its the moment youve been waiting for   playstation  steam coming june th wishlist today at rocksmithcom</t>
  </si>
  <si>
    <t>May 7, 2024 Â· 4:15 PM UTC</t>
  </si>
  <si>
    <t>want to get into some legendary action    shop our sale at the ubisoft store and use code legend at check out to save even more     conditions apply</t>
  </si>
  <si>
    <t>May 6, 2024 Â· 5:00 PM UTC</t>
  </si>
  <si>
    <t>nothing better than kicking it to the beat</t>
  </si>
  <si>
    <t>May 6, 2024 Â· 8:58 AM UTC</t>
  </si>
  <si>
    <t>the ubisoft photomode contest has wrapped up its internal edition with team members celebrating the worlds theyve created    all winning photos will feature together in an exhibition at     heres the peoples choice vote which were making our new banner</t>
  </si>
  <si>
    <t>Apr 25, 2024 Â· 4:00 PM UTC</t>
  </si>
  <si>
    <t>run jump slide and always watch your step</t>
  </si>
  <si>
    <t>Apr 30, 2024 Â· 4:00 PM UTC</t>
  </si>
  <si>
    <t>watch dogs tokyo is now available  follow the adventures of detective goda and the hacktivist stainlesssteelbat as they investigate the collusion between politicians yakuza and the corporation behind a smart city grid used to prevent natural disasters and criminality</t>
  </si>
  <si>
    <t>May 2, 2024 Â· 5:02 PM UTC</t>
  </si>
  <si>
    <t>letsss gooooooo    drops on may  on playstation  xbox series xs and ubisoft connect pc</t>
  </si>
  <si>
    <t>May 1, 2024 Â· 4:00 PM UTC</t>
  </si>
  <si>
    <t>in may please welcome chris forsberg and his team and take the lead of  main stage</t>
  </si>
  <si>
    <t>assassins creed mirage is coming to ios preorder now and experience the complete journey of basim on the go   out on june  for iphone  pro iphone  pro max and ipad air and ipad pro with m chip or later  more information here</t>
  </si>
  <si>
    <t>May 1, 2024 Â· 3:00 PM UTC</t>
  </si>
  <si>
    <t>always pick the bear</t>
  </si>
  <si>
    <t>you might want to watch this more than once so weve made a minute loop for you all</t>
  </si>
  <si>
    <t>Apr 30, 2024 Â· 3:12 PM UTC</t>
  </si>
  <si>
    <t>is that a coming soon page for    free to play this physicsfuelled pvp shooter will challenge you to master gravity and outplay opponents wishlist now</t>
  </si>
  <si>
    <t>Apr 29, 2024 Â· 5:00 PM UTC</t>
  </si>
  <si>
    <t>show off your best moves this international dance day download just dance now on your smartphone here</t>
  </si>
  <si>
    <t>take a trip down memory lane in baghdad with the classic assassins creed filter</t>
  </si>
  <si>
    <t>Apr 24, 2024 Â· 2:24 PM UTC</t>
  </si>
  <si>
    <t>looking sharp</t>
  </si>
  <si>
    <t>Apr 23, 2024 Â· 4:00 PM UTC</t>
  </si>
  <si>
    <t>gear up for the thrilling last stand of la peste and his fleet of pestilence and earn exclusive rewards   skull and bones is now  off</t>
  </si>
  <si>
    <t>Apr 20, 2024 Â· 7:38 PM UTC</t>
  </si>
  <si>
    <t>darth maul flips into brawlhalla dualbladed lightsaber in hand may st</t>
  </si>
  <si>
    <t>Apr 19, 2024 Â· 5:45 PM UTC</t>
  </si>
  <si>
    <t>play xdefiant for free today in the server test session on pc ps and xbox series xs and unlock rewards to keep when the game launches tune in for a look at the action as ubisoft news plays live now on twitchtvubisoft</t>
  </si>
  <si>
    <t>Apr 19, 2024 Â· 2:06 PM UTC</t>
  </si>
  <si>
    <t>its not a mirage    leap into your weekend with the  mirage free trial play  hours and keep your progression when you buy assassinscreedcommiragefr</t>
  </si>
  <si>
    <t>Apr 18, 2024 Â· 5:00 PM UTC</t>
  </si>
  <si>
    <t>join the assassins order unveiling the legendary ezio auditore as a peacekeep hero skin in for honor  available april th</t>
  </si>
  <si>
    <t>Apr 18, 2024 Â· 3:00 PM UTC</t>
  </si>
  <si>
    <t>skull and bones is now  off    try the game for free and carry over your progression with our free trial</t>
  </si>
  <si>
    <t>Apr 18, 2024 Â· 3:10 PM UTC</t>
  </si>
  <si>
    <t>play  and over  games with ubisoft on pc</t>
  </si>
  <si>
    <t>Apr 18, 2024 Â· 2:50 PM UTC</t>
  </si>
  <si>
    <t>you and who</t>
  </si>
  <si>
    <t>Apr 17, 2024 Â· 3:27 PM UTC</t>
  </si>
  <si>
    <t>preach</t>
  </si>
  <si>
    <t>Apr 16, 2024 Â· 4:00 PM UTC</t>
  </si>
  <si>
    <t>today we celebrate the th anniversary of   thank you for  years full of citybuilding to celebrate lets take a look at the journey of  alongside the ubisoft mainz team</t>
  </si>
  <si>
    <t>Apr 16, 2024 Â· 5:00 PM UTC</t>
  </si>
  <si>
    <t>get ready for our server test session   april    starts am pt   pc xbox s  x ps  preload now</t>
  </si>
  <si>
    <t>Apr 16, 2024 Â· 4:05 PM UTC</t>
  </si>
  <si>
    <t>play the  mirage free trial now   experience the first  hours of the game free until april  and keep your progression when you buy try it now assassinscreedcommiragefr</t>
  </si>
  <si>
    <t>Apr 16, 2024 Â· 2:55 PM UTC</t>
  </si>
  <si>
    <t>were live with the birthday stream   join us with special guest laura and a mystery guest on twitch to talk art in anno  and have a first look at the steampunk cdlc  twitchtvubisoftbluebyte</t>
  </si>
  <si>
    <t>Apr 15, 2024 Â· 3:39 PM UTC</t>
  </si>
  <si>
    <t>comment like youre vaas and describe your favorite meal</t>
  </si>
  <si>
    <t>Apr 11, 2024 Â· 2:22 PM UTC</t>
  </si>
  <si>
    <t>ratonhnhaketon</t>
  </si>
  <si>
    <t>Apr 10, 2024 Â· 5:46 PM UTC</t>
  </si>
  <si>
    <t>going rogue  discover the rogue  developed by   earlyaccess available on steam may</t>
  </si>
  <si>
    <t>Apr 9, 2024 Â· 4:21 PM UTC</t>
  </si>
  <si>
    <t>preorder the gold or ultimate edition for early access</t>
  </si>
  <si>
    <t>Apr 9, 2024 Â· 4:15 PM UTC</t>
  </si>
  <si>
    <t>star wars outlaws is coming august th  play up to  days early with gold or ultimate edition which includes the base game and season pass</t>
  </si>
  <si>
    <t>Apr 8, 2024 Â· 4:00 PM UTC</t>
  </si>
  <si>
    <t>watch the world premiere of the star wars outlaws story trailer join us tomorrow at am pst  pm cet</t>
  </si>
  <si>
    <t>Apr 5, 2024 Â· 4:01 PM UTC</t>
  </si>
  <si>
    <t>watch the world premiere of the star wars outlaws story trailer join us at am pst  pm cet</t>
  </si>
  <si>
    <t>Apr 5, 2024 Â· 1:42 PM UTC</t>
  </si>
  <si>
    <t>are you a pro in level design start your engines and join our experts check out our job offers</t>
  </si>
  <si>
    <t>Apr 4, 2024 Â· 4:00 PM UTC</t>
  </si>
  <si>
    <t>after witnessing skull and bones players dedication to raising funds for s campaigns through waves of change ubisoft decided to boost its support and donate    hats off to everyone who played a part and to working together for ocean conservation</t>
  </si>
  <si>
    <t>Apr 4, 2024 Â· 3:58 PM UTC</t>
  </si>
  <si>
    <t>play might and magic ix and over  games with ubisoft on pc</t>
  </si>
  <si>
    <t>Apr 3, 2024 Â· 12:18 PM UTC</t>
  </si>
  <si>
    <t>the story continues in  coming home from the moment where the us send armed forces to allies all the way to the armistice experience the end of the great war alongside the us soldier james the german diver ersnt george the mysterious pilot and of course anna the courageous nurse</t>
  </si>
  <si>
    <t>play as emile a french farmer who gets drafted karl his german soninlaw torn between loyalty and duty freddie an american soldier seeking revenge and anna a belgian nurse dedicated to healing</t>
  </si>
  <si>
    <t>in  the great war live the outbreak of a conflict never seen before in europe amidst the conflict many souls will see their destinies cross as they fight to survive and keep their humanity</t>
  </si>
  <si>
    <t>icymi want to know what youre in for when playing  here is non spoilery recap of the events of the  games</t>
  </si>
  <si>
    <t>Apr 2, 2024 Â· 2:37 PM UTC</t>
  </si>
  <si>
    <t>when the beat drops</t>
  </si>
  <si>
    <t>Mar 28, 2024 Â· 11:40 AM UTC</t>
  </si>
  <si>
    <t>hey growtopians   its crossover overload with ubiweek   five ubiverses will be diving into growtopia starting march th to april th with extraspecial content releasing on specific days  read more here sprlyzvpzy   the growtopia team</t>
  </si>
  <si>
    <t>Mar 27, 2024 Â· 5:49 PM UTC</t>
  </si>
  <si>
    <t>carsten nichte  matthew pearce  meri fucak</t>
  </si>
  <si>
    <t>anja schmidt  vicky fernando  denis savov</t>
  </si>
  <si>
    <t>and a selection of our runnersup    ata goksoy  maxence hardouineau</t>
  </si>
  <si>
    <t>our top winners  filip cop  phillip anderson</t>
  </si>
  <si>
    <t>we were blown away by your entries  thanks to everyone who submitted for the  and congrats to our winners</t>
  </si>
  <si>
    <t>Mar 27, 2024 Â· 3:09 PM UTC</t>
  </si>
  <si>
    <t>play far cry  and over  games on pc with ubisoft   subscribe now</t>
  </si>
  <si>
    <t>Mar 26, 2024 Â· 3:00 PM UTC</t>
  </si>
  <si>
    <t>discover season s secrets with our latest midseason trailer    snag the game at  off during ubisofts spring sales</t>
  </si>
  <si>
    <t>Mar 24, 2024 Â· 4:00 PM UTC</t>
  </si>
  <si>
    <t>name a more emotional ending well wait</t>
  </si>
  <si>
    <t>Mar 25, 2024 Â· 4:21 PM UTC</t>
  </si>
  <si>
    <t>over the weekend tom clancys splinter cell pandora tomorrow turned  years old launching on march    happy  year anniversary</t>
  </si>
  <si>
    <t>Mar 22, 2024 Â· 4:12 PM UTC</t>
  </si>
  <si>
    <t>we believe video game photography can be the ultimate canvas   to celebrate the  studios around the world were transformed into galleries where our teams could admire the incredible submissions from last years winners</t>
  </si>
  <si>
    <t>Mar 22, 2024 Â· 3:13 PM UTC</t>
  </si>
  <si>
    <t>new content available now in  the lost crown   speedrun mode  permadeath mode  fixes and more  get the game now while its on sale</t>
  </si>
  <si>
    <t>Mar 21, 2024 Â· 4:00 PM UTC</t>
  </si>
  <si>
    <t>welcome to trackmania     youll be able to compete on  different formula e tracks tokyo berlin and london   discover the first track in tokyo on march th from  pm cet as the track of the day  more information</t>
  </si>
  <si>
    <t>Mar 21, 2024 Â· 4:06 PM UTC</t>
  </si>
  <si>
    <t>the th anniversary livestream starts in one hour come celebrate with us and earn twitch drops at twitchtvubisoft</t>
  </si>
  <si>
    <t>Mar 21, 2024 Â· 3:18 PM UTC</t>
  </si>
  <si>
    <t>this ones a real banger   happy birthday far cry</t>
  </si>
  <si>
    <t>Mar 19, 2024 Â· 4:45 PM UTC</t>
  </si>
  <si>
    <t>conversations with ingame characters are getting more real  presenting our research project neo npcs a new kind of npc that uses generative ai to really talk to you discover how our team of writers and developers are coming together in this exciting experiment</t>
  </si>
  <si>
    <t>Mar 18, 2024 Â· 5:26 PM UTC</t>
  </si>
  <si>
    <t>time to clean up the seven seas   take down enemies in  until march  and well donate real money to support ocean conservation find out how</t>
  </si>
  <si>
    <t>Mar 18, 2024 Â· 4:01 PM UTC</t>
  </si>
  <si>
    <t>embark on a d pixel adventure with  now available on steam  invite your friends to  punch  build and  grow together  download it now for free</t>
  </si>
  <si>
    <t>Mar 15, 2024 Â· 5:00 PM UTC</t>
  </si>
  <si>
    <t>the sea covers more than  of the globe while you sail across them in skull and bones why not help protect them   from monday until march st taking down ingame enemies like headhunters skirmishers or phillipe la peste will help raise funds for  campaigns</t>
  </si>
  <si>
    <t>Mar 15, 2024 Â· 2:57 PM UTC</t>
  </si>
  <si>
    <t>skid into the weekend with   play the free weekend now until march</t>
  </si>
  <si>
    <t>Mar 15, 2024 Â· 1:23 PM UTC</t>
  </si>
  <si>
    <t>were sharing some of our fondest memories of  alongside some of our most dedicated players with a little video we made for our th anniversary   join us in celebrating by watching and sharing your favorite memories with us too</t>
  </si>
  <si>
    <t>Mar 14, 2024 Â· 3:17 PM UTC</t>
  </si>
  <si>
    <t>its time to watch  play invincible serve justice here ubilivlda</t>
  </si>
  <si>
    <t>Mar 7, 2024 Â· 7:31 PM UTC</t>
  </si>
  <si>
    <t>are you worthy to wield such a fabled weapon   as shown on the warriors den watch the ys reveal trailer now</t>
  </si>
  <si>
    <t>Mar 14, 2024 Â· 5:02 PM UTC</t>
  </si>
  <si>
    <t>we wont be announcing any new game or incoming content but we will have great stories to share on our previous game productions fun anecdotes and twitch drops see you there</t>
  </si>
  <si>
    <t>years of far cry   over the next  days celebrate with us the th anniversary of far cry enjoy up to  off all games on all platforms earn twitch drops and watch our celebration livestream on march st</t>
  </si>
  <si>
    <t>Mar 13, 2024 Â· 4:11 PM UTC</t>
  </si>
  <si>
    <t>going through  submissions  your photos were so much better than ours</t>
  </si>
  <si>
    <t>Mar 12, 2024 Â· 5:36 PM UTC</t>
  </si>
  <si>
    <t>youre joining the next rick martinez movie and here is the headline    season  available tomorrow</t>
  </si>
  <si>
    <t>Mar 11, 2024 Â· 3:54 PM UTC</t>
  </si>
  <si>
    <t>happy birthday edward</t>
  </si>
  <si>
    <t>Mar 9, 2024 Â· 8:54 PM UTC</t>
  </si>
  <si>
    <t>ahsoka tanos path has led her to valhalla stay tuned for more reveals leading up to the brawlhalla star wars event arriving march th</t>
  </si>
  <si>
    <t>Mar 8, 2024 Â· 4:29 PM UTC</t>
  </si>
  <si>
    <t>this years  theme of inspire inclusion informed a recent  panel with four of our employees reflecting on what it means to them read on to learn what inspires them and pick up their top advice for the next generation of women in games</t>
  </si>
  <si>
    <t>Mar 8, 2024 Â· 2:02 PM UTC</t>
  </si>
  <si>
    <t>buy any  games at the ubisoft store including new releases and get  off your cart  shop now</t>
  </si>
  <si>
    <t>Mar 7, 2024 Â· 5:54 PM UTC</t>
  </si>
  <si>
    <t>play a curated catalog of awardwinning ubisoft games with ubisoft classics now available for standalone subscription at playstation store also included with playstation plus extra membership or above   playstationcomgamesubisof</t>
  </si>
  <si>
    <t>Mar 7, 2024 Â· 4:58 PM UTC</t>
  </si>
  <si>
    <t>today rediscover the epic journeys of these brave souls during world war  and more dive once again in the tales of emile and karl thanks to valiant hearts the collection</t>
  </si>
  <si>
    <t>Mar 5, 2024 Â· 7:06 PM UTC</t>
  </si>
  <si>
    <t>mythic quest</t>
  </si>
  <si>
    <t>Feb 27, 2024 Â· 5:00 PM UTC</t>
  </si>
  <si>
    <t>bring out your lowest cut jeans and your crop top from the back of the closet and come enjoy the new season on just dance</t>
  </si>
  <si>
    <t>Mar 5, 2024 Â· 3:35 PM UTC</t>
  </si>
  <si>
    <t>my dog feels funny who wants to pet him</t>
  </si>
  <si>
    <t>Mar 4, 2024 Â· 5:00 PM UTC</t>
  </si>
  <si>
    <t>travel back to th century baghdad with the assassins creed mirage original soundtrack music by  now coming to vinyl  mark your calendars for preorders opening march th  via</t>
  </si>
  <si>
    <t>Mar 4, 2024 Â· 8:10 PM UTC</t>
  </si>
  <si>
    <t>the  is now closed   thanks to all who submitted your wonderful photos stay tuned for the winners</t>
  </si>
  <si>
    <t>Mar 4, 2024 Â· 3:49 PM UTC</t>
  </si>
  <si>
    <t>happy th anniversary to an all time classic heroes of might  magic    original artwork by magdalena katanska</t>
  </si>
  <si>
    <t>Mar 1, 2024 Â· 4:18 PM UTC</t>
  </si>
  <si>
    <t>play rayman origins and over  games with ubisoft on pc</t>
  </si>
  <si>
    <t>Mar 1, 2024 Â· 3:05 PM UTC</t>
  </si>
  <si>
    <t>smile for the camera</t>
  </si>
  <si>
    <t>Feb 29, 2024 Â· 5:00 PM UTC</t>
  </si>
  <si>
    <t>season  march</t>
  </si>
  <si>
    <t>Feb 29, 2024 Â· 4:03 PM UTC</t>
  </si>
  <si>
    <t>only a few days left to submit your picture for</t>
  </si>
  <si>
    <t>Feb 28, 2024 Â· 2:37 PM UTC</t>
  </si>
  <si>
    <t>learn how to craft a winning shot  our  jury give their tips for capturing a great image in our games</t>
  </si>
  <si>
    <t>skull and bones season  is out now for free    as you enter its perilous waters beware of philippe la peste the dread pirate lord of the caribbean   fight for your share of loot and enjoy exclusive gameplay and world events</t>
  </si>
  <si>
    <t>Feb 27, 2024 Â· 3:50 PM UTC</t>
  </si>
  <si>
    <t>memory unlocked   how old were you when you first played</t>
  </si>
  <si>
    <t>Feb 26, 2024 Â· 4:23 PM UTC</t>
  </si>
  <si>
    <t>last night was a movie</t>
  </si>
  <si>
    <t>Feb 26, 2024 Â· 2:42 PM UTC</t>
  </si>
  <si>
    <t>obiwan kenobi and anakin skywalker slash their way into   the brawlhalla star wars event launches march th</t>
  </si>
  <si>
    <t>Feb 23, 2024 Â· 6:01 PM UTC</t>
  </si>
  <si>
    <t>deimos is back but is rainbow ready   tune in to the  six invitational  and dont miss the full year  reveal panel on sunday february  at am pt live at twitchtvrainbow</t>
  </si>
  <si>
    <t>Feb 22, 2024 Â· 5:00 PM UTC</t>
  </si>
  <si>
    <t>from our dev team to you thank you truly</t>
  </si>
  <si>
    <t>Feb 22, 2024 Â· 3:24 PM UTC</t>
  </si>
  <si>
    <t>where theres a contest theres a prize    heres what you can win in our</t>
  </si>
  <si>
    <t>Feb 22, 2024 Â· 2:28 PM UTC</t>
  </si>
  <si>
    <t>to mark the lunar new year our teams have been celebrating in style from fireworks at ubisoft da nang to the festivities organized by the asian employee resource groups in studios around the world    happy celebrations and a joyful lunar new year to everyone</t>
  </si>
  <si>
    <t>Feb 21, 2024 Â· 2:26 PM UTC</t>
  </si>
  <si>
    <t>puppy in bio</t>
  </si>
  <si>
    <t>Feb 20, 2024 Â· 6:06 PM UTC</t>
  </si>
  <si>
    <t>welcome to the wild world of   smol  available now exclusively on  games</t>
  </si>
  <si>
    <t>Feb 20, 2024 Â· 1:36 PM UTC</t>
  </si>
  <si>
    <t>its time to save the world     available now worldwide</t>
  </si>
  <si>
    <t>Feb 19, 2024 Â· 5:00 PM UTC</t>
  </si>
  <si>
    <t>enter the ubisoft photomode contest now   submit up to  of your best shots from our games with  and tag us to be in with a chance of winning some great prizes details  tcs</t>
  </si>
  <si>
    <t>Feb 19, 2024 Â· 1:32 PM UTC</t>
  </si>
  <si>
    <t>get your hands on our lunar new year deals before they sizzle out</t>
  </si>
  <si>
    <t>Feb 17, 2024 Â· 1:30 PM UTC</t>
  </si>
  <si>
    <t>skull and bones is out  play up to  hours for free and carry over your progression upon purchase of the game</t>
  </si>
  <si>
    <t>Feb 16, 2024 Â· 4:14 PM UTC</t>
  </si>
  <si>
    <t>pillage and plunder is better with friends   get your crew together and become kingpins in</t>
  </si>
  <si>
    <t>Feb 16, 2024 Â· 2:52 PM UTC</t>
  </si>
  <si>
    <t>excited and proud of our teams around the world on  launch day   raising a mug of grog to each and every one of you</t>
  </si>
  <si>
    <t>Feb 16, 2024 Â· 10:17 AM UTC</t>
  </si>
  <si>
    <t>time to set sail    is out now</t>
  </si>
  <si>
    <t>Feb 15, 2024 Â· 4:05 PM UTC</t>
  </si>
  <si>
    <t>see you tomorrow</t>
  </si>
  <si>
    <t>Feb 14, 2024 Â· 5:00 PM UTC</t>
  </si>
  <si>
    <t>days left to preorder get your premium edition to immerse yourself in the world of skull and bones and access your exclusive digital artbook and soundtrack</t>
  </si>
  <si>
    <t>Feb 14, 2024 Â· 3:37 PM UTC</t>
  </si>
  <si>
    <t>happy valentines day</t>
  </si>
  <si>
    <t>Feb 13, 2024 Â· 3:44 PM UTC</t>
  </si>
  <si>
    <t>unleash the mainsail   set to sea right now with early access through the  premium edition or a ubisoft subscription</t>
  </si>
  <si>
    <t>Feb 12, 2024 Â· 1:40 PM UTC</t>
  </si>
  <si>
    <t>a massive thank you to all you buccaneers who participated in creating havoc across the waves during the open beta the journey continues february th  with brand new seasonal content on the horizon</t>
  </si>
  <si>
    <t>Feb 12, 2024 Â· 1:26 PM UTC</t>
  </si>
  <si>
    <t>dont dragon your shopping spree get the best deals now  get  in wallet rewards when you spend over  from your ubisoft wallet during our lunar new year sale</t>
  </si>
  <si>
    <t>Feb 8, 2024 Â· 5:47 PM UTC</t>
  </si>
  <si>
    <t>hold onto your pirate hats   tune in for the live  battle of the beta now</t>
  </si>
  <si>
    <t>Feb 8, 2024 Â· 5:04 PM UTC</t>
  </si>
  <si>
    <t>preorder now  play up to  days early with the premium edition or with a ubisoft subscription</t>
  </si>
  <si>
    <t>the  open beta is live   sail the seas free until feb  and keep your progression when the game launches</t>
  </si>
  <si>
    <t>Feb 6, 2024 Â· 5:00 PM UTC</t>
  </si>
  <si>
    <t>we hope you had a blast in the technical test over the past few days well be back soon to get that ball rolling</t>
  </si>
  <si>
    <t>Feb 7, 2024 Â· 4:59 PM UTC</t>
  </si>
  <si>
    <t>discover s brand new season   vanguard available now</t>
  </si>
  <si>
    <t>Feb 7, 2024 Â· 4:18 PM UTC</t>
  </si>
  <si>
    <t>celebrate the year of the dragon with the ubisoft stores lunar new year sale save on our latest releases and so much more sale ends february</t>
  </si>
  <si>
    <t>Feb 6, 2024 Â· 5:21 PM UTC</t>
  </si>
  <si>
    <t>play for free during open beta from february  preload now  skull and bones will be released on february th preorders available now    play up to  days earlier with the premium edition or by subscribing to ubisoft</t>
  </si>
  <si>
    <t>Feb 6, 2024 Â· 5:20 PM UTC</t>
  </si>
  <si>
    <t>will you become the most fearsome pirate kingpin watch  full trailer now</t>
  </si>
  <si>
    <t>Feb 5, 2024 Â· 2:10 PM UTC</t>
  </si>
  <si>
    <t>mark your calendars for this thursday as the  battle of the beta begins   tune in to see who comes out victorious live on twitchtvubisoft</t>
  </si>
  <si>
    <t>Feb 5, 2024 Â· 5:24 PM UTC</t>
  </si>
  <si>
    <t>from controls to communication and visuals see what our teams added into  to ensure the coop pirate action rpg is playable by as many people as possible</t>
  </si>
  <si>
    <t>Feb 5, 2024 Â· 3:46 PM UTC</t>
  </si>
  <si>
    <t>kickstart your career in games  applications for the ubisoft graduate program are open view our two year full time roles in   project management   technical art  gameplay programming  ux design</t>
  </si>
  <si>
    <t>Feb 2, 2024 Â· 2:59 PM UTC</t>
  </si>
  <si>
    <t>a new hero just joined   meet the varangian guard out today</t>
  </si>
  <si>
    <t>Feb 1, 2024 Â· 4:41 PM UTC</t>
  </si>
  <si>
    <t>preorder for launch on feb  or play  days early with the premium edition</t>
  </si>
  <si>
    <t>Feb 1, 2024 Â· 4:29 PM UTC</t>
  </si>
  <si>
    <t>save the dates of  open beta  play for free from february  to</t>
  </si>
  <si>
    <t>Feb 1, 2024 Â· 3:22 PM UTC</t>
  </si>
  <si>
    <t>games have a unique power to share incredible stories   as we begin black history month were spotlighting the true story of the harlem hellfighters as told in valiant hearts coming home  as you play youll discover the first mainly african american infantry unit to fight during wwi through the experience of james a solider and jazz musician who is searching for his brother  get a closer look at how our teams worked with historians as well as nonprofit the th experience to tell this beautiful throughout the game</t>
  </si>
  <si>
    <t>Jan 30, 2024 Â· 5:00 PM UTC</t>
  </si>
  <si>
    <t>play for free during the open beta from february   in this open beta play till infamy brigand tier  rank  and carry over your progression to launch upon purchase of our game  learn more with our new trailer</t>
  </si>
  <si>
    <t>Jan 30, 2024 Â· 4:45 PM UTC</t>
  </si>
  <si>
    <t>mood</t>
  </si>
  <si>
    <t>Jan 30, 2024 Â· 2:26 PM UTC</t>
  </si>
  <si>
    <t>animation programmers help bring games to life if you know your bones from your splines and want to use your skills to help shape the future of our games check out our job offers</t>
  </si>
  <si>
    <t>Jan 26, 2024 Â· 4:18 PM UTC</t>
  </si>
  <si>
    <t>from open beta info to pc specs get all the details here</t>
  </si>
  <si>
    <t>Jan 25, 2024 Â· 6:00 PM UTC</t>
  </si>
  <si>
    <t>if its honor youre looking for look no further than the varangian guard our latest viking hero  enjoy the reveal trailer below</t>
  </si>
  <si>
    <t>Jan 26, 2024 Â· 2:02 PM UTC</t>
  </si>
  <si>
    <t>join the  open beta from feb th to feb th on ps xbox xs pc</t>
  </si>
  <si>
    <t>Jan 25, 2024 Â· 5:12 PM UTC</t>
  </si>
  <si>
    <t>get a first look at the free year one and end game content for</t>
  </si>
  <si>
    <t>Jan 25, 2024 Â· 3:58 PM UTC</t>
  </si>
  <si>
    <t>there is still time to register for our upcoming technical test be among the first to play  the arena awaits you</t>
  </si>
  <si>
    <t>Jan 24, 2024 Â· 4:55 PM UTC</t>
  </si>
  <si>
    <t>cheeseburger says hi</t>
  </si>
  <si>
    <t>Jan 24, 2024 Â· 3:24 PM UTC</t>
  </si>
  <si>
    <t>never forget where you need to go with map screenshots    discover memory shards and more accessibility features in</t>
  </si>
  <si>
    <t>Jan 23, 2024 Â· 5:02 PM UTC</t>
  </si>
  <si>
    <t>a message from the  team thanks to you all</t>
  </si>
  <si>
    <t>Jan 23, 2024 Â· 3:47 PM UTC</t>
  </si>
  <si>
    <t>get ready for a delirious s ride    pick up the  a blood dragon remix  crushing love manga from  now</t>
  </si>
  <si>
    <t>Jan 23, 2024 Â· 1:59 PM UTC</t>
  </si>
  <si>
    <t>thanks to his skillful expertise in creative design and innovative ideas paulo helps our games shine in brazil were proud to have him on our teams check out more stories from the wonderful people who work with us here</t>
  </si>
  <si>
    <t>Jan 22, 2024 Â· 4:11 PM UTC</t>
  </si>
  <si>
    <t>cheers</t>
  </si>
  <si>
    <t>Jan 18, 2024 Â· 5:03 PM UTC</t>
  </si>
  <si>
    <t>the lost crown out today  get it here</t>
  </si>
  <si>
    <t>Jan 18, 2024 Â· 2:33 PM UTC</t>
  </si>
  <si>
    <t>launch day   is back with the lost crown  a huge congratulations to lead studio ubisoft montpellier and the supporting teams around the world for bringing this game to life</t>
  </si>
  <si>
    <t>Jan 18, 2024 Â· 11:33 AM UTC</t>
  </si>
  <si>
    <t>see you in mount qaf   the lost crown is out</t>
  </si>
  <si>
    <t>Jan 15, 2024 Â· 5:00 PM UTC</t>
  </si>
  <si>
    <t>pirates are not born they are made   michelle rodriguez will tell you the stories of the most infamous pirates of the indian ocean with the gangsters of the seas podcast   episode  available now on all audio platforms</t>
  </si>
  <si>
    <t>Jan 17, 2024 Â· 2:49 PM UTC</t>
  </si>
  <si>
    <t>the lost crown out tomorrow</t>
  </si>
  <si>
    <t>Jan 16, 2024 Â· 5:00 PM UTC</t>
  </si>
  <si>
    <t>introducing battlecore arena get a chance to be the first to play with our technical test    february st  february th  register</t>
  </si>
  <si>
    <t>Jan 16, 2024 Â· 3:04 PM UTC</t>
  </si>
  <si>
    <t>the ama with our two wonderful developers will be live in  hours   go ask those burning questions you have   which yes you can ask now in case you were wondering</t>
  </si>
  <si>
    <t>Jan 15, 2024 Â· 3:16 PM UTC</t>
  </si>
  <si>
    <t>play  the lost crown today if you are a ubisoft subscriber a subscription gets you access to the deluxe version of the game which includes a  day early access and much more</t>
  </si>
  <si>
    <t>Jan 12, 2024 Â· 4:13 PM UTC</t>
  </si>
  <si>
    <t>if you missed it you can play the demo on pc here</t>
  </si>
  <si>
    <t>Jan 12, 2024 Â· 3:40 PM UTC</t>
  </si>
  <si>
    <t>how are you enjoying  the lost crown demo see you january  for the full release</t>
  </si>
  <si>
    <t>Jan 12, 2024 Â· 9:32 AM UTC</t>
  </si>
  <si>
    <t>play the demo on pc here</t>
  </si>
  <si>
    <t>Jan 11, 2024 Â· 5:08 PM UTC</t>
  </si>
  <si>
    <t>explore mount qaf early     the lost crowns demo is available now on nintendo switch ps ps xbox one xbox series x and pc</t>
  </si>
  <si>
    <t>Jan 10, 2024 Â· 5:48 PM UTC</t>
  </si>
  <si>
    <t>getting ready to jump into battle  the lost crown january</t>
  </si>
  <si>
    <t>Jan 9, 2024 Â· 4:25 PM UTC</t>
  </si>
  <si>
    <t>put on your snow tires    the  winter  season is live now</t>
  </si>
  <si>
    <t>Jan 8, 2024 Â· 3:59 PM UTC</t>
  </si>
  <si>
    <t>a preview of the dubbing options in  the lost crown   which is your favorite</t>
  </si>
  <si>
    <t>Jan 5, 2024 Â· 3:41 PM UTC</t>
  </si>
  <si>
    <t>must be a nice view from up here</t>
  </si>
  <si>
    <t>Jan 5, 2024 Â· 3:32 PM UTC</t>
  </si>
  <si>
    <t>okay this is going a bit too far</t>
  </si>
  <si>
    <t>Jan 5, 2024 Â· 3:23 PM UTC</t>
  </si>
  <si>
    <t>not hidden anymore</t>
  </si>
  <si>
    <t>Jan 5, 2024 Â· 3:19 PM UTC</t>
  </si>
  <si>
    <t>its working</t>
  </si>
  <si>
    <t>Jan 5, 2024 Â· 3:14 PM UTC</t>
  </si>
  <si>
    <t>every  likes well make the hidden blade bigger</t>
  </si>
  <si>
    <t>Jan 4, 2024 Â· 6:35 PM UTC</t>
  </si>
  <si>
    <t>with features like guided mode memory shards or high contrast heres how prince of persia the lost crown aims to be accessible for a wider audience</t>
  </si>
  <si>
    <t>Jan 4, 2024 Â· 5:39 PM UTC</t>
  </si>
  <si>
    <t>discover the mythological world and bestiary of  the lost crown</t>
  </si>
  <si>
    <t>Jan 4, 2024 Â· 3:19 PM UTC</t>
  </si>
  <si>
    <t>lets make a game    character first pets name  villain color of your shirt  least favorite food  setting last vacation destination  weapon your third recent emoji</t>
  </si>
  <si>
    <t>Jan 3, 2024 Â· 5:00 PM UTC</t>
  </si>
  <si>
    <t>experience avatar frontiers of pandora now available at  off  shop now at the ubisoft store</t>
  </si>
  <si>
    <t>Jan 2, 2024 Â· 6:09 PM UTC</t>
  </si>
  <si>
    <t>from our studio parties around the world thats a wrap on     heres to  what games are you looking forward to</t>
  </si>
  <si>
    <t>Jan 2, 2024 Â· 3:25 PM UTC</t>
  </si>
  <si>
    <t>what have you been playing over the holidays</t>
  </si>
  <si>
    <t>Dec 22, 2023 Â· 2:39 PM UTC</t>
  </si>
  <si>
    <t>tis the season to be gaming</t>
  </si>
  <si>
    <t>Dec 21, 2023 Â· 5:51 PM UTC</t>
  </si>
  <si>
    <t>the winners have been selected keep an eye on your dms to see if youve won</t>
  </si>
  <si>
    <t>Dec 21, 2023 Â· 1:56 PM UTC</t>
  </si>
  <si>
    <t>get those lastminute gifts in with the ubisoft store sale   save  off your cart with the coupon code holiday</t>
  </si>
  <si>
    <t>Dec 20, 2023 Â· 5:19 PM UTC</t>
  </si>
  <si>
    <t>its snow season in     discover the cool deals challenges rewards and activities coming in this new season</t>
  </si>
  <si>
    <t>Dec 20, 2023 Â· 3:08 PM UTC</t>
  </si>
  <si>
    <t>yeah i got that dog in me   the dog</t>
  </si>
  <si>
    <t>Dec 20, 2023 Â· 11:19 AM UTC</t>
  </si>
  <si>
    <t>amandine often compares her job to a puppeteer as a rigger at  her role is to create the skeleton and the joints of video game characters and she works where you play   meet amandine and learn more about her role here</t>
  </si>
  <si>
    <t>Dec 19, 2023 Â· 5:11 PM UTC</t>
  </si>
  <si>
    <t>only the ones who tag their friends will be eligible to win the prizes full rules available here assassinscreedcomquizcont</t>
  </si>
  <si>
    <t>Dec 19, 2023 Â· 5:02 PM UTC</t>
  </si>
  <si>
    <t>enter the  quiz giveaway   win a mirage collector case heres how follow us tag a friend who hasnt played assassins creed your friend takes the quiz and shares their results on x with  thats it  winners will be selected in  hours</t>
  </si>
  <si>
    <t>Dec 19, 2023 Â· 2:52 PM UTC</t>
  </si>
  <si>
    <t>gear up and join our teams check out our online services jobs at</t>
  </si>
  <si>
    <t>Dec 18, 2023 Â· 5:18 PM UTC</t>
  </si>
  <si>
    <t>prince of persia the lost crown has gone gold   we cant wait for players to get their hands on the game and explore persia with sargon    your journey begins on january</t>
  </si>
  <si>
    <t>Dec 18, 2023 Â· 10:33 AM UTC</t>
  </si>
  <si>
    <t>we are thrilled to read digital foundrys review of avatar frontiers of pandora the article calls the game one of the most visually accomplished releases of  praising our snowdrop engine and its upgraded tech system</t>
  </si>
  <si>
    <t>Dec 15, 2023 Â· 4:19 PM UTC</t>
  </si>
  <si>
    <t>prepare to set sail   closed beta is live</t>
  </si>
  <si>
    <t>Dec 15, 2023 Â· 2:07 PM UTC</t>
  </si>
  <si>
    <t>you dropped this     the lost crown coming january</t>
  </si>
  <si>
    <t>Dec 14, 2023 Â· 2:45 PM UTC</t>
  </si>
  <si>
    <t>its the most wonderful time of the year    treat yourself or your loved ones with the best games from the ubisoft store  save  off your cart with the coupon code holiday    shop now</t>
  </si>
  <si>
    <t>Dec 13, 2023 Â· 6:36 PM UTC</t>
  </si>
  <si>
    <t>thanks for the memories e</t>
  </si>
  <si>
    <t>Dec 13, 2023 Â· 4:42 PM UTC</t>
  </si>
  <si>
    <t>new update out now    new game    bayeks medjay outfit  unique dyes   parkour improvements to side  back ejects   bug fixes across all platforms</t>
  </si>
  <si>
    <t>Dec 13, 2023 Â· 3:15 PM UTC</t>
  </si>
  <si>
    <t>its time for treason   discover s new season out today</t>
  </si>
  <si>
    <t>Dec 12, 2023 Â· 4:46 PM UTC</t>
  </si>
  <si>
    <t>join the hunt in rainbow six siege and instill fear into your opponents as finka and kapkan become the huntress and the trapper from  unleash terror with exclusive sets weapon skins charms operator card backgrounds and an unique cabin fear drone skin</t>
  </si>
  <si>
    <t>Dec 12, 2023 Â· 3:29 PM UTC</t>
  </si>
  <si>
    <t>join  livestream for a first overview of project resolve   learn more about this big health update now on</t>
  </si>
  <si>
    <t>Dec 11, 2023 Â· 5:04 PM UTC</t>
  </si>
  <si>
    <t>free trial is back again and this time it will stay  if you havent tried it yet play  hours for free and keep your progress by purchasing the game</t>
  </si>
  <si>
    <t>Dec 11, 2023 Â· 3:30 PM UTC</t>
  </si>
  <si>
    <t>looking for the perfect gift for your gaming friends and family   check out our holiday gift guide</t>
  </si>
  <si>
    <t>Dec 8, 2023 Â· 3:40 PM UTC</t>
  </si>
  <si>
    <t>sets sail on february th    preorder available now    play up to  days early with the premium edition or by subscribing to ubisoft</t>
  </si>
  <si>
    <t>Dec 8, 2023 Â· 2:43 PM UTC</t>
  </si>
  <si>
    <t>watch the story trailer for  the lost crown now   launching january   with a free demo the week before launch</t>
  </si>
  <si>
    <t>Dec 8, 2023 Â· 3:45 AM UTC</t>
  </si>
  <si>
    <t>watch our launch accolades trailer and discover the breathtaking western frontier as a navi avatar frontiers of pandora is out now  buy now at</t>
  </si>
  <si>
    <t>Dec 7, 2023 Â· 5:14 PM UTC</t>
  </si>
  <si>
    <t>buy it here</t>
  </si>
  <si>
    <t>Dec 7, 2023 Â· 5:00 PM UTC</t>
  </si>
  <si>
    <t>avatar frontiers of pandora is out now experience a neverbeforeseen region of pandora and discover what it means to be navi</t>
  </si>
  <si>
    <t>Dec 7, 2023 Â· 2:02 PM UTC</t>
  </si>
  <si>
    <t>launch day a huge congratulations to lead studio  and our codev teams around the world on the release of avatar frontiers of pandora  we cant wait for you to discover the game and its beautiful world</t>
  </si>
  <si>
    <t>Dec 6, 2023 Â· 5:11 PM UTC</t>
  </si>
  <si>
    <t>preorder now at   players can also play the ultimate edition of the game on day  when they subscribe to ubisoft on pc and xbox via ubisoft connect</t>
  </si>
  <si>
    <t>Dec 6, 2023 Â· 5:05 PM UTC</t>
  </si>
  <si>
    <t>feeling the adrenaline dive headfirst into pandora upon release tomorrow</t>
  </si>
  <si>
    <t>Dec 5, 2023 Â· 5:04 PM UTC</t>
  </si>
  <si>
    <t>last chance to preorder  and receive the child of two worlds pack free  start your adventure in style in two days  preorder the game now</t>
  </si>
  <si>
    <t>Dec 4, 2023 Â· 8:40 PM UTC</t>
  </si>
  <si>
    <t>hoonigan is just about to land on oahu   season  available tomorrow</t>
  </si>
  <si>
    <t>Dec 4, 2023 Â· 5:48 PM UTC</t>
  </si>
  <si>
    <t>rendezvous at  on december  for the prince of persia the lost crowns story trailer   with a month to go before the games release what are your theories on the main storyline</t>
  </si>
  <si>
    <t>Dec 4, 2023 Â· 5:00 PM UTC</t>
  </si>
  <si>
    <t>find out when avatar frontiers of pandora officially releases in your region</t>
  </si>
  <si>
    <t>Dec 4, 2023 Â· 4:10 PM UTC</t>
  </si>
  <si>
    <t>dont miss your chance to claim a free copy of  syndicate on pc    visit the ubisoft store browse our sales and redeem before december</t>
  </si>
  <si>
    <t>Dec 2, 2023 Â· 5:00 PM UTC</t>
  </si>
  <si>
    <t>days until you can finally wander among the gorgeous bioluminescent lights of pandora</t>
  </si>
  <si>
    <t>Dec 1, 2023 Â· 2:35 PM UTC</t>
  </si>
  <si>
    <t>in the openworld of pandoras western frontier there are tons of opportunities to interact with the natural environment jump run or slide to explore the world around you</t>
  </si>
  <si>
    <t>Nov 30, 2023 Â· 6:27 PM UTC</t>
  </si>
  <si>
    <t>come celebrate  years of trackmania as ayrton and augustin from the development team take on the cup of the day talk about the anniversary activities and updates and join the chat live now on twitchtvubisoft</t>
  </si>
  <si>
    <t>Nov 30, 2023 Â· 2:00 PM UTC</t>
  </si>
  <si>
    <t>one week until avatar frontiers of pandora releases  soon youll be living your best life riding your banshee in the western frontier</t>
  </si>
  <si>
    <t>Nov 29, 2023 Â· 3:25 PM UTC</t>
  </si>
  <si>
    <t>the brawlhalla x  squarepants crossover event has begun get your jellyfishing nets ready to brawl alongside spongebob patrick and sandy  play now for free brawlhallacomplay</t>
  </si>
  <si>
    <t>Nov 29, 2023 Â· 2:37 PM UTC</t>
  </si>
  <si>
    <t>an early development version of beyond good  evil th anniversary edition was recently released to some ubisoft subscribers by mistake we apologize for any confusion and want to assure our community that this version is not indicative of the final game</t>
  </si>
  <si>
    <t>Nov 29, 2023 Â· 2:38 PM UTC</t>
  </si>
  <si>
    <t>happy th beyond good  evil   were excited to talk more about this special edition soon stay tuned</t>
  </si>
  <si>
    <t>Nov 28, 2023 Â· 5:00 PM UTC</t>
  </si>
  <si>
    <t>pandoras cutest wildlife encounter the baby zakru although just a baby its size is already making a big impression</t>
  </si>
  <si>
    <t>Nov 28, 2023 Â· 4:03 PM UTC</t>
  </si>
  <si>
    <t>last call for big savings  dont miss out on the final day of the ubisoft store black friday sale and grab your favorite games before it ends</t>
  </si>
  <si>
    <t>Nov 28, 2023 Â· 2:58 PM UTC</t>
  </si>
  <si>
    <t>ready to take a leap of faith and join our teams of gameplay programmers  check out our job offers at</t>
  </si>
  <si>
    <t>Nov 27, 2023 Â· 3:39 PM UTC</t>
  </si>
  <si>
    <t>celebrate cyber week with a free copy of  syndicate on pc  visit the ubisoft store to redeem your copy before the promotion ends december</t>
  </si>
  <si>
    <t>Nov 23, 2023 Â· 3:22 PM UTC</t>
  </si>
  <si>
    <t>shhhhh</t>
  </si>
  <si>
    <t>Nov 22, 2023 Â· 3:18 PM UTC</t>
  </si>
  <si>
    <t>once youve bonded with your banshee its for life but first you must earn their trust</t>
  </si>
  <si>
    <t>Nov 21, 2023 Â· 5:14 PM UTC</t>
  </si>
  <si>
    <t>years of     a huge congratulations to ubisoft nadeo on reaching this amazing milestone    see what updates are dropping in game to celebrate</t>
  </si>
  <si>
    <t>Nov 21, 2023 Â· 2:51 PM UTC</t>
  </si>
  <si>
    <t>find out which  hero is most like you  not sure which game to start with take the quiz for a personalized recommendation when you finish youll get an exclusive coupon  tell us which character you got in the comments or with</t>
  </si>
  <si>
    <t>Nov 18, 2023 Â· 5:00 PM UTC</t>
  </si>
  <si>
    <t>get  in wallet rewards when you preorder avatar frontiers of pandora with your ubisoft wallet on the ubisoft store  terms and conditions apply</t>
  </si>
  <si>
    <t>Nov 20, 2023 Â· 3:56 PM UTC</t>
  </si>
  <si>
    <t>there is an agent in this video somewhere but weve watched it dozens of times and still havent seen him  if you spot him please let us know</t>
  </si>
  <si>
    <t>Nov 20, 2023 Â· 3:57 PM UTC</t>
  </si>
  <si>
    <t>your life now has a game soundtrack  pick wisely everyone else can hear it too</t>
  </si>
  <si>
    <t>Nov 15, 2023 Â· 10:00 PM UTC</t>
  </si>
  <si>
    <t>we hear you new game  mode for assassins creed mirage will be available in a free update this december and for the expert assassins along with ng will come an optional permadeath mode also available across all difficulties   more details to come soon</t>
  </si>
  <si>
    <t>Nov 17, 2023 Â· 2:46 PM UTC</t>
  </si>
  <si>
    <t>dont miss out on our amazing black friday sale at the ubisoft store   jawdropping discounts on new releases and your favorite titles  get  back in wallet rewards when you spend over  from your ubisoft wallet  shop now</t>
  </si>
  <si>
    <t>Nov 16, 2023 Â· 6:00 PM UTC</t>
  </si>
  <si>
    <t>is available now on meta quest  and meta quest  feel the freedom of becoming the assassin like never before discover the new adventures of ezio connor  kassandra now  buy the full game now on the meta quest store</t>
  </si>
  <si>
    <t>Nov 16, 2023 Â· 3:24 PM UTC</t>
  </si>
  <si>
    <t>launch day  congratulations to all our amazing teams worldwide for their incredible work in bringing  to life</t>
  </si>
  <si>
    <t>Nov 15, 2023 Â· 4:49 PM UTC</t>
  </si>
  <si>
    <t>over  million players on pc and consoles have joined the ranks of the annoholics since release  to celebrate this  milestone with you weve added a new ornament for all players thank you for your support over the last years</t>
  </si>
  <si>
    <t>Nov 15, 2023 Â· 12:29 AM UTC</t>
  </si>
  <si>
    <t>were honored to share that  has been nominated by  for most anticipated game  share your excitement by casting your vote here</t>
  </si>
  <si>
    <t>Nov 15, 2023 Â· 2:30 PM UTC</t>
  </si>
  <si>
    <t>she was in charge of gameplay animation for our most recent assassins creed games  for over  years sonia pronovost has been working where you play   discover her career path</t>
  </si>
  <si>
    <t>Nov 14, 2023 Â· 5:01 PM UTC</t>
  </si>
  <si>
    <t>discover the content of the season pass offering new gameplay experiences and storylines available in the gold and ultimate edition on the ubisoft store</t>
  </si>
  <si>
    <t>Nov 14, 2023 Â· 5:04 PM UTC</t>
  </si>
  <si>
    <t>tune in live to see more from  the lost crown    watch now</t>
  </si>
  <si>
    <t>Nov 14, 2023 Â· 3:12 PM UTC</t>
  </si>
  <si>
    <t>comment like youre ezio</t>
  </si>
  <si>
    <t>Nov 14, 2023 Â· 2:14 PM UTC</t>
  </si>
  <si>
    <t>we are deeply honored to be nominated in the best sportsracing game category at   vote now for your nominees</t>
  </si>
  <si>
    <t>Nov 13, 2023 Â· 5:08 PM UTC</t>
  </si>
  <si>
    <t>were extremely proud to share that  has gone gold we cant wait for you all to explore the incredible world of pandora on december th   a huge congratulations to lead studio  and our codev studios around the world</t>
  </si>
  <si>
    <t>Nov 13, 2023 Â· 3:19 PM UTC</t>
  </si>
  <si>
    <t>discover s new operation deep freeze  new operator tubarao  new gadget zoto canister  new map lair</t>
  </si>
  <si>
    <t>Nov 10, 2023 Â· 5:10 PM UTC</t>
  </si>
  <si>
    <t>a new operator is joining     watch the full reveal of operation deep freeze live on sunday nov   am pt  pm cet</t>
  </si>
  <si>
    <t>Nov 9, 2023 Â· 5:07 PM UTC</t>
  </si>
  <si>
    <t>were adding    to the ubisoft creators program   members get personalized campaigns unique opportunities rewards and digital resources to enhance your content  apply now</t>
  </si>
  <si>
    <t>Nov 7, 2023 Â· 5:00 PM UTC</t>
  </si>
  <si>
    <t>welcome to the demons den lair uncover the enigmatic depths of the facility where mastering the verticality will be the key to victory   see more during the full reveal of on nov   am pt  pm cet  set your reminders on youtube twitchtvrainbow</t>
  </si>
  <si>
    <t>Nov 8, 2023 Â· 4:09 PM UTC</t>
  </si>
  <si>
    <t>play far cry  and over  games with ubisoft on pc</t>
  </si>
  <si>
    <t>Nov 7, 2023 Â· 5:01 PM UTC</t>
  </si>
  <si>
    <t>were pumped to tell you the next  regional beta is around the corner  read all about it in our blog post</t>
  </si>
  <si>
    <t>Nov 6, 2023 Â· 4:25 PM UTC</t>
  </si>
  <si>
    <t>spongebob patrick and sandy will make their way into  on november th   from this to a collab with roblox get the lowdown on all the major announcement and reveals made during</t>
  </si>
  <si>
    <t>Nov 6, 2023 Â· 2:26 PM UTC</t>
  </si>
  <si>
    <t>did you really spot all the references in    discover the most hidden ones here</t>
  </si>
  <si>
    <t>Nov 3, 2023 Â· 4:07 PM UTC</t>
  </si>
  <si>
    <t>we are live with    join   and  on the desk to kick off this amazing weekend  twitchtvbrawlhalla</t>
  </si>
  <si>
    <t>Nov 2, 2023 Â· 5:06 PM UTC</t>
  </si>
  <si>
    <t>enjoy the fun of the most iconic card game with uno  now on ps and xbox series xs</t>
  </si>
  <si>
    <t>Nov 2, 2023 Â· 4:18 PM UTC</t>
  </si>
  <si>
    <t>join the  free weekend   pc live now consoles starting november</t>
  </si>
  <si>
    <t>Nov 2, 2023 Â· 2:15 PM UTC</t>
  </si>
  <si>
    <t>our commitment to online safety continues  teaming up with gaming mental health experts  our good game playbook will be shared with both players after disruptive behavior reports for education support and toxicity reduction</t>
  </si>
  <si>
    <t>Nov 1, 2023 Â· 2:00 PM UTC</t>
  </si>
  <si>
    <t>break out the party hat and cake  its time to celebrate brawlhallas eighth anniversary</t>
  </si>
  <si>
    <t>Oct 31, 2023 Â· 3:41 PM UTC</t>
  </si>
  <si>
    <t>steal his look</t>
  </si>
  <si>
    <t>Oct 27, 2023 Â· 2:55 PM UTC</t>
  </si>
  <si>
    <t>rayman got that dawg in him</t>
  </si>
  <si>
    <t>Oct 27, 2023 Â· 2:04 PM UTC</t>
  </si>
  <si>
    <t>meet gilles amandine clint and lauren     follow the surprising journeys of four of our devs and find out how you could start your own journey with us</t>
  </si>
  <si>
    <t>Oct 26, 2023 Â· 4:14 PM UTC</t>
  </si>
  <si>
    <t>come one come all your seat awaits you in the theatre of bones  the white bone spirits masterpiece on display will you play along  theater of bones runs in  from oct   nov</t>
  </si>
  <si>
    <t>Oct 25, 2023 Â· 4:03 PM UTC</t>
  </si>
  <si>
    <t>posting from here</t>
  </si>
  <si>
    <t>Oct 25, 2023 Â· 2:39 PM UTC</t>
  </si>
  <si>
    <t>step into the immersive world of video game creation with eric simon a world logic designer at    eric lifts the lid on his role discussing the crucial aspects of setting population and mythology in game development</t>
  </si>
  <si>
    <t>Oct 24, 2023 Â· 4:00 PM UTC</t>
  </si>
  <si>
    <t>start learning piano for free with our pc beta get the same great features of guitar all included for free in your subscription new users have a chance to get month free of rocksmith</t>
  </si>
  <si>
    <t>you cant stop the dance with  edition available now dance with friends and family all year long to the ultimate just dance experience now featuring the new workout and challenge modes with ongoing content updates</t>
  </si>
  <si>
    <t>Oct 24, 2023 Â· 2:12 PM UTC</t>
  </si>
  <si>
    <t>hit the dance floor and join us in congratulating our studios around the world that helped bring  edition to life</t>
  </si>
  <si>
    <t>Oct 23, 2023 Â· 5:00 PM UTC</t>
  </si>
  <si>
    <t>you can now play the  track of the day for free</t>
  </si>
  <si>
    <t>Oct 24, 2023 Â· 9:58 AM UTC</t>
  </si>
  <si>
    <t>everybody dance now    edition is out now featuring  new tracks and universes from all genres and eras including flowers by miley cyrus titi me pregunto by bad bunny how you like that by blackpink and i wanna dance with somebody by whitney houston</t>
  </si>
  <si>
    <t>Oct 23, 2023 Â· 3:40 PM UTC</t>
  </si>
  <si>
    <t>its the eden late show with your host rayman</t>
  </si>
  <si>
    <t>Oct 20, 2023 Â· 1:28 AM UTC</t>
  </si>
  <si>
    <t>yeah rayman</t>
  </si>
  <si>
    <t>Oct 20, 2023 Â· 2:47 PM UTC</t>
  </si>
  <si>
    <t>hey heres an idea for this weekend video games</t>
  </si>
  <si>
    <t>Oct 20, 2023 Â· 8:46 AM UTC</t>
  </si>
  <si>
    <t>save on the crew motorfest and other racing titles until october    dont miss out on adrenalinepacked deals at the ubisoft store</t>
  </si>
  <si>
    <t>Oct 19, 2023 Â· 5:22 PM UTC</t>
  </si>
  <si>
    <t>join us for a  a blood dragon remix watch party and earn a drop for rainbow six siege   watch the first episode with us and stream the full series on netflix   live now on twitchtvubisoft</t>
  </si>
  <si>
    <t>Oct 19, 2023 Â· 12:01 PM UTC</t>
  </si>
  <si>
    <t>youre not ready for this   a blood dragon remix is now streaming only on netflix brought to you by ubisoft  adi shankar</t>
  </si>
  <si>
    <t>Oct 19, 2023 Â· 10:05 AM UTC</t>
  </si>
  <si>
    <t>dive into the whimsical world of lumote now part of our indie collection on ubisoft  explore solve and conquer in this enchanting puzzleplatformer</t>
  </si>
  <si>
    <t>Sep 27, 2023 Â· 11:04 PM UTC</t>
  </si>
  <si>
    <t>cody</t>
  </si>
  <si>
    <t>Oct 18, 2023 Â· 2:03 PM UTC</t>
  </si>
  <si>
    <t>its the eden late show with your host rayman    a blood dragon remix available only on netflix tomorrow</t>
  </si>
  <si>
    <t>Oct 18, 2023 Â· 12:49 PM UTC</t>
  </si>
  <si>
    <t>in case you missed it try  motorfest with our  hour free trial  if you want to buy the game after testing it your progression will be saved</t>
  </si>
  <si>
    <t>Oct 17, 2023 Â· 7:00 PM UTC</t>
  </si>
  <si>
    <t>bullfrog makes his assassin debut in two days   captain laserhawk a blood dragon remix available only on netflix</t>
  </si>
  <si>
    <t>Oct 17, 2023 Â· 4:20 PM UTC</t>
  </si>
  <si>
    <t>it is   the future    a blood dragon remix available only on netflix in two days</t>
  </si>
  <si>
    <t>Oct 17, 2023 Â· 1:48 PM UTC</t>
  </si>
  <si>
    <t>im not crying youre crying</t>
  </si>
  <si>
    <t>Oct 17, 2023 Â· 9:58 AM UTC</t>
  </si>
  <si>
    <t>our visual effect artists never cease to blow our minds  learn more about our talented teams and join the fun at</t>
  </si>
  <si>
    <t>Oct 16, 2023 Â· 2:31 PM UTC</t>
  </si>
  <si>
    <t>see how our teams brought their different expertises to make  mirage as culturally religiously and historically authentic as possible</t>
  </si>
  <si>
    <t>Oct 13, 2023 Â· 1:05 PM UTC</t>
  </si>
  <si>
    <t>activision blizzard games are coming to ubisoft  find out more about our newly closed cloud streaming deal and what it means for ubisoft subscribers</t>
  </si>
  <si>
    <t>Oct 12, 2023 Â· 4:20 PM UTC</t>
  </si>
  <si>
    <t>starting tomorrow take down every damn monster  doktors curse  night of the hunters will be available on oct  in</t>
  </si>
  <si>
    <t>Oct 11, 2023 Â· 4:49 PM UTC</t>
  </si>
  <si>
    <t>thank you all for joining us on basims journey in th century baghdad   we are thrilled by the response from the community and for embracing our homage to the roots of the ac franchise</t>
  </si>
  <si>
    <t>Oct 12, 2023 Â· 1:59 PM UTC</t>
  </si>
  <si>
    <t>explore the enchanting world of rime on ubisoft immerse yourself in this captivating adventure now included in our indie collection</t>
  </si>
  <si>
    <t>Oct 11, 2023 Â· 7:00 PM UTC</t>
  </si>
  <si>
    <t>master assassins come in all shapes and forms dont judge a frog by its leap of faith  captain laserhawk a blood dragon remix premieres on oct th only on netflix brought to you by ubisoft  adi shankar</t>
  </si>
  <si>
    <t>Oct 11, 2023 Â· 2:00 PM UTC</t>
  </si>
  <si>
    <t>play child of light and over  games with ubisoft on pc</t>
  </si>
  <si>
    <t>an adventure awaits</t>
  </si>
  <si>
    <t>Oct 10, 2023 Â· 7:00 PM UTC</t>
  </si>
  <si>
    <t>stars of assassins creed mirage shohreh aghdashloo roshan and lee majdoub basim are joined by narrative director sarah beaulieu to discuss how they brought roshan and basim to life and their connections to the characters  watch the full video here</t>
  </si>
  <si>
    <t>Oct 10, 2023 Â· 12:48 PM UTC</t>
  </si>
  <si>
    <t>rev up your engines for the crew motorfest sale at the ubisoft store hit the open road with up to  off and play the hour free trial starting october</t>
  </si>
  <si>
    <t>Oct 9, 2023 Â· 3:53 PM UTC</t>
  </si>
  <si>
    <t>hi  twitch stream is starting now   okay bye see you there  twitchtvubisoft</t>
  </si>
  <si>
    <t>Oct 9, 2023 Â· 3:26 PM UTC</t>
  </si>
  <si>
    <t>how are you enjoying the world of  mirage so far</t>
  </si>
  <si>
    <t>Oct 9, 2023 Â· 2:05 PM UTC</t>
  </si>
  <si>
    <t>for latin american heritage month were taking a deep dive into the world of   discover how members of gente our employee resource group for those of latin american descent channeled their culture to into the world of yara to help bring the experience to life</t>
  </si>
  <si>
    <t>Oct 5, 2023 Â· 5:02 PM UTC</t>
  </si>
  <si>
    <t>we all have a story on the road but whats the ultimate definition of car culture   watch this documentary to learn more about the world of cars</t>
  </si>
  <si>
    <t>Oct 7, 2023 Â· 2:30 PM UTC</t>
  </si>
  <si>
    <t>form the rainbow</t>
  </si>
  <si>
    <t>Oct 6, 2023 Â· 2:34 PM UTC</t>
  </si>
  <si>
    <t>press a button to start volume on</t>
  </si>
  <si>
    <t>Oct 6, 2023 Â· 1:08 PM UTC</t>
  </si>
  <si>
    <t>your  mirage adventure continues on music platforms with the original soundtrack by  out now   listen here</t>
  </si>
  <si>
    <t>Oct 5, 2023 Â· 3:35 PM UTC</t>
  </si>
  <si>
    <t>mirage is finally here  are you ready to follow basims epic journey through baghdad  available now</t>
  </si>
  <si>
    <t>Oct 5, 2023 Â· 2:17 PM UTC</t>
  </si>
  <si>
    <t>launch day  wed like to take this moment to give a huge congratulations to all of our teams around the world that worked to bring  mirage to life</t>
  </si>
  <si>
    <t>Oct 5, 2023 Â· 10:04 AM UTC</t>
  </si>
  <si>
    <t>todays the day</t>
  </si>
  <si>
    <t>Oct 4, 2023 Â· 5:30 PM UTC</t>
  </si>
  <si>
    <t>learn more about the development teams approach regarding accessibility as well as the gameplay options available in assassins creed mirage</t>
  </si>
  <si>
    <t>Oct 4, 2023 Â· 2:02 PM UTC</t>
  </si>
  <si>
    <t>see you in baghdad  mirage out tomorrow</t>
  </si>
  <si>
    <t>Oct 3, 2023 Â· 4:54 PM UTC</t>
  </si>
  <si>
    <t>welcome to incursion paradise lost the newest and most challenging endgame content in  dropping today</t>
  </si>
  <si>
    <t>Oct 3, 2023 Â· 4:00 PM UTC</t>
  </si>
  <si>
    <t>were celebrating the upcoming launch of assassins creed miragestarting right now  join us on twitch for exclusive drops a collectors case giveaway celebrity guest appearances and live gameplay</t>
  </si>
  <si>
    <t>Oct 3, 2023 Â· 1:00 PM UTC</t>
  </si>
  <si>
    <t>discover the official release timing of mirage on xbox playstation and pc in your region</t>
  </si>
  <si>
    <t>Oct 2, 2023 Â· 2:42 PM UTC</t>
  </si>
  <si>
    <t>days before  mirage preorder here</t>
  </si>
  <si>
    <t>Oct 2, 2023 Â· 12:18 PM UTC</t>
  </si>
  <si>
    <t>get ready to build trade and conquer with an autumn sale discount on anno  at the ubisoft store</t>
  </si>
  <si>
    <t>Sep 29, 2023 Â· 4:06 PM UTC</t>
  </si>
  <si>
    <t>i could talk about frogs for hours  s creator and showrunner adi shankar  see more</t>
  </si>
  <si>
    <t>Sep 28, 2023 Â· 12:00 PM UTC</t>
  </si>
  <si>
    <t>hey growtopians  from shadowed alleys to pixel realms connors kassandra and basims creed knows no bounds take a leap of faith and celebrate the assassins creed weekend from september th  october st choose the assassin you want to be   the growtopia team</t>
  </si>
  <si>
    <t>Sep 29, 2023 Â· 12:05 PM UTC</t>
  </si>
  <si>
    <t>revamp your gaming library this autumn at the ubisoft store  fall into savings and score up to  off on your favorite games</t>
  </si>
  <si>
    <t>Sep 28, 2023 Â· 4:00 PM UTC</t>
  </si>
  <si>
    <t>one week until mirage releases   are you ready to leave your life behind and walk the path of shadows</t>
  </si>
  <si>
    <t>Sep 28, 2023 Â· 3:00 PM UTC</t>
  </si>
  <si>
    <t>the new fall campaign is coming on sunday    new campaign tracks and  free tracks of the day to celebrate the new season  read our full article</t>
  </si>
  <si>
    <t>attention riders try out  and the new skateboard sport from september th to october nd your progression is saved if you buy the game up to  off</t>
  </si>
  <si>
    <t>Sep 28, 2023 Â· 2:04 PM UTC</t>
  </si>
  <si>
    <t>embrace the remix    a blood dragon remix coming to netflix on october th</t>
  </si>
  <si>
    <t>Sep 28, 2023 Â· 12:30 PM UTC</t>
  </si>
  <si>
    <t>join us in wishing  a happy th anniversary   learn more about the team and the studios journey</t>
  </si>
  <si>
    <t>Sep 27, 2023 Â· 4:51 PM UTC</t>
  </si>
  <si>
    <t>meet dolph laserhawk and many many more  captain laserhawk a blood dragon remix invades netflix on october th</t>
  </si>
  <si>
    <t>Sep 27, 2023 Â· 4:02 PM UTC</t>
  </si>
  <si>
    <t>for every light theres a shadow find out october th in  mirage music by  featuring   watch the full trailer on youtube</t>
  </si>
  <si>
    <t>Sep 26, 2023 Â· 5:52 PM UTC</t>
  </si>
  <si>
    <t>announcing xdefiant public test sessions  test our platform we will be using for new upcoming changes and content to the game this thursday  from  pm pt to  pm pt  preload is available now on ubisoft connect for pc  learn more playxdefiantcomptsannounc</t>
  </si>
  <si>
    <t>Sep 26, 2023 Â· 1:52 PM UTC</t>
  </si>
  <si>
    <t>its a sunny day in oahu    by</t>
  </si>
  <si>
    <t>Sep 25, 2023 Â· 1:47 PM UTC</t>
  </si>
  <si>
    <t>mirage is only a couple of weeks away did you know you can play on day  with a ubisoft subscription join now</t>
  </si>
  <si>
    <t>Sep 25, 2023 Â· 10:47 AM UTC</t>
  </si>
  <si>
    <t>is this you   a woman or nonbinary individual  current student  year graduate  wanting to work in games  looking for mentorship  based in one of our  locations worldwide  then discover and apply to develop at ubisoft   ubilifunjp</t>
  </si>
  <si>
    <t>Sep 23, 2023 Â· 3:00 PM UTC</t>
  </si>
  <si>
    <t>meet bullfrog master assassin  tune in for the brand new trailer for captain laserhawk a blood dragon remix    september</t>
  </si>
  <si>
    <t>Sep 22, 2023 Â· 5:07 PM UTC</t>
  </si>
  <si>
    <t>meet dolph laserhawk  tune in for the brand new trailer for captain laserhawk a blood dragon remix    september</t>
  </si>
  <si>
    <t>Sep 22, 2023 Â· 4:06 PM UTC</t>
  </si>
  <si>
    <t>for every light theres a shadow  mirage coming october th music by  featuring  watch and listen here</t>
  </si>
  <si>
    <t>Sep 21, 2023 Â· 4:11 PM UTC</t>
  </si>
  <si>
    <t>see what the hype is about for  and this is just the start</t>
  </si>
  <si>
    <t>Sep 21, 2023 Â· 1:18 PM UTC</t>
  </si>
  <si>
    <t>ready for a mindbending adventure dive into the digital realm with cyber hook now part of ubisofts indie collection  swing through neon landscapes conquer obstacles and embrace the ultimate cyber challenge</t>
  </si>
  <si>
    <t>Sep 20, 2023 Â· 3:00 PM UTC</t>
  </si>
  <si>
    <t>check out some of our fearsome pirates from s battle against a chilling ghost ship to  epic clash against the vicious kuharibu and so many other exciting moments caught during   a huge thank you to all for your involvement and passion</t>
  </si>
  <si>
    <t>Sep 19, 2023 Â· 4:00 PM UTC</t>
  </si>
  <si>
    <t>hows it going riders   skateboard is right around the corner in riders republic youll soon be able to ollie kickflip nosegrind and a lot more in season  the deck festival   join the newest sport addition  coming september th on all platforms</t>
  </si>
  <si>
    <t>Sep 19, 2023 Â· 4:59 PM UTC</t>
  </si>
  <si>
    <t>watch the pc features trailer of  mirage now fully immerse yourself in th century baghdad and take advantage of intel technology to bring your gaming experience to the next level  watch the full trailer now</t>
  </si>
  <si>
    <t>Sep 19, 2023 Â· 4:02 PM UTC</t>
  </si>
  <si>
    <t>ubisoft connects pc beta is out now    try it today</t>
  </si>
  <si>
    <t>Sep 18, 2023 Â· 3:55 PM UTC</t>
  </si>
  <si>
    <t>which one</t>
  </si>
  <si>
    <t>Sep 18, 2023 Â· 12:40 PM UTC</t>
  </si>
  <si>
    <t>kickoff your career in video games with the develop at ubisoft program   an opportunity to grow with a ubisoft mentor by your side  two tracks available game design and programming  for women and non binary people  applications are now open</t>
  </si>
  <si>
    <t>Sep 15, 2023 Â· 3:11 PM UTC</t>
  </si>
  <si>
    <t>a huge congratulations to our teams on the launch of    to our players we hope youre enjoying the beauty of oahu</t>
  </si>
  <si>
    <t>Sep 15, 2023 Â· 1:01 PM UTC</t>
  </si>
  <si>
    <t>test  for free during  hours and keep your progression if you purchase the game</t>
  </si>
  <si>
    <t>Sep 14, 2023 Â· 3:06 PM UTC</t>
  </si>
  <si>
    <t>dash into a stylish and thrilling actionadventure platformer set in a mythological persian world when  the lost crown releases for nintendo switch on jan</t>
  </si>
  <si>
    <t>Sep 14, 2023 Â· 9:41 PM UTC</t>
  </si>
  <si>
    <t>avatar frontiers of pandora is coming december   on playstation xbox series xs and pc meet new navi clans learn their ways and protect pandora from the rda in the upcoming game</t>
  </si>
  <si>
    <t>Sep 14, 2023 Â· 2:48 PM UTC</t>
  </si>
  <si>
    <t>vroom vroom   is out today</t>
  </si>
  <si>
    <t>Sep 14, 2023 Â· 9:43 AM UTC</t>
  </si>
  <si>
    <t>its time to drive through oahu   out now on playstation xbox epic ubisoft connect and luna</t>
  </si>
  <si>
    <t>Sep 13, 2023 Â· 2:21 PM UTC</t>
  </si>
  <si>
    <t>start your engines and get ready to explore   out tomorrow</t>
  </si>
  <si>
    <t>Sep 13, 2023 Â· 8:45 AM UTC</t>
  </si>
  <si>
    <t>embark on a hauntingly beautiful journey with the wanderer frankensteins creature  unleash your inner explorer and experience the iconic creatures quest for belonging now part of the ubisoft indie collection</t>
  </si>
  <si>
    <t>Sep 12, 2023 Â· 2:00 PM UTC</t>
  </si>
  <si>
    <t>your journey to oahu is just about to start</t>
  </si>
  <si>
    <t>Sep 12, 2023 Â· 2:49 PM UTC</t>
  </si>
  <si>
    <t>as if you doubted they were rockstars</t>
  </si>
  <si>
    <t>Sep 11, 2023 Â· 4:25 PM UTC</t>
  </si>
  <si>
    <t>join us in celebrating s launch week with our exclusive live action launch trailer and get a glimpse of the hawaiian dream that awaits you at motorfest  the crew motorfest releases on september</t>
  </si>
  <si>
    <t>Sep 11, 2023 Â· 2:56 PM UTC</t>
  </si>
  <si>
    <t>start your engines  early access begins today  preorder</t>
  </si>
  <si>
    <t>Sep 8, 2023 Â· 2:18 PM UTC</t>
  </si>
  <si>
    <t>from classic to modern cars to planes boats to quads explore oahu the way you want</t>
  </si>
  <si>
    <t>Sep 6, 2023 Â· 7:00 PM UTC</t>
  </si>
  <si>
    <t>launches on september  and were working to ensure that its roads are open to as many players as possible</t>
  </si>
  <si>
    <t>Sep 7, 2023 Â· 4:48 PM UTC</t>
  </si>
  <si>
    <t>the show is about to begin  how hungry can the dead be  year  season  of  is coming on september</t>
  </si>
  <si>
    <t>Sep 7, 2023 Â· 12:31 PM UTC</t>
  </si>
  <si>
    <t>npcs dont have feelings but people do  were promoting positive interactions between the real players behind the screen understand your personal triggers and how to combat them with our fair play program</t>
  </si>
  <si>
    <t>Sep 6, 2023 Â· 4:00 PM UTC</t>
  </si>
  <si>
    <t>we just added more hit songs from linkin park the cure sepultura seal and more  get started at getrocksmithcom  and if youre a new user try  days of rocksmith for free and learn guitar fast</t>
  </si>
  <si>
    <t>Sep 6, 2023 Â· 3:07 PM UTC</t>
  </si>
  <si>
    <t>the  x tekken crossover has begun devil jin nina  yoshimitsu are ready to brawl on mishima dojo use the tekken arcade cabinet emote see the panda slam ko and more</t>
  </si>
  <si>
    <t>Sep 5, 2023 Â· 2:34 PM UTC</t>
  </si>
  <si>
    <t>you wake up here what you doing first</t>
  </si>
  <si>
    <t>Sep 4, 2023 Â· 1:51 PM UTC</t>
  </si>
  <si>
    <t>whats the first thing you think of when listening to this</t>
  </si>
  <si>
    <t>Aug 29, 2023 Â· 1:08 PM UTC</t>
  </si>
  <si>
    <t>for several weeks  teams followed the development of  go behind the scenes of the games development with them</t>
  </si>
  <si>
    <t>Aug 31, 2023 Â· 4:05 PM UTC</t>
  </si>
  <si>
    <t>when the squad starts vibing like this you know its going to be good</t>
  </si>
  <si>
    <t>Aug 31, 2023 Â· 2:59 PM UTC</t>
  </si>
  <si>
    <t>before hitting the road in  discover  games available on the ubisoft store that will keep you busy while you wait</t>
  </si>
  <si>
    <t>Aug 30, 2023 Â· 4:09 PM UTC</t>
  </si>
  <si>
    <t>time for the great comeback the phantom has brought together rayman rabbid peach and rabbid mario to become his tv shows next superstars   rayman in the phantom show is now available on  sparks of hope</t>
  </si>
  <si>
    <t>Aug 29, 2023 Â· 4:00 PM UTC</t>
  </si>
  <si>
    <t>our team wants to share a message with you   deep dive into the development of  rayman in the phantom show  watch the full behind the scene here</t>
  </si>
  <si>
    <t>Aug 28, 2023 Â· 4:00 PM UTC</t>
  </si>
  <si>
    <t>do you have your ticket</t>
  </si>
  <si>
    <t>Aug 29, 2023 Â· 1:53 PM UTC</t>
  </si>
  <si>
    <t>happy th to this legend</t>
  </si>
  <si>
    <t>from the art of horsemanship to the ethos of the powerful discover the culture of chivalry and the ideal household at the foundation of abbasid society that makes baghdad so unique   listen now on  and all other audio platforms</t>
  </si>
  <si>
    <t>Aug 28, 2023 Â· 2:16 PM UTC</t>
  </si>
  <si>
    <t>soar through the skies and engage in aerial combat with your banshee preorder avatar frontiers of pandora or play dayone with ubisoft</t>
  </si>
  <si>
    <t>Aug 25, 2023 Â· 5:05 PM UTC</t>
  </si>
  <si>
    <t>the  closed beta is live were showing off coop gameplay and giving away closed beta codes right now on twitch</t>
  </si>
  <si>
    <t>Aug 25, 2023 Â· 2:06 PM UTC</t>
  </si>
  <si>
    <t>experience  of pandora on pc to enjoy stateoftheart features that will immerse you in the wonders and dangers of pandora</t>
  </si>
  <si>
    <t>Aug 25, 2023 Â· 2:00 AM UTC</t>
  </si>
  <si>
    <t>skull and bones closed beta is now live discover the game on twitch and youtube</t>
  </si>
  <si>
    <t>Aug 23, 2023 Â· 4:00 PM UTC</t>
  </si>
  <si>
    <t>giveaway   from today until august  try to win unique anno  vinyls signed by the production and development teams  the rules are simple just rt this post   give it a try   see comment below to find out more about the applicable rules and privacy notice</t>
  </si>
  <si>
    <t>Aug 23, 2023 Â· 10:00 PM UTC</t>
  </si>
  <si>
    <t>watch the latest gameplay trailer of assassins creed jade to learn more about the game defend the innocent deliver justice for the people this is my purpose my creed  for more information assassinscreedjadecom see you at</t>
  </si>
  <si>
    <t>Aug 23, 2023 Â· 3:17 PM UTC</t>
  </si>
  <si>
    <t>where are you sitting</t>
  </si>
  <si>
    <t>Aug 23, 2023 Â· 2:13 PM UTC</t>
  </si>
  <si>
    <t>celebrate gamescom with great deals on pc games at the ubisoft store</t>
  </si>
  <si>
    <t>Aug 21, 2023 Â· 5:00 PM UTC</t>
  </si>
  <si>
    <t>welcome to th century baghdad   the first episode of baghdad soundwalks is now out and will take you through the lively streets of the abbasid empire capital listen now on all audio platforms</t>
  </si>
  <si>
    <t>Aug 22, 2023 Â· 7:30 PM UTC</t>
  </si>
  <si>
    <t>welcome to motorfest   september th</t>
  </si>
  <si>
    <t>Aug 22, 2023 Â· 6:44 PM UTC</t>
  </si>
  <si>
    <t>dive behind the walls of the round city of  mirage  discover th century baghdad and immerse yourself with full arabic voiceover watch the full trailer</t>
  </si>
  <si>
    <t>Aug 22, 2023 Â· 6:13 AM UTC</t>
  </si>
  <si>
    <t>the ubisoft lineup is expanding  were excited to announce a new agreement that will bring activision blizzard games to ubisoft via streaming upon the completion of microsofts acquisition of activision blizzard  well also be licensing the games to a range of cloud streaming and subscription services learn more</t>
  </si>
  <si>
    <t>Aug 21, 2023 Â· 2:36 PM UTC</t>
  </si>
  <si>
    <t>so anyway whats your favorite game start screen</t>
  </si>
  <si>
    <t>Aug 21, 2023 Â· 1:30 PM UTC</t>
  </si>
  <si>
    <t>did you know you can play the crew motorfest  days early if you preorder a premium edition or if you are subscribed to ubisoft preorder now</t>
  </si>
  <si>
    <t>Aug 18, 2023 Â· 5:02 PM UTC</t>
  </si>
  <si>
    <t>its friday trivia time as twitch chat takes on the ubisoft news team in trivial pursuit live  join the chat vote on the answers you think are correct and see how you stack up against the hosts live now on twitch</t>
  </si>
  <si>
    <t>Aug 18, 2023 Â· 2:42 PM UTC</t>
  </si>
  <si>
    <t>play splinter cell blacklist and over  games with ubisoft on pc</t>
  </si>
  <si>
    <t>Aug 18, 2023 Â· 2:23 PM UTC</t>
  </si>
  <si>
    <t>hello sam</t>
  </si>
  <si>
    <t>Aug 17, 2023 Â· 3:20 PM UTC</t>
  </si>
  <si>
    <t>expectations vs reality</t>
  </si>
  <si>
    <t>Aug 17, 2023 Â· 1:39 PM UTC</t>
  </si>
  <si>
    <t>get ready to set sail with   register now for the pc closed beta taking from august</t>
  </si>
  <si>
    <t>Aug 16, 2023 Â· 4:04 PM UTC</t>
  </si>
  <si>
    <t>the crew motorfest is certified gold   were extremely proud and excited to announce our second gold master this week congratulations to all of our teams working on the game we cant wait to see you all at the finish line this september</t>
  </si>
  <si>
    <t>Aug 16, 2023 Â· 12:35 PM UTC</t>
  </si>
  <si>
    <t>order up chefs overcooked has joined ubisofts indie collection    unleash your culinary skills team up with friends and create chaos in the kitchen available on ubisoft now</t>
  </si>
  <si>
    <t>Aug 14, 2023 Â· 4:17 PM UTC</t>
  </si>
  <si>
    <t>mirage has gone gold   congratulations to all of our hard working teams were so proud of you all and cant wait to show everyone what theyve been working on with an earlier launch this october</t>
  </si>
  <si>
    <t>Aug 12, 2023 Â· 11:07 AM UTC</t>
  </si>
  <si>
    <t>we are saddened by the tragic news of the wildfires in maui and our hearts go out to those impacted by the fires   our team is donating to support relief efforts in the region that inspired our game if you would like to join us please visit</t>
  </si>
  <si>
    <t>Aug 11, 2023 Â· 2:06 PM UTC</t>
  </si>
  <si>
    <t>dive into  and download the full fankit including concept art visual guides screenshots wallpapers and more  download here starwarsoutlawscomfankit</t>
  </si>
  <si>
    <t>Aug 10, 2023 Â· 4:06 PM UTC</t>
  </si>
  <si>
    <t>get the details on the assassins creed free weekend and save up to  to continue playing when the weekend is over</t>
  </si>
  <si>
    <t>Aug 10, 2023 Â· 4:02 PM UTC</t>
  </si>
  <si>
    <t>pause the gif to decide which  youre playing free this weekend</t>
  </si>
  <si>
    <t>Aug 9, 2023 Â· 4:00 PM UTC</t>
  </si>
  <si>
    <t>embrace the spirit of lamborghini and unleash the full potential of the lamborghini essenza in the automobili lamborghini playlist in</t>
  </si>
  <si>
    <t>Aug 9, 2023 Â· 2:18 PM UTC</t>
  </si>
  <si>
    <t>the main character from the last game you played is looking for you what happens next</t>
  </si>
  <si>
    <t>Aug 8, 2023 Â· 4:04 PM UTC</t>
  </si>
  <si>
    <t>play   games for free this weekend  from august  to  play assassins creed ii brotherhood revelations black flag and valhalla for free plus get up to  off all ac games for limited time  more information here</t>
  </si>
  <si>
    <t>Aug 8, 2023 Â· 3:04 PM UTC</t>
  </si>
  <si>
    <t>meow meow meow  happy</t>
  </si>
  <si>
    <t>Aug 8, 2023 Â· 12:21 PM UTC</t>
  </si>
  <si>
    <t>the  ubisoft promotion is ending august   make sure you take advantage of this amazing deal and play all of the premium editions of assassins creed games and so much more</t>
  </si>
  <si>
    <t>Aug 7, 2023 Â· 3:00 PM UTC</t>
  </si>
  <si>
    <t>her</t>
  </si>
  <si>
    <t>Aug 4, 2023 Â· 4:01 PM UTC</t>
  </si>
  <si>
    <t>it was a blast hosting our panel and speeder experience at  see the highlights in our recap for</t>
  </si>
  <si>
    <t>Aug 4, 2023 Â· 5:05 PM UTC</t>
  </si>
  <si>
    <t>time to put the  ds of dodgeball to the test come join the ubisoft news team in a game of oddballers on twitch</t>
  </si>
  <si>
    <t>Aug 4, 2023 Â· 2:34 PM UTC</t>
  </si>
  <si>
    <t>play ghost recon breakpoint and over  games with ubisoft on pc now  for a limited time only</t>
  </si>
  <si>
    <t>Aug 4, 2023 Â· 2:13 PM UTC</t>
  </si>
  <si>
    <t>just a little scratch</t>
  </si>
  <si>
    <t>Aug 3, 2023 Â· 8:00 AM UTC</t>
  </si>
  <si>
    <t>the closed beta test has begun we are excited to let you discover the world of ancient china and will be looking forward to your feedback  for those who did not get the invite this time you can continue to register for future testing phases through assassinscreedcodenamejadec</t>
  </si>
  <si>
    <t>Aug 3, 2023 Â· 12:51 PM UTC</t>
  </si>
  <si>
    <t>dont miss out on the  franchise sale happening at the ubisoft store dive into history uncover ancient secrets and become an unstoppable assassin at up to  off now</t>
  </si>
  <si>
    <t>Aug 2, 2023 Â· 12:59 PM UTC</t>
  </si>
  <si>
    <t>shadow tactics aikos choice has sneaked into ubisofts indie collection embark on a thrilling journey master the art of infiltration and outwit your enemies in this tactical masterpiece  play now on ubisoft and experience the ultimate stealth adventure</t>
  </si>
  <si>
    <t>Aug 1, 2023 Â· 4:02 PM UTC</t>
  </si>
  <si>
    <t>rayman is baaaaack  only here at the space opera network  join tactical turnbased battles to create the greatest show ever</t>
  </si>
  <si>
    <t>Jul 31, 2023 Â· 4:08 PM UTC</t>
  </si>
  <si>
    <t>step into the shoes of assassins throughout history with   wishlist now</t>
  </si>
  <si>
    <t>Jul 31, 2023 Â· 2:39 PM UTC</t>
  </si>
  <si>
    <t>whats the most memorable boss battle youve ever fought in a game</t>
  </si>
  <si>
    <t>Jul 31, 2023 Â· 12:34 PM UTC</t>
  </si>
  <si>
    <t>unlock gaming greatness  for just  dive into ubisoft and access a massive library of epic titles like assassins creed far cry and more dont miss out on this incredible deal as the offer ends august</t>
  </si>
  <si>
    <t>Jul 28, 2023 Â· 2:02 PM UTC</t>
  </si>
  <si>
    <t>his job is beach</t>
  </si>
  <si>
    <t>Jul 27, 2023 Â· 4:03 PM UTC</t>
  </si>
  <si>
    <t>the ferocious ocelotl hunter has been unleased   s latest update is live along with performance mode and a free weekend   see you on the battlefield</t>
  </si>
  <si>
    <t>Jul 27, 2023 Â· 12:22 PM UTC</t>
  </si>
  <si>
    <t>the sun is out and its party season for our studios around the world</t>
  </si>
  <si>
    <t>Jul 26, 2023 Â· 2:58 PM UTC</t>
  </si>
  <si>
    <t>did you know  in rayman  you can find tribelles throughout the game that if you approach them slowly will give you bonus points</t>
  </si>
  <si>
    <t>Jul 25, 2023 Â· 2:01 PM UTC</t>
  </si>
  <si>
    <t>new logo lol</t>
  </si>
  <si>
    <t>Jul 24, 2023 Â· 4:01 PM UTC</t>
  </si>
  <si>
    <t>take a drive back in time with  creative director stephane beley and managing director ahmed boukhelifa about where the series started</t>
  </si>
  <si>
    <t>Jul 19, 2023 Â· 4:00 PM UTC</t>
  </si>
  <si>
    <t>clap    grant kirkhope one of our three amazing composers does us the honor of telling us more about his way of working and his mario rabbids sparks of hope experience</t>
  </si>
  <si>
    <t>Jul 21, 2023 Â· 2:38 PM UTC</t>
  </si>
  <si>
    <t>aiden</t>
  </si>
  <si>
    <t>Jul 20, 2023 Â· 9:00 AM UTC</t>
  </si>
  <si>
    <t>were excited to bring  to  with a fully dedicated booth on the showfloor join us on the consumer floor hall  to try the game</t>
  </si>
  <si>
    <t>Jul 20, 2023 Â· 3:51 PM UTC</t>
  </si>
  <si>
    <t>discover s new hero ocelotl  tune in now for the full reveal on twitchtvforhonorgame</t>
  </si>
  <si>
    <t>Jul 20, 2023 Â· 2:16 PM UTC</t>
  </si>
  <si>
    <t>one ticket to oppenheimer please</t>
  </si>
  <si>
    <t>Jul 19, 2023 Â· 2:55 PM UTC</t>
  </si>
  <si>
    <t>one ticket to barbie please</t>
  </si>
  <si>
    <t>Jul 18, 2023 Â· 5:49 PM UTC</t>
  </si>
  <si>
    <t>we will be at san diego comic con come check out our panel star wars outlaws becoming the galaxys most wanted on july nd to hear about how weve brought the first ever openworld star wars game to life  details here</t>
  </si>
  <si>
    <t>Jul 18, 2023 Â· 4:00 PM UTC</t>
  </si>
  <si>
    <t>allen was right the world needs more invincible and so does your phone  introducing invincible guarding the globe an allnew superheropowered rpg  preregister now ubisoftcominvincible</t>
  </si>
  <si>
    <t>Jul 18, 2023 Â· 2:38 PM UTC</t>
  </si>
  <si>
    <t>name the best animal companion that isnt boomer you cant but try</t>
  </si>
  <si>
    <t>Jul 17, 2023 Â· 3:02 PM UTC</t>
  </si>
  <si>
    <t>do not quit this post while the save icon is visible</t>
  </si>
  <si>
    <t>Jul 16, 2023 Â· 5:00 PM UTC</t>
  </si>
  <si>
    <t>the master chief has entered brawlhalla wielding m pistols and m spnkr its time to finish the fight</t>
  </si>
  <si>
    <t>Jul 14, 2023 Â· 3:12 PM UTC</t>
  </si>
  <si>
    <t>if video game characters were on social media who would have the most unhinged account</t>
  </si>
  <si>
    <t>Jul 7, 2023 Â· 6:51 PM UTC</t>
  </si>
  <si>
    <t>a small update as were continuing to review feedback from the open session   plan is still to launch later this summer  launch will be on pc ps and xbox series xs were working on lastgen platforms for later  well provide more updates as theyre available</t>
  </si>
  <si>
    <t>Jul 13, 2023 Â· 2:03 PM UTC</t>
  </si>
  <si>
    <t>embark on a pilgrimage of discovery to save reality as one of the last living shapeshifters in aer memories of old now available in ubisoft indie collection</t>
  </si>
  <si>
    <t>Jul 11, 2023 Â· 2:00 PM UTC</t>
  </si>
  <si>
    <t>expand your empire progress through the industrial revolution and settle the new world in anno  now at up to  off during summer sale pegi</t>
  </si>
  <si>
    <t>Jul 12, 2023 Â· 3:42 PM UTC</t>
  </si>
  <si>
    <t>play assassins creed origins and over  games with ubisoft on pc</t>
  </si>
  <si>
    <t>Jul 12, 2023 Â· 3:15 PM UTC</t>
  </si>
  <si>
    <t>the most badass way to ride on a camel</t>
  </si>
  <si>
    <t>Jul 11, 2023 Â· 4:12 PM UTC</t>
  </si>
  <si>
    <t>lose yourself in the melodic gardens planet and stroll to the rhythm of its musical jungle   have you already taken a ride on the boat</t>
  </si>
  <si>
    <t>Jul 10, 2023 Â· 6:00 PM UTC</t>
  </si>
  <si>
    <t>do not miss your chance to get access to the crew motorfest closed beta and qualify for exclusive drops and rewards for your channel   apply now to the creators program and experience the thrill of driving with your friends and audience</t>
  </si>
  <si>
    <t>Jul 7, 2023 Â· 7:19 PM UTC</t>
  </si>
  <si>
    <t>things we will never get over  having a jet set radio collab in our game  are you more team beat or gum</t>
  </si>
  <si>
    <t>Jul 10, 2023 Â· 2:20 PM UTC</t>
  </si>
  <si>
    <t>which game character would make the worst roommate</t>
  </si>
  <si>
    <t>Jul 7, 2023 Â· 3:03 PM UTC</t>
  </si>
  <si>
    <t>learning how to ride a direhorse will prove useful as you untangle the western frontiers wonders and secrets</t>
  </si>
  <si>
    <t>Jul 7, 2023 Â· 1:57 PM UTC</t>
  </si>
  <si>
    <t>take on the role of a samurai commanding a deadly team in shadow tactics now available in ubisofts indie collection</t>
  </si>
  <si>
    <t>Jul 6, 2023 Â· 8:02 PM UTC</t>
  </si>
  <si>
    <t>join millions of players for free this weekend in</t>
  </si>
  <si>
    <t>Jul 5, 2023 Â· 4:00 PM UTC</t>
  </si>
  <si>
    <t>our player protection team has reduced mouse and keyboard usage on console by  with mousetrap an industryfirst system  check out our latest update for more info on upcoming improvements</t>
  </si>
  <si>
    <t>look up to uncover all the secrets of the kinglor forest the floating mountains are filled of mysteries</t>
  </si>
  <si>
    <t>Jul 5, 2023 Â· 2:00 PM UTC</t>
  </si>
  <si>
    <t>beat the heat and dive into cool savings during our summer sale</t>
  </si>
  <si>
    <t>Jul 4, 2023 Â· 5:01 PM UTC</t>
  </si>
  <si>
    <t>jumping into summer</t>
  </si>
  <si>
    <t>Jul 4, 2023 Â· 4:09 PM UTC</t>
  </si>
  <si>
    <t>the settlers new allies is coming to console today</t>
  </si>
  <si>
    <t>Jul 3, 2023 Â· 4:14 PM UTC</t>
  </si>
  <si>
    <t>welcome to ubiburger what can i get ya</t>
  </si>
  <si>
    <t>Jun 27, 2023 Â· 4:01 PM UTC</t>
  </si>
  <si>
    <t>it is time to look at the sky and earn favor rengoku is live for a limited time with new characters new kunais and new cosmetics for even more chaos in the floating temple sharpen your kunais and fight with style until july</t>
  </si>
  <si>
    <t>Jun 30, 2023 Â· 5:00 PM UTC</t>
  </si>
  <si>
    <t>new kunai characters and abilities await in rengoku the ninjathemed limitedtime event in rainbow six siege available until july  check out gameplay on ubisoft news plays live now on twitch</t>
  </si>
  <si>
    <t>Jun 30, 2023 Â· 4:00 PM UTC</t>
  </si>
  <si>
    <t>giveaway   from today until july  try to win a lovely xbox custom controller and an xbox anno  console edition game  the rules couldnt be simpler  rt this post   give it a try    see comment below to find out more about the applicable rules and privacy notice</t>
  </si>
  <si>
    <t>Jun 30, 2023 Â· 2:26 PM UTC</t>
  </si>
  <si>
    <t>your ritual before a long night of gaming</t>
  </si>
  <si>
    <t>Jun 29, 2023 Â· 4:01 PM UTC</t>
  </si>
  <si>
    <t>tune in now for  summer showcase</t>
  </si>
  <si>
    <t>Jun 29, 2023 Â· 3:05 PM UTC</t>
  </si>
  <si>
    <t>whether youre using your tactical prowess to save feudal japan or turning into a bird to explore ancient civilizations you wont want to miss these indies   play shadow tactics and aer memories of old now with ubisoft</t>
  </si>
  <si>
    <t>Jun 24, 2023 Â· 4:00 PM UTC</t>
  </si>
  <si>
    <t>the arbiter still has hard feelings towards lord vraxx</t>
  </si>
  <si>
    <t>Jun 28, 2023 Â· 4:00 PM UTC</t>
  </si>
  <si>
    <t>less than  hours before our the crew summer showcase</t>
  </si>
  <si>
    <t>Jun 28, 2023 Â· 3:25 PM UTC</t>
  </si>
  <si>
    <t>the teams in our paris office celebrated bring your dog to work day with a lil meetup</t>
  </si>
  <si>
    <t>Jun 27, 2023 Â· 5:06 PM UTC</t>
  </si>
  <si>
    <t>it feels like summer in the republic with the arrival of season  chillin  find out whats coming to  and take on the summer</t>
  </si>
  <si>
    <t>Jun 27, 2023 Â· 2:18 PM UTC</t>
  </si>
  <si>
    <t>accessibility was an early consideration for us we integrated it into the creative vision for the game   we sat down with senior game designer remi boutin to talk about the accessibility features available in  the lost crown</t>
  </si>
  <si>
    <t>Jun 27, 2023 Â· 12:36 PM UTC</t>
  </si>
  <si>
    <t>join the ubisoft creators program to receive unique benefits that will help you enhance your content connect with your communities and grow your channel</t>
  </si>
  <si>
    <t>Jun 26, 2023 Â· 4:03 PM UTC</t>
  </si>
  <si>
    <t>save this for later</t>
  </si>
  <si>
    <t>Jun 26, 2023 Â· 1:05 PM UTC</t>
  </si>
  <si>
    <t>a new ubisoft connect pc beta is rolling out keep an eye out for  a new look  upgraded player profiles to stay on top of yours and your friends activity  a revamped more navigable library  and more  get more details on the beta rolling out this summer</t>
  </si>
  <si>
    <t>Jun 23, 2023 Â· 5:00 PM UTC</t>
  </si>
  <si>
    <t>its the final day of s open session come get your twitch drops and join the chat as ubisoft news plays the fastpaced pvp shooter right now on twitch</t>
  </si>
  <si>
    <t>Jun 23, 2023 Â· 2:00 PM UTC</t>
  </si>
  <si>
    <t>abducted and trained by the rda you know their strengths but more importantly their weaknesses</t>
  </si>
  <si>
    <t>Jun 22, 2023 Â· 4:00 PM UTC</t>
  </si>
  <si>
    <t>our heroes have landed in the melodic gardens a planet once brimming with the sweetest music but now reduced to silence   its time to restore the lost harmony but not without a fight with</t>
  </si>
  <si>
    <t>Jun 22, 2023 Â· 5:06 PM UTC</t>
  </si>
  <si>
    <t>were showing off an exclusive firstever look at live gameplay of prince of persia the lost crown right now on twitch</t>
  </si>
  <si>
    <t>Jun 22, 2023 Â· 4:14 PM UTC</t>
  </si>
  <si>
    <t>become the new mr monopoly and get ahead in the race for fame and fortune   monopoly madness is out on steam now</t>
  </si>
  <si>
    <t>Jun 21, 2023 Â· 3:30 PM UTC</t>
  </si>
  <si>
    <t>happy music day  dance and celebrate by listening to our official playlist on digital platforms</t>
  </si>
  <si>
    <t>Jun 21, 2023 Â· 5:00 PM UTC</t>
  </si>
  <si>
    <t>didnt get enough during ubiforward join us on june nd for a thrilling journey through persia   the devs behind prince of persia the lost crown will be unlocking its secrets live on twitch</t>
  </si>
  <si>
    <t>Jun 21, 2023 Â· 4:05 PM UTC</t>
  </si>
  <si>
    <t>surprise you didnt see that coming right  kanya is here and ready to torment our heroes and sparks   available now for</t>
  </si>
  <si>
    <t>Jun 20, 2023 Â· 4:31 PM UTC</t>
  </si>
  <si>
    <t>get ready now with a list of the changes you can expect since the closed beta</t>
  </si>
  <si>
    <t>Jun 20, 2023 Â· 4:08 PM UTC</t>
  </si>
  <si>
    <t>the  open session drops tomorrow</t>
  </si>
  <si>
    <t>Jun 12, 2023 Â· 5:26 PM UTC</t>
  </si>
  <si>
    <t>just dance  edition launches on october  featuring  new tracks and universes from all genres and eras including flowers by miley cyrus titi me pregunto by bad bunny how you like that by blackpink and i wanna dance with somebody by whitney houston</t>
  </si>
  <si>
    <t>Jun 19, 2023 Â· 2:44 PM UTC</t>
  </si>
  <si>
    <t>basim   mirage out october</t>
  </si>
  <si>
    <t>Jun 15, 2023 Â· 8:00 PM UTC</t>
  </si>
  <si>
    <t>rayman is thinking of the master chief</t>
  </si>
  <si>
    <t>Jun 17, 2023 Â· 8:30 PM UTC</t>
  </si>
  <si>
    <t>missed  here is a recap of all   announcements made during the show</t>
  </si>
  <si>
    <t>Jun 12, 2023 Â· 6:15 PM UTC</t>
  </si>
  <si>
    <t>were partnering with rising star  to bring her new song glow in the dark exclusively to our music library start creating your personal setlist here</t>
  </si>
  <si>
    <t>Jun 15, 2023 Â· 4:06 PM UTC</t>
  </si>
  <si>
    <t>guess whos back back again  raymans back</t>
  </si>
  <si>
    <t>Jun 15, 2023 Â· 1:09 PM UTC</t>
  </si>
  <si>
    <t>the gameplay of mirage mixes the legacy and modernity of assassins creed into a unique experience  it all starts in the streets of baghdad</t>
  </si>
  <si>
    <t>Jun 14, 2023 Â· 3:13 PM UTC</t>
  </si>
  <si>
    <t>learn more details about  and its characters gameplay features locations cast and more with our developer gameplay breakdown</t>
  </si>
  <si>
    <t>Jun 13, 2023 Â· 11:58 AM UTC</t>
  </si>
  <si>
    <t>its finally here the regional beta is starting now for a limited number of players  download and join  before all the spots are taken</t>
  </si>
  <si>
    <t>Jun 14, 2023 Â· 1:51 PM UTC</t>
  </si>
  <si>
    <t>discover more about  the lost crown with a gameplay deep dive in mount qaf</t>
  </si>
  <si>
    <t>Jun 14, 2023 Â· 9:12 AM UTC</t>
  </si>
  <si>
    <t>the  promotions are still on   check out our sale at the ubisoft store and save up to  off our games pegi</t>
  </si>
  <si>
    <t>Jun 13, 2023 Â· 4:22 PM UTC</t>
  </si>
  <si>
    <t>do not miss our  deep dive gameplay video</t>
  </si>
  <si>
    <t>Jun 13, 2023 Â· 1:42 PM UTC</t>
  </si>
  <si>
    <t>we hope you enjoyed   a huge congratulations to our teams for their incredible work in bringing the show to life   want to join them next time learn more about</t>
  </si>
  <si>
    <t>Jun 12, 2023 Â· 7:43 PM UTC</t>
  </si>
  <si>
    <t>and thats a wrap thanks for joining</t>
  </si>
  <si>
    <t>Jun 12, 2023 Â· 6:58 PM UTC</t>
  </si>
  <si>
    <t>coming  add to wishlist</t>
  </si>
  <si>
    <t>Jun 12, 2023 Â· 6:21 PM UTC</t>
  </si>
  <si>
    <t>stick around for the  aftershow for more from</t>
  </si>
  <si>
    <t>try ubisoft with a  days free trial</t>
  </si>
  <si>
    <t>Jun 12, 2023 Â· 6:19 PM UTC</t>
  </si>
  <si>
    <t>get a first look at the minutetominute gameplay walkthrough trailer  watch now</t>
  </si>
  <si>
    <t>Jun 12, 2023 Â· 6:02 PM UTC</t>
  </si>
  <si>
    <t>become the assassin in assassins creed nexus vr embody legendary assassins ezio auditore da firenze kassandra and connor in an allnew assassins creed story built exclusively for vr   coming holiday    add to wishlist on meta quest now</t>
  </si>
  <si>
    <t>Jun 12, 2023 Â· 5:55 PM UTC</t>
  </si>
  <si>
    <t>step into ancient china and discover an  adventure for free anywhere anytime   follow  to learn more about the upcoming closed beta   register here</t>
  </si>
  <si>
    <t>meet an inspiring cast of characters who will shape basims destiny  mirage story trailer is available on youtube   watch now    coming october</t>
  </si>
  <si>
    <t>Jun 12, 2023 Â· 5:45 PM UTC</t>
  </si>
  <si>
    <t>welcome to motorfest   preorder</t>
  </si>
  <si>
    <t>the updates keep coming     skateboards coming to    master chief joins    mobile app launched  jet set radio rolls into   rayman joining</t>
  </si>
  <si>
    <t>Jun 12, 2023 Â· 5:36 PM UTC</t>
  </si>
  <si>
    <t>closed beta will be available from august th to august th    register now</t>
  </si>
  <si>
    <t>Jun 12, 2023 Â· 5:33 PM UTC</t>
  </si>
  <si>
    <t>agents  is coming this fall     preregister now to unlock unique rewards at launch</t>
  </si>
  <si>
    <t>Jun 12, 2023 Â· 5:31 PM UTC</t>
  </si>
  <si>
    <t>do you want to be entertained    coming this fall on</t>
  </si>
  <si>
    <t>Jun 12, 2023 Â· 5:23 PM UTC</t>
  </si>
  <si>
    <t>many dangers await sargon in mount qaf    the lost crown coming january     preorder here</t>
  </si>
  <si>
    <t>Jun 12, 2023 Â· 5:19 PM UTC</t>
  </si>
  <si>
    <t>thanks to the over  million  closed beta players     next up the open session coming june   register here</t>
  </si>
  <si>
    <t>Jun 12, 2023 Â· 5:15 PM UTC</t>
  </si>
  <si>
    <t>avatar frontiers of pandora is coming december    get the all the details announced at</t>
  </si>
  <si>
    <t>Jun 12, 2023 Â· 5:11 PM UTC</t>
  </si>
  <si>
    <t>prepare to  lose yourself in the beauty and the danger of the western frontier</t>
  </si>
  <si>
    <t>Jun 12, 2023 Â· 5:06 PM UTC</t>
  </si>
  <si>
    <t>watch the world premiere trailer for  now</t>
  </si>
  <si>
    <t>Jun 12, 2023 Â· 5:02 PM UTC</t>
  </si>
  <si>
    <t>let the games begin tune into</t>
  </si>
  <si>
    <t>Jun 12, 2023 Â· 4:59 PM UTC</t>
  </si>
  <si>
    <t>edition launches october  featuring  new tracks and universes from all genres and eras</t>
  </si>
  <si>
    <t>Jun 12, 2023 Â· 4:45 PM UTC</t>
  </si>
  <si>
    <t>its showtime join us now for</t>
  </si>
  <si>
    <t>Jun 12, 2023 Â· 4:31 PM UTC</t>
  </si>
  <si>
    <t>almost time for u</t>
  </si>
  <si>
    <t>Jun 12, 2023 Â· 3:34 PM UTC</t>
  </si>
  <si>
    <t>tune in for    available in english audio description  american sign language  english subtitles  all game trailers will come with subtitles in  languages</t>
  </si>
  <si>
    <t>Jun 12, 2023 Â· 2:00 PM UTC</t>
  </si>
  <si>
    <t>ubisoft forward starts in  hours how excited are you   get ready to enjoy the show and claim your twitch drops by making sure your accounts are linked dont forget to hit that claim button each time you earn a drop</t>
  </si>
  <si>
    <t>Jun 12, 2023 Â· 1:24 PM UTC</t>
  </si>
  <si>
    <t>todays the day watch  around the world        am pt   pm et       am mexico city       pm brasilia       pm london       pm paris       pm cape town       pm ankara       pm abu dhabi       pm new delhi       tuesday       am beijing       am tokyo       am canberra</t>
  </si>
  <si>
    <t>Jun 11, 2023 Â· 5:54 PM UTC</t>
  </si>
  <si>
    <t>tunein tomorrow at  for an exclusive gameplay reveal</t>
  </si>
  <si>
    <t>Jun 11, 2023 Â· 5:09 PM UTC</t>
  </si>
  <si>
    <t>watch the star wars outlaws world premiere trailer and meet cunning scoundrel kay vess in the firstever open world star wars game</t>
  </si>
  <si>
    <t>Jun 11, 2023 Â· 5:19 PM UTC</t>
  </si>
  <si>
    <t>an  version of this trailer is available on youtube through the same video link we hope all players enjoy this content</t>
  </si>
  <si>
    <t>Jun 11, 2023 Â· 5:16 PM UTC</t>
  </si>
  <si>
    <t>watch the  world premiere trailer and meet cunning scoundrel kay vess in the firstever open world star wars game</t>
  </si>
  <si>
    <t>Jun 11, 2023 Â· 5:10 PM UTC</t>
  </si>
  <si>
    <t>meet cunning scoundrel kay vess in  the firstever openworld star wars game</t>
  </si>
  <si>
    <t>Jun 9, 2023 Â· 5:00 PM UTC</t>
  </si>
  <si>
    <t>try rocksmith free for  days pick up and play guitar fast from your android ios or pc allowing you to learn guitar anytime anywhere try for free</t>
  </si>
  <si>
    <t>Jun 9, 2023 Â· 4:00 PM UTC</t>
  </si>
  <si>
    <t>tune in to  june  am pdt  pm cest</t>
  </si>
  <si>
    <t>Jun 9, 2023 Â· 1:49 PM UTC</t>
  </si>
  <si>
    <t>get ready for  and jump into the ubisoft store to save up to  off our games  pegi</t>
  </si>
  <si>
    <t>Jun 9, 2023 Â· 8:48 AM UTC</t>
  </si>
  <si>
    <t>last call  join the ubisoft forward challenge  play games and get a chance to win a free subscription to ubisoft</t>
  </si>
  <si>
    <t>Jun 8, 2023 Â· 7:06 PM UTC</t>
  </si>
  <si>
    <t>presenting prince of persia the lost crown an actionadventure platformer game set in a mythological persian world  the new  releases on january th  on all platforms     see more gameplay at</t>
  </si>
  <si>
    <t>Jun 8, 2023 Â· 1:40 PM UTC</t>
  </si>
  <si>
    <t>get ready to celebrate ubisoft forward with a free trial of ubisoft try it now pegi</t>
  </si>
  <si>
    <t>Jun 7, 2023 Â· 4:00 PM UTC</t>
  </si>
  <si>
    <t>tunein for  and get updates on</t>
  </si>
  <si>
    <t>Jun 7, 2023 Â· 2:47 PM UTC</t>
  </si>
  <si>
    <t>were proud to be a part of uneps     the alliances green game jam is an opportunity for our teams to get involved and create ingame events for players to raise awareness and support for ecological initiatives     were excited to see these projects have been recognized learn more and vote for your favorite</t>
  </si>
  <si>
    <t>Jun 6, 2023 Â· 2:53 PM UTC</t>
  </si>
  <si>
    <t>million  agents have been activated   thank you for your passion and support the journey continues on june  with year  season  broken wings</t>
  </si>
  <si>
    <t>Jun 6, 2023 Â· 1:14 PM UTC</t>
  </si>
  <si>
    <t>we stand together in pride all throughout the year   our lgbtqia employee resource group ubiproud is helping to shape our global strategy for equality and inclusion across our teams and games alike  meet some of our ubiproud chapters below and learn more about our three year lgbtqia support roadmap here</t>
  </si>
  <si>
    <t>Jun 5, 2023 Â· 4:00 PM UTC</t>
  </si>
  <si>
    <t>get updates on  during  next week</t>
  </si>
  <si>
    <t>Jun 5, 2023 Â· 1:52 PM UTC</t>
  </si>
  <si>
    <t>join the ubisoft forward challenge    play games and get a chance to win a free subscription to ubisoft</t>
  </si>
  <si>
    <t>Jun 2, 2023 Â· 1:58 PM UTC</t>
  </si>
  <si>
    <t>your plans this weekend</t>
  </si>
  <si>
    <t>Jun 1, 2023 Â· 5:31 PM UTC</t>
  </si>
  <si>
    <t>become an assassin in assassins creed nexus an allnew game built exclusively for vr  tune in to  forward on june  for the full reveal</t>
  </si>
  <si>
    <t>Jun 1, 2023 Â· 4:47 PM UTC</t>
  </si>
  <si>
    <t>tune in for  on june    available in english audio description  american sign language  english subtitles  all game trailers will come with subtitles in  languages</t>
  </si>
  <si>
    <t>Jun 1, 2023 Â· 4:00 PM UTC</t>
  </si>
  <si>
    <t>tunein live to   june  am pdt  pm cest ubiliuldd</t>
  </si>
  <si>
    <t>May 29, 2023 Â· 6:00 PM UTC</t>
  </si>
  <si>
    <t>nothing like thinking about your hero to cheer you up</t>
  </si>
  <si>
    <t>May 31, 2023 Â· 6:00 PM UTC</t>
  </si>
  <si>
    <t>the alllegends pack is going on sale    there has never been a better time to unlock all  legends and all future legends check out our news post to see when the all legends pack sale will be available on your preferred platform</t>
  </si>
  <si>
    <t>May 31, 2023 Â· 3:46 PM UTC</t>
  </si>
  <si>
    <t>play assassins creed mirage day one with ubisoft on pc and xbox</t>
  </si>
  <si>
    <t>May 31, 2023 Â· 3:22 PM UTC</t>
  </si>
  <si>
    <t>basim</t>
  </si>
  <si>
    <t>May 31, 2023 Â· 2:16 PM UTC</t>
  </si>
  <si>
    <t>the sun is out in montreal    kickstarted rooftop season in style with a party to celebrate asian heritage month as lead by the asian  pacific islander erg</t>
  </si>
  <si>
    <t>May 30, 2023 Â· 4:30 PM UTC</t>
  </si>
  <si>
    <t>new operation deployed   play s dread factor now</t>
  </si>
  <si>
    <t>May 30, 2023 Â· 3:28 PM UTC</t>
  </si>
  <si>
    <t>years  join us in wishing ubisoft pune a happy anniversary   studios celebrated with talks cosplay contests retro gaming sessions and more</t>
  </si>
  <si>
    <t>May 30, 2023 Â· 1:37 PM UTC</t>
  </si>
  <si>
    <t>last call for signups join the ubisoft creators program then register to costream ubisoft forward before june st to activate twitch drops for your viewers</t>
  </si>
  <si>
    <t>May 29, 2023 Â· 3:46 PM UTC</t>
  </si>
  <si>
    <t>pumpkin eater of worlds</t>
  </si>
  <si>
    <t>May 29, 2023 Â· 1:31 PM UTC</t>
  </si>
  <si>
    <t>i believe that our community or any community needs a safe space and a platform to express ourselves  claudia nguyen  as part of asian  pacific islander heritage month we sat down with  coleads of our api erg to discuss why representation in the workplace matters</t>
  </si>
  <si>
    <t>May 26, 2023 Â· 12:35 PM UTC</t>
  </si>
  <si>
    <t>new indies join ubisoft this month  fight to end a devastating curse or use your third arm to collect dangerous bounties</t>
  </si>
  <si>
    <t>May 25, 2023 Â· 3:00 PM UTC</t>
  </si>
  <si>
    <t>last chance to get up to  off  on steam  you only have a couple of hours left to benefit from our special steam launch promos dont miss it</t>
  </si>
  <si>
    <t>May 25, 2023 Â· 2:02 PM UTC</t>
  </si>
  <si>
    <t>october    preorder here</t>
  </si>
  <si>
    <t>May 23, 2023 Â· 2:00 PM UTC</t>
  </si>
  <si>
    <t>attention operators  only  weeks left until we kick off the  closed beta  well be introducing legacy siege skins unlockable for every operator</t>
  </si>
  <si>
    <t>May 24, 2023 Â· 9:14 PM UTC</t>
  </si>
  <si>
    <t>assassins creed mirage coming october     watch the full gameplay trailer on youtube</t>
  </si>
  <si>
    <t>May 24, 2023 Â· 2:02 PM UTC</t>
  </si>
  <si>
    <t>million vroom</t>
  </si>
  <si>
    <t>May 23, 2023 Â· 4:00 PM UTC</t>
  </si>
  <si>
    <t>uh uh uh right on time</t>
  </si>
  <si>
    <t>see you at    august</t>
  </si>
  <si>
    <t>May 23, 2023 Â· 2:06 PM UTC</t>
  </si>
  <si>
    <t>we believe in the power of games to support education   discover our play to learn program which provides educational games to schools and cultural institutions around the world for free  learn more here</t>
  </si>
  <si>
    <t>May 22, 2023 Â· 2:39 PM UTC</t>
  </si>
  <si>
    <t>comment like youre an npc</t>
  </si>
  <si>
    <t>May 19, 2023 Â· 5:00 PM UTC</t>
  </si>
  <si>
    <t>were celebrating the launch of  on consoles and cloud join the ubisoft news team as they stream the console version for the first time live now on twitch</t>
  </si>
  <si>
    <t>May 19, 2023 Â· 2:22 PM UTC</t>
  </si>
  <si>
    <t>the free weekend for  is live welcome to all new agents across the globe see you in dc</t>
  </si>
  <si>
    <t>May 19, 2023 Â· 1:15 PM UTC</t>
  </si>
  <si>
    <t>admiring the views</t>
  </si>
  <si>
    <t>May 18, 2023 Â· 4:06 PM UTC</t>
  </si>
  <si>
    <t>million players   to celebrate this milestone see whats waiting for you in  with free rewards limitedtime items and more</t>
  </si>
  <si>
    <t>May 17, 2023 Â· 2:29 PM UTC</t>
  </si>
  <si>
    <t>what item from a video game do you wish was real</t>
  </si>
  <si>
    <t>May 15, 2023 Â· 4:47 PM UTC</t>
  </si>
  <si>
    <t>will you be part of the new wave of agents get gearedup and ready for year  in our  free weekend running may  keep your progress when you purchase some editions are up to  off during the weekend learn more now</t>
  </si>
  <si>
    <t>May 16, 2023 Â· 3:12 PM UTC</t>
  </si>
  <si>
    <t>the best boy</t>
  </si>
  <si>
    <t>May 16, 2023 Â· 2:00 PM UTC</t>
  </si>
  <si>
    <t>ubisoft toronto recently celebrated the winners of their next and develop at ubisoft programs   these programs provide mentorship and paid internships opportunities to up and coming talent throughout the region  follow  to learn more</t>
  </si>
  <si>
    <t>May 15, 2023 Â· 3:26 PM UTC</t>
  </si>
  <si>
    <t>trackmania is now available on consoles and cloud platforms for free   experience the thrills of racing and the joy of creation on ps xbox series xs ps xbox one  luna</t>
  </si>
  <si>
    <t>May 15, 2023 Â· 2:06 PM UTC</t>
  </si>
  <si>
    <t>want to costream  on june th and offer drops to your viewers  apply to the ubisoft creators program for guaranteed access visit creatorsprogramubisoftcom to get started</t>
  </si>
  <si>
    <t>May 12, 2023 Â· 2:44 PM UTC</t>
  </si>
  <si>
    <t>loving hyrule   congrats on the launch</t>
  </si>
  <si>
    <t>May 12, 2023 Â· 1:58 PM UTC</t>
  </si>
  <si>
    <t>discover the assassins creed unity architecture project    our carte blanche series gives artists a chance to reinterpret our worlds and create something unique  here luke pearson and sandra youkhana explore video game urbanism through the lens of unitys stunning setting    filmed at   watch the video in full</t>
  </si>
  <si>
    <t>May 9, 2023 Â· 4:00 PM UTC</t>
  </si>
  <si>
    <t>welcome to season  showdown who will take home the prize follow the greatest talent show of the danceverses to find out</t>
  </si>
  <si>
    <t>May 11, 2023 Â· 3:03 PM UTC</t>
  </si>
  <si>
    <t>trackmania will be available for free on consoles and on cloud platforms from may th    experience the thrills of racing and the joy of creation on ps xbox series xs ps xbox one and luna</t>
  </si>
  <si>
    <t>May 11, 2023 Â· 2:24 PM UTC</t>
  </si>
  <si>
    <t>your next adventure awaits create legendary moments with amazing deals on games dlc and more plus save  usd on purchases over  usd with code legend</t>
  </si>
  <si>
    <t>May 10, 2023 Â· 2:35 PM UTC</t>
  </si>
  <si>
    <t>oh hi there why dont you rest here for a bit before scrolling again</t>
  </si>
  <si>
    <t>May 9, 2023 Â· 2:00 PM UTC</t>
  </si>
  <si>
    <t>were happy to announce our partnership with  and our entrance in their fan art program   learn more   art by prosterguy</t>
  </si>
  <si>
    <t>May 9, 2023 Â· 4:09 PM UTC</t>
  </si>
  <si>
    <t>get ready for  season  episode  tomorrow</t>
  </si>
  <si>
    <t>May 8, 2023 Â· 6:00 PM UTC</t>
  </si>
  <si>
    <t>always be yourself unless you can be luigi then be luigi    drop a  for our top damage dealer</t>
  </si>
  <si>
    <t>May 2, 2023 Â· 5:20 PM UTC</t>
  </si>
  <si>
    <t>we hit  million players  with that our logo is evolving</t>
  </si>
  <si>
    <t>May 5, 2023 Â· 2:38 PM UTC</t>
  </si>
  <si>
    <t>in a world without gold we might have been heroes</t>
  </si>
  <si>
    <t>May 4, 2023 Â· 1:58 PM UTC</t>
  </si>
  <si>
    <t>two moods</t>
  </si>
  <si>
    <t>May 3, 2023 Â· 4:03 PM UTC</t>
  </si>
  <si>
    <t>the future of alpha grand prix arrives on may th in</t>
  </si>
  <si>
    <t>May 3, 2023 Â· 1:43 PM UTC</t>
  </si>
  <si>
    <t>gaming</t>
  </si>
  <si>
    <t>May 2, 2023 Â· 7:00 PM UTC</t>
  </si>
  <si>
    <t>watch the official trailer of assassins creed forgotten temple the first two episodes of the series are available for free on</t>
  </si>
  <si>
    <t>May 2, 2023 Â· 2:08 PM UTC</t>
  </si>
  <si>
    <t>about last night</t>
  </si>
  <si>
    <t>Apr 28, 2023 Â· 5:15 PM UTC</t>
  </si>
  <si>
    <t>xdefiant closed beta takeaways the division  teams up with resident evil and more in this week at ubisoft</t>
  </si>
  <si>
    <t>Apr 28, 2023 Â· 3:04 PM UTC</t>
  </si>
  <si>
    <t>take the descent agent   a free roguelite mode coming soon to</t>
  </si>
  <si>
    <t>Apr 28, 2023 Â· 1:47 PM UTC</t>
  </si>
  <si>
    <t>for  we sat down with our vp of editorial fawzi mesmar to discuss his journey from his home in jordan to a globespanning career and how his arabic heritage has shaped his path</t>
  </si>
  <si>
    <t>Apr 27, 2023 Â· 4:59 PM UTC</t>
  </si>
  <si>
    <t>tune in and earn twitch drops for the division  right now as the ubisoft news team ranks up in the cursed league dabbles in the hollywood global event and aims to mop up some manhunt targets live on twitch</t>
  </si>
  <si>
    <t>Apr 27, 2023 Â· 3:51 PM UTC</t>
  </si>
  <si>
    <t>this months indies are here   battle to the retro rhythms of old school musical and try not to die with roguelite platformer neon abyss both available now with ubisoft</t>
  </si>
  <si>
    <t>Apr 27, 2023 Â· 2:13 PM UTC</t>
  </si>
  <si>
    <t>check out the full clip and find a performance near you</t>
  </si>
  <si>
    <t>Apr 27, 2023 Â· 2:07 PM UTC</t>
  </si>
  <si>
    <t>immerse yourself in the assassins creed symphonic adventure a live orchestral celebration spanning the entire history of the series</t>
  </si>
  <si>
    <t>Apr 26, 2023 Â· 7:00 PM UTC</t>
  </si>
  <si>
    <t>edward kenway returns to take the leap of faith in an allnew adventure the first episode of assassins creed forgotten temple is available now for free on</t>
  </si>
  <si>
    <t>Apr 26, 2023 Â· 4:00 PM UTC</t>
  </si>
  <si>
    <t>we turned in the keys and are excited to invite you to our discord space to continue the conversation join us to talk about your favorite ubisoft titles receive support from our team and so much more    discordggubisoftofficial</t>
  </si>
  <si>
    <t>Apr 26, 2023 Â· 12:28 PM UTC</t>
  </si>
  <si>
    <t>from snowdrop to scalar from development to design discover the inhouse tech behind our games   start your journey in tech with us right here</t>
  </si>
  <si>
    <t>Apr 25, 2023 Â· 4:00 PM UTC</t>
  </si>
  <si>
    <t>weve resurrected the resident evil apparel event in  whether youre a  stars  afficionado or an  umbrella corp  apologist this event is bringing back some of the finest fits for fighting login before may  to get leon kennedys outfit for free</t>
  </si>
  <si>
    <t>Apr 25, 2023 Â· 4:15 PM UTC</t>
  </si>
  <si>
    <t>play far cry new dawn and over  games with ubisoft on pc</t>
  </si>
  <si>
    <t>Apr 25, 2023 Â· 2:41 PM UTC</t>
  </si>
  <si>
    <t>its a new dawn its a new day</t>
  </si>
  <si>
    <t>Apr 25, 2023 Â· 12:56 PM UTC</t>
  </si>
  <si>
    <t>from  to  our teams around the world celebrated  both in and out of the studio</t>
  </si>
  <si>
    <t>Apr 24, 2023 Â· 12:50 PM UTC</t>
  </si>
  <si>
    <t>its not too late  closed beta is extending until april th at  pm pt join now playxdefiantcomclosedbeta</t>
  </si>
  <si>
    <t>Apr 22, 2023 Â· 4:00 PM UTC</t>
  </si>
  <si>
    <t>celebrate  and help us reach our goal of planting k trees  were already at   learn more about our latest sixth guardian collaboration in partnership with</t>
  </si>
  <si>
    <t>Apr 21, 2023 Â· 5:15 PM UTC</t>
  </si>
  <si>
    <t>division day showcase mighty quest rogue palace available now and more in this week at ubisoft</t>
  </si>
  <si>
    <t>Apr 21, 2023 Â· 1:19 PM UTC</t>
  </si>
  <si>
    <t>join over  million players    the  closed beta ends on april  dont miss your chance to try it</t>
  </si>
  <si>
    <t>Apr 20, 2023 Â· 6:43 PM UTC</t>
  </si>
  <si>
    <t>missed the livestream here is everything you need to know about whats coming for the division</t>
  </si>
  <si>
    <t>Apr 20, 2023 Â· 6:00 PM UTC</t>
  </si>
  <si>
    <t>its    tune in now for  heartland exclusive gameplay preview  resurgence update  and much more</t>
  </si>
  <si>
    <t>Apr 20, 2023 Â· 3:06 PM UTC</t>
  </si>
  <si>
    <t>thank you to all that have played the closed beta so far your feedback is immensely helpful and we love hearing from our over  million players   were not done yet though the closed beta is live this weekend and will be ending on april rd at pm pt</t>
  </si>
  <si>
    <t>Apr 20, 2023 Â· 12:38 PM UTC</t>
  </si>
  <si>
    <t>take on the role of an intern at the central ministry of a totalitarian state in the strategy game beholder  now available in ubisofts indie collection</t>
  </si>
  <si>
    <t>Apr 19, 2023 Â· 6:22 PM UTC</t>
  </si>
  <si>
    <t>big news mighty quest rogue palace is now available on netflix games</t>
  </si>
  <si>
    <t>Apr 19, 2023 Â· 3:35 PM UTC</t>
  </si>
  <si>
    <t>jump in    playxdefiantcomclosedbeta</t>
  </si>
  <si>
    <t>Apr 18, 2023 Â· 5:00 PM UTC</t>
  </si>
  <si>
    <t>clear your calendar for april th because were about to take you on a journey through the past present and future of the division franchise   where    when am pdt pm cest pm edt</t>
  </si>
  <si>
    <t>Apr 18, 2023 Â· 1:58 PM UTC</t>
  </si>
  <si>
    <t>save big on our best and most popular games during our digital dealz sale</t>
  </si>
  <si>
    <t>Apr 13, 2023 Â· 4:00 PM UTC</t>
  </si>
  <si>
    <t>you havent bought  sparks of hope yet   there is more than one reason to play it    try it out for yourselves with our free demo</t>
  </si>
  <si>
    <t>Apr 17, 2023 Â· 2:04 PM UTC</t>
  </si>
  <si>
    <t>x _ x</t>
  </si>
  <si>
    <t>Apr 14, 2023 Â· 5:15 PM UTC</t>
  </si>
  <si>
    <t>xdefiant closed beta live now ubisoft multi access available now on xbox and more in this week at ubisoft</t>
  </si>
  <si>
    <t>Apr 13, 2023 Â· 5:18 PM UTC</t>
  </si>
  <si>
    <t>worlds collide in xdefiant   is a freetoplay firstperson arena shooter where you compete to be the best in fastpaced online matches register for the closed beta available now   playxdefiantcom</t>
  </si>
  <si>
    <t>Apr 13, 2023 Â· 5:00 PM UTC</t>
  </si>
  <si>
    <t>tune in to the xdefiant showcase now for an inside look at the game and an exciting showmatch</t>
  </si>
  <si>
    <t>all your favorite  games on your xbox   ubisoft is now available</t>
  </si>
  <si>
    <t>Apr 13, 2023 Â· 3:01 PM UTC</t>
  </si>
  <si>
    <t>xbox is joining ubisoft multi access plan in select regions  visit our website to learn more about our subscription service and play more on pc cloud or console</t>
  </si>
  <si>
    <t>Apr 12, 2023 Â· 1:51 PM UTC</t>
  </si>
  <si>
    <t>say hello to     formally  ubisoft future games of london the studio will develop more highquality games alongside the rest of our studios and keep updating hungry shark titles for many years to come   ubisoftlondoncom</t>
  </si>
  <si>
    <t>Apr 12, 2023 Â· 2:00 PM UTC</t>
  </si>
  <si>
    <t>racers start your engines  sprint to the ubisoft store to save up to  on racing games</t>
  </si>
  <si>
    <t>Apr 11, 2023 Â· 4:21 PM UTC</t>
  </si>
  <si>
    <t>get the inside scoop on the second phase of  insider program and find out whats next</t>
  </si>
  <si>
    <t>Apr 11, 2023 Â· 5:11 PM UTC</t>
  </si>
  <si>
    <t>plz stop</t>
  </si>
  <si>
    <t>Apr 11, 2023 Â· 4:53 PM UTC</t>
  </si>
  <si>
    <t>oh no</t>
  </si>
  <si>
    <t>Apr 11, 2023 Â· 4:45 PM UTC</t>
  </si>
  <si>
    <t>hmm</t>
  </si>
  <si>
    <t>Apr 11, 2023 Â· 4:36 PM UTC</t>
  </si>
  <si>
    <t>whos the good boy</t>
  </si>
  <si>
    <t>Apr 11, 2023 Â· 4:34 PM UTC</t>
  </si>
  <si>
    <t>like   chorizo for chorizo</t>
  </si>
  <si>
    <t>Apr 10, 2023 Â· 5:25 PM UTC</t>
  </si>
  <si>
    <t>the teams been hard at work and were ready to share more on twitch this thursday april th set a reminder to tunein at pm et am pt so you dont miss a thing  want to know what you can expect catch up by reading our closed beta blog  playxdefiantcomclosedbeta</t>
  </si>
  <si>
    <t>Apr 7, 2023 Â· 5:04 PM UTC</t>
  </si>
  <si>
    <t>roller champions wild ones live now xdefiant closed beta coming soon and more in this week at ubisoft</t>
  </si>
  <si>
    <t>Apr 7, 2023 Â· 2:00 PM UTC</t>
  </si>
  <si>
    <t>play watch dogs  and over  games with ubisoft on pc</t>
  </si>
  <si>
    <t>Apr 6, 2023 Â· 4:06 PM UTC</t>
  </si>
  <si>
    <t>tune in to the xdefiant showcase april  at am pst for an inside look at the game and an exciting showmatch register now for the closed beta at playxdefiantcom</t>
  </si>
  <si>
    <t>Apr 6, 2023 Â· 2:09 PM UTC</t>
  </si>
  <si>
    <t>congrats to our  and   teams on receiving their welldeserved trophies for mario  rabbids sparks of hope for best simstrategy game at</t>
  </si>
  <si>
    <t>Apr 5, 2023 Â· 3:11 PM UTC</t>
  </si>
  <si>
    <t>so true</t>
  </si>
  <si>
    <t>Apr 5, 2023 Â· 2:26 PM UTC</t>
  </si>
  <si>
    <t>whats your favorite epic gamer t shirt</t>
  </si>
  <si>
    <t>Apr 4, 2023 Â· 5:03 PM UTC</t>
  </si>
  <si>
    <t>welcome to the jungle play  new season wild ones now</t>
  </si>
  <si>
    <t>Apr 4, 2023 Â· 12:22 PM UTC</t>
  </si>
  <si>
    <t>play as a child climbing a clock tower in search of their lost memories in the roguelite platformer revita now available in ubisofts indie collection</t>
  </si>
  <si>
    <t>Count of Sentiment</t>
  </si>
  <si>
    <t>Column Labels</t>
  </si>
  <si>
    <t>Row Labels</t>
  </si>
  <si>
    <t>Grand Total</t>
  </si>
  <si>
    <t>Total Count of tweet_text</t>
  </si>
  <si>
    <t>Total Count of Sentiment</t>
  </si>
  <si>
    <t>Count of tweet_text</t>
  </si>
  <si>
    <t>Total Average of Retweets</t>
  </si>
  <si>
    <t>Average of Retweets</t>
  </si>
  <si>
    <t>Total Average of Quotes</t>
  </si>
  <si>
    <t>Average of Quotes</t>
  </si>
  <si>
    <t>Graph History</t>
  </si>
  <si>
    <t>LayoutAlgorithm░The graph was laid out using the Harel-Koren Fast Multiscale layout algorithm.▓GraphDirectedness░The graph is undirected.</t>
  </si>
  <si>
    <t>Graph Type</t>
  </si>
  <si>
    <t>Modularity</t>
  </si>
  <si>
    <t>NodeXL Version</t>
  </si>
  <si>
    <t>Not Applicable</t>
  </si>
  <si>
    <t>1.0.1.530</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</si>
  <si>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</si>
  <si>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</si>
  <si>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</si>
  <si>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</si>
  <si>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</si>
  <si>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</si>
  <si>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</si>
  <si>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</si>
  <si>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</si>
  <si>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</si>
  <si>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</si>
  <si>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</si>
  <si>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</si>
  <si>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</si>
  <si>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</si>
  <si>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</si>
  <si>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</si>
  <si>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</si>
  <si>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</si>
  <si>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</si>
  <si>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</si>
  <si>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</si>
  <si>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</si>
  <si>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</si>
  <si>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</si>
  <si>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</si>
  <si>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</si>
  <si>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</si>
  <si>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</si>
  <si>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</si>
  <si>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</si>
  <si>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</si>
  <si>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</si>
  <si>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</si>
  <si>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&lt;LayoutUserSettings&gt;_x000D_
      &lt;setting name="Layout" serializeAs="String"&gt;_x000D_
        &lt;value&gt;HarelKorenFastMultiscale&lt;/value&gt;_x000D_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</si>
</sst>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2">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indexed="64"/>
      </patternFill>
    </fill>
    <fill>
      <patternFill patternType="solid">
        <fgColor rgb="FFFFFF00"/>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9" fontId="5" fillId="0" borderId="0" applyFont="0" applyFill="0" applyBorder="0" applyAlignment="0" applyProtection="0"/>
  </cellStyleXfs>
  <cellXfs count="107">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6" fillId="10" borderId="1" xfId="0" applyNumberFormat="1" applyFont="1" applyFill="1" applyBorder="1" applyAlignment="1">
      <alignment wrapText="1"/>
    </xf>
    <xf numFmtId="0" fontId="6" fillId="10" borderId="1" xfId="0" applyFont="1" applyFill="1" applyBorder="1"/>
    <xf numFmtId="0" fontId="0" fillId="11" borderId="0" xfId="0" applyFill="1"/>
    <xf numFmtId="10" fontId="0" fillId="0" borderId="0" xfId="9" applyNumberFormat="1" applyFont="1"/>
    <xf numFmtId="0" fontId="0" fillId="0" borderId="0" xfId="0" applyAlignment="1">
      <alignment horizontal="left"/>
    </xf>
    <xf numFmtId="0" fontId="0" fillId="0" borderId="0" xfId="0" pivotButton="1"/>
    <xf numFmtId="0" fontId="0" fillId="0" borderId="0" xfId="0" applyNumberFormat="1"/>
    <xf numFmtId="9" fontId="0" fillId="0" borderId="0" xfId="0" applyNumberForma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cellXfs>
  <cellStyles count="10">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 name="Percent" xfId="9" builtinId="5"/>
  </cellStyles>
  <dxfs count="149">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48"/>
      <tableStyleElement type="headerRow" dxfId="147"/>
    </tableStyle>
    <tableStyle name="NodeXL Table" pivot="0" count="1" xr9:uid="{00000000-0011-0000-FFFF-FFFF01000000}">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Posted</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CE5-4BC1-8F61-527D55DBD4F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CE5-4BC1-8F61-527D55DBD4F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CE5-4BC1-8F61-527D55DBD4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negative</c:v>
              </c:pt>
              <c:pt idx="1">
                <c:v>neutral</c:v>
              </c:pt>
              <c:pt idx="2">
                <c:v>positive</c:v>
              </c:pt>
            </c:strLit>
          </c:cat>
          <c:val>
            <c:numLit>
              <c:formatCode>General</c:formatCode>
              <c:ptCount val="3"/>
              <c:pt idx="0">
                <c:v>34</c:v>
              </c:pt>
              <c:pt idx="1">
                <c:v>53</c:v>
              </c:pt>
              <c:pt idx="2">
                <c:v>371</c:v>
              </c:pt>
            </c:numLit>
          </c:val>
          <c:extLst>
            <c:ext xmlns:c16="http://schemas.microsoft.com/office/drawing/2014/chart" uri="{C3380CC4-5D6E-409C-BE32-E72D297353CC}">
              <c16:uniqueId val="{00000006-ECE5-4BC1-8F61-527D55DBD4FC}"/>
            </c:ext>
          </c:extLst>
        </c:ser>
        <c:ser>
          <c:idx val="1"/>
          <c:order val="1"/>
          <c:tx>
            <c:v>Retweet</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ECE5-4BC1-8F61-527D55DBD4F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ECE5-4BC1-8F61-527D55DBD4F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ECE5-4BC1-8F61-527D55DBD4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negative</c:v>
              </c:pt>
              <c:pt idx="1">
                <c:v>neutral</c:v>
              </c:pt>
              <c:pt idx="2">
                <c:v>positive</c:v>
              </c:pt>
            </c:strLit>
          </c:cat>
          <c:val>
            <c:numLit>
              <c:formatCode>General</c:formatCode>
              <c:ptCount val="3"/>
              <c:pt idx="0">
                <c:v>12</c:v>
              </c:pt>
              <c:pt idx="1">
                <c:v>16</c:v>
              </c:pt>
              <c:pt idx="2">
                <c:v>135</c:v>
              </c:pt>
            </c:numLit>
          </c:val>
          <c:extLst>
            <c:ext xmlns:c16="http://schemas.microsoft.com/office/drawing/2014/chart" uri="{C3380CC4-5D6E-409C-BE32-E72D297353CC}">
              <c16:uniqueId val="{0000000D-ECE5-4BC1-8F61-527D55DBD4F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686</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686</c:v>
                </c:pt>
                <c:pt idx="1">
                  <c:v>4</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76DC-4A42-8AC0-11EA566B5E5C}"/>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3E4-4E0E-8FDC-1A5A214B1B65}"/>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Posted</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3"/>
              <c:pt idx="0">
                <c:v>negative</c:v>
              </c:pt>
              <c:pt idx="1">
                <c:v>neutral</c:v>
              </c:pt>
              <c:pt idx="2">
                <c:v>positive</c:v>
              </c:pt>
            </c:strLit>
          </c:cat>
          <c:val>
            <c:numLit>
              <c:formatCode>General</c:formatCode>
              <c:ptCount val="3"/>
              <c:pt idx="0">
                <c:v>34</c:v>
              </c:pt>
              <c:pt idx="1">
                <c:v>53</c:v>
              </c:pt>
              <c:pt idx="2">
                <c:v>371</c:v>
              </c:pt>
            </c:numLit>
          </c:val>
          <c:extLst>
            <c:ext xmlns:c16="http://schemas.microsoft.com/office/drawing/2014/chart" uri="{C3380CC4-5D6E-409C-BE32-E72D297353CC}">
              <c16:uniqueId val="{00000000-1D19-44B1-B151-76E5D43A4AE0}"/>
            </c:ext>
          </c:extLst>
        </c:ser>
        <c:ser>
          <c:idx val="1"/>
          <c:order val="1"/>
          <c:tx>
            <c:v>Retweet</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Lit>
              <c:ptCount val="3"/>
              <c:pt idx="0">
                <c:v>negative</c:v>
              </c:pt>
              <c:pt idx="1">
                <c:v>neutral</c:v>
              </c:pt>
              <c:pt idx="2">
                <c:v>positive</c:v>
              </c:pt>
            </c:strLit>
          </c:cat>
          <c:val>
            <c:numLit>
              <c:formatCode>General</c:formatCode>
              <c:ptCount val="3"/>
              <c:pt idx="0">
                <c:v>12</c:v>
              </c:pt>
              <c:pt idx="1">
                <c:v>16</c:v>
              </c:pt>
              <c:pt idx="2">
                <c:v>135</c:v>
              </c:pt>
            </c:numLit>
          </c:val>
          <c:extLst>
            <c:ext xmlns:c16="http://schemas.microsoft.com/office/drawing/2014/chart" uri="{C3380CC4-5D6E-409C-BE32-E72D297353CC}">
              <c16:uniqueId val="{00000001-1D19-44B1-B151-76E5D43A4AE0}"/>
            </c:ext>
          </c:extLst>
        </c:ser>
        <c:dLbls>
          <c:showLegendKey val="0"/>
          <c:showVal val="0"/>
          <c:showCatName val="0"/>
          <c:showSerName val="0"/>
          <c:showPercent val="0"/>
          <c:showBubbleSize val="0"/>
        </c:dLbls>
        <c:gapWidth val="65"/>
        <c:shape val="box"/>
        <c:axId val="340460272"/>
        <c:axId val="1823206336"/>
        <c:axId val="0"/>
      </c:bar3DChart>
      <c:catAx>
        <c:axId val="340460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3206336"/>
        <c:crosses val="autoZero"/>
        <c:auto val="1"/>
        <c:lblAlgn val="ctr"/>
        <c:lblOffset val="100"/>
        <c:noMultiLvlLbl val="0"/>
      </c:catAx>
      <c:valAx>
        <c:axId val="1823206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0460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686</c:v>
                </c:pt>
              </c:strCache>
            </c:strRef>
          </c:tx>
          <c:spPr>
            <a:solidFill>
              <a:schemeClr val="accent1"/>
            </a:solidFill>
          </c:spPr>
          <c:invertIfNegative val="0"/>
          <c:cat>
            <c:numRef>
              <c:f>'Overall Metrics'!$D$2:$D$45</c:f>
              <c:numCache>
                <c:formatCode>#,##0.00</c:formatCode>
                <c:ptCount val="44"/>
                <c:pt idx="0">
                  <c:v>1</c:v>
                </c:pt>
                <c:pt idx="1">
                  <c:v>12.279069767441861</c:v>
                </c:pt>
                <c:pt idx="2">
                  <c:v>23.558139534883722</c:v>
                </c:pt>
                <c:pt idx="3">
                  <c:v>34.837209302325583</c:v>
                </c:pt>
                <c:pt idx="4">
                  <c:v>46.116279069767444</c:v>
                </c:pt>
                <c:pt idx="5">
                  <c:v>57.395348837209305</c:v>
                </c:pt>
                <c:pt idx="6">
                  <c:v>68.674418604651166</c:v>
                </c:pt>
                <c:pt idx="7">
                  <c:v>79.953488372093034</c:v>
                </c:pt>
                <c:pt idx="8">
                  <c:v>91.232558139534888</c:v>
                </c:pt>
                <c:pt idx="9">
                  <c:v>102.51162790697674</c:v>
                </c:pt>
                <c:pt idx="10">
                  <c:v>113.7906976744186</c:v>
                </c:pt>
                <c:pt idx="11">
                  <c:v>125.06976744186045</c:v>
                </c:pt>
                <c:pt idx="12">
                  <c:v>136.3488372093023</c:v>
                </c:pt>
                <c:pt idx="13">
                  <c:v>147.62790697674416</c:v>
                </c:pt>
                <c:pt idx="14">
                  <c:v>158.90697674418601</c:v>
                </c:pt>
                <c:pt idx="15">
                  <c:v>170.18604651162786</c:v>
                </c:pt>
                <c:pt idx="16">
                  <c:v>181.46511627906972</c:v>
                </c:pt>
                <c:pt idx="17">
                  <c:v>192.74418604651157</c:v>
                </c:pt>
                <c:pt idx="18">
                  <c:v>204.02325581395343</c:v>
                </c:pt>
                <c:pt idx="19">
                  <c:v>215.30232558139528</c:v>
                </c:pt>
                <c:pt idx="20">
                  <c:v>226.58139534883713</c:v>
                </c:pt>
                <c:pt idx="21">
                  <c:v>237.86046511627899</c:v>
                </c:pt>
                <c:pt idx="22">
                  <c:v>249.13953488372084</c:v>
                </c:pt>
                <c:pt idx="23">
                  <c:v>260.4186046511627</c:v>
                </c:pt>
                <c:pt idx="24">
                  <c:v>271.69767441860455</c:v>
                </c:pt>
                <c:pt idx="25">
                  <c:v>282.9767441860464</c:v>
                </c:pt>
                <c:pt idx="26">
                  <c:v>294.25581395348826</c:v>
                </c:pt>
                <c:pt idx="27">
                  <c:v>305.53488372093011</c:v>
                </c:pt>
                <c:pt idx="28">
                  <c:v>316.81395348837196</c:v>
                </c:pt>
                <c:pt idx="29">
                  <c:v>328.09302325581382</c:v>
                </c:pt>
                <c:pt idx="30">
                  <c:v>339.37209302325567</c:v>
                </c:pt>
                <c:pt idx="31">
                  <c:v>350.65116279069753</c:v>
                </c:pt>
                <c:pt idx="32">
                  <c:v>361.93023255813938</c:v>
                </c:pt>
                <c:pt idx="33">
                  <c:v>373.20930232558123</c:v>
                </c:pt>
                <c:pt idx="34">
                  <c:v>384.48837209302309</c:v>
                </c:pt>
                <c:pt idx="35">
                  <c:v>395.76744186046494</c:v>
                </c:pt>
                <c:pt idx="36">
                  <c:v>407.0465116279068</c:v>
                </c:pt>
                <c:pt idx="37">
                  <c:v>418.32558139534865</c:v>
                </c:pt>
                <c:pt idx="38">
                  <c:v>429.6046511627905</c:v>
                </c:pt>
                <c:pt idx="39">
                  <c:v>440.88372093023236</c:v>
                </c:pt>
                <c:pt idx="40">
                  <c:v>452.16279069767421</c:v>
                </c:pt>
                <c:pt idx="41">
                  <c:v>463.44186046511606</c:v>
                </c:pt>
                <c:pt idx="42">
                  <c:v>474.72093023255792</c:v>
                </c:pt>
                <c:pt idx="43">
                  <c:v>486</c:v>
                </c:pt>
              </c:numCache>
            </c:numRef>
          </c:cat>
          <c:val>
            <c:numRef>
              <c:f>'Overall Metrics'!$E$2:$E$45</c:f>
              <c:numCache>
                <c:formatCode>General</c:formatCode>
                <c:ptCount val="44"/>
                <c:pt idx="0">
                  <c:v>686</c:v>
                </c:pt>
                <c:pt idx="1">
                  <c:v>4</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E2B0-449D-A789-30FADC0EFB1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42</c:v>
                </c:pt>
              </c:strCache>
            </c:strRef>
          </c:tx>
          <c:spPr>
            <a:solidFill>
              <a:schemeClr val="accent1"/>
            </a:solidFill>
          </c:spPr>
          <c:invertIfNegative val="0"/>
          <c:cat>
            <c:numRef>
              <c:f>'Overall Metrics'!$F$2:$F$45</c:f>
              <c:numCache>
                <c:formatCode>#,##0.00</c:formatCode>
                <c:ptCount val="44"/>
                <c:pt idx="0">
                  <c:v>0</c:v>
                </c:pt>
                <c:pt idx="1">
                  <c:v>0.95348837209302328</c:v>
                </c:pt>
                <c:pt idx="2">
                  <c:v>1.9069767441860466</c:v>
                </c:pt>
                <c:pt idx="3">
                  <c:v>2.86046511627907</c:v>
                </c:pt>
                <c:pt idx="4">
                  <c:v>3.8139534883720931</c:v>
                </c:pt>
                <c:pt idx="5">
                  <c:v>4.7674418604651168</c:v>
                </c:pt>
                <c:pt idx="6">
                  <c:v>5.7209302325581399</c:v>
                </c:pt>
                <c:pt idx="7">
                  <c:v>6.6744186046511631</c:v>
                </c:pt>
                <c:pt idx="8">
                  <c:v>7.6279069767441863</c:v>
                </c:pt>
                <c:pt idx="9">
                  <c:v>8.5813953488372103</c:v>
                </c:pt>
                <c:pt idx="10">
                  <c:v>9.5348837209302335</c:v>
                </c:pt>
                <c:pt idx="11">
                  <c:v>10.488372093023257</c:v>
                </c:pt>
                <c:pt idx="12">
                  <c:v>11.44186046511628</c:v>
                </c:pt>
                <c:pt idx="13">
                  <c:v>12.395348837209303</c:v>
                </c:pt>
                <c:pt idx="14">
                  <c:v>13.348837209302326</c:v>
                </c:pt>
                <c:pt idx="15">
                  <c:v>14.302325581395349</c:v>
                </c:pt>
                <c:pt idx="16">
                  <c:v>15.255813953488373</c:v>
                </c:pt>
                <c:pt idx="17">
                  <c:v>16.209302325581397</c:v>
                </c:pt>
                <c:pt idx="18">
                  <c:v>17.162790697674421</c:v>
                </c:pt>
                <c:pt idx="19">
                  <c:v>18.116279069767444</c:v>
                </c:pt>
                <c:pt idx="20">
                  <c:v>19.069767441860467</c:v>
                </c:pt>
                <c:pt idx="21">
                  <c:v>20.02325581395349</c:v>
                </c:pt>
                <c:pt idx="22">
                  <c:v>20.976744186046513</c:v>
                </c:pt>
                <c:pt idx="23">
                  <c:v>21.930232558139537</c:v>
                </c:pt>
                <c:pt idx="24">
                  <c:v>22.88372093023256</c:v>
                </c:pt>
                <c:pt idx="25">
                  <c:v>23.837209302325583</c:v>
                </c:pt>
                <c:pt idx="26">
                  <c:v>24.790697674418606</c:v>
                </c:pt>
                <c:pt idx="27">
                  <c:v>25.744186046511629</c:v>
                </c:pt>
                <c:pt idx="28">
                  <c:v>26.697674418604652</c:v>
                </c:pt>
                <c:pt idx="29">
                  <c:v>27.651162790697676</c:v>
                </c:pt>
                <c:pt idx="30">
                  <c:v>28.604651162790699</c:v>
                </c:pt>
                <c:pt idx="31">
                  <c:v>29.558139534883722</c:v>
                </c:pt>
                <c:pt idx="32">
                  <c:v>30.511627906976745</c:v>
                </c:pt>
                <c:pt idx="33">
                  <c:v>31.465116279069768</c:v>
                </c:pt>
                <c:pt idx="34">
                  <c:v>32.418604651162795</c:v>
                </c:pt>
                <c:pt idx="35">
                  <c:v>33.372093023255822</c:v>
                </c:pt>
                <c:pt idx="36">
                  <c:v>34.325581395348848</c:v>
                </c:pt>
                <c:pt idx="37">
                  <c:v>35.279069767441875</c:v>
                </c:pt>
                <c:pt idx="38">
                  <c:v>36.232558139534902</c:v>
                </c:pt>
                <c:pt idx="39">
                  <c:v>37.186046511627929</c:v>
                </c:pt>
                <c:pt idx="40">
                  <c:v>38.139534883720955</c:v>
                </c:pt>
                <c:pt idx="41">
                  <c:v>39.093023255813982</c:v>
                </c:pt>
                <c:pt idx="42">
                  <c:v>40.046511627907009</c:v>
                </c:pt>
                <c:pt idx="43">
                  <c:v>41</c:v>
                </c:pt>
              </c:numCache>
            </c:numRef>
          </c:cat>
          <c:val>
            <c:numRef>
              <c:f>'Overall Metrics'!$G$2:$G$45</c:f>
              <c:numCache>
                <c:formatCode>General</c:formatCode>
                <c:ptCount val="44"/>
                <c:pt idx="0">
                  <c:v>42</c:v>
                </c:pt>
                <c:pt idx="1">
                  <c:v>649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C2F9-4F5E-93DD-6F525F4F7E32}"/>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687</c:v>
                </c:pt>
              </c:strCache>
            </c:strRef>
          </c:tx>
          <c:spPr>
            <a:solidFill>
              <a:schemeClr val="accent1"/>
            </a:solidFill>
          </c:spPr>
          <c:invertIfNegative val="0"/>
          <c:cat>
            <c:numRef>
              <c:f>'Overall Metrics'!$H$2:$H$45</c:f>
              <c:numCache>
                <c:formatCode>#,##0.00</c:formatCode>
                <c:ptCount val="44"/>
                <c:pt idx="0">
                  <c:v>0</c:v>
                </c:pt>
                <c:pt idx="1">
                  <c:v>11.302325581395349</c:v>
                </c:pt>
                <c:pt idx="2">
                  <c:v>22.604651162790699</c:v>
                </c:pt>
                <c:pt idx="3">
                  <c:v>33.906976744186046</c:v>
                </c:pt>
                <c:pt idx="4">
                  <c:v>45.209302325581397</c:v>
                </c:pt>
                <c:pt idx="5">
                  <c:v>56.511627906976749</c:v>
                </c:pt>
                <c:pt idx="6">
                  <c:v>67.813953488372093</c:v>
                </c:pt>
                <c:pt idx="7">
                  <c:v>79.116279069767444</c:v>
                </c:pt>
                <c:pt idx="8">
                  <c:v>90.418604651162795</c:v>
                </c:pt>
                <c:pt idx="9">
                  <c:v>101.72093023255815</c:v>
                </c:pt>
                <c:pt idx="10">
                  <c:v>113.0232558139535</c:v>
                </c:pt>
                <c:pt idx="11">
                  <c:v>124.32558139534885</c:v>
                </c:pt>
                <c:pt idx="12">
                  <c:v>135.62790697674419</c:v>
                </c:pt>
                <c:pt idx="13">
                  <c:v>146.93023255813952</c:v>
                </c:pt>
                <c:pt idx="14">
                  <c:v>158.23255813953486</c:v>
                </c:pt>
                <c:pt idx="15">
                  <c:v>169.5348837209302</c:v>
                </c:pt>
                <c:pt idx="16">
                  <c:v>180.83720930232553</c:v>
                </c:pt>
                <c:pt idx="17">
                  <c:v>192.13953488372087</c:v>
                </c:pt>
                <c:pt idx="18">
                  <c:v>203.44186046511621</c:v>
                </c:pt>
                <c:pt idx="19">
                  <c:v>214.74418604651154</c:v>
                </c:pt>
                <c:pt idx="20">
                  <c:v>226.04651162790688</c:v>
                </c:pt>
                <c:pt idx="21">
                  <c:v>237.34883720930222</c:v>
                </c:pt>
                <c:pt idx="22">
                  <c:v>248.65116279069755</c:v>
                </c:pt>
                <c:pt idx="23">
                  <c:v>259.95348837209292</c:v>
                </c:pt>
                <c:pt idx="24">
                  <c:v>271.25581395348826</c:v>
                </c:pt>
                <c:pt idx="25">
                  <c:v>282.55813953488359</c:v>
                </c:pt>
                <c:pt idx="26">
                  <c:v>293.86046511627893</c:v>
                </c:pt>
                <c:pt idx="27">
                  <c:v>305.16279069767427</c:v>
                </c:pt>
                <c:pt idx="28">
                  <c:v>316.4651162790696</c:v>
                </c:pt>
                <c:pt idx="29">
                  <c:v>327.76744186046494</c:v>
                </c:pt>
                <c:pt idx="30">
                  <c:v>339.06976744186028</c:v>
                </c:pt>
                <c:pt idx="31">
                  <c:v>350.37209302325562</c:v>
                </c:pt>
                <c:pt idx="32">
                  <c:v>361.67441860465095</c:v>
                </c:pt>
                <c:pt idx="33">
                  <c:v>372.97674418604629</c:v>
                </c:pt>
                <c:pt idx="34">
                  <c:v>384.27906976744163</c:v>
                </c:pt>
                <c:pt idx="35">
                  <c:v>395.58139534883696</c:v>
                </c:pt>
                <c:pt idx="36">
                  <c:v>406.8837209302323</c:v>
                </c:pt>
                <c:pt idx="37">
                  <c:v>418.18604651162764</c:v>
                </c:pt>
                <c:pt idx="38">
                  <c:v>429.48837209302297</c:v>
                </c:pt>
                <c:pt idx="39">
                  <c:v>440.79069767441831</c:v>
                </c:pt>
                <c:pt idx="40">
                  <c:v>452.09302325581365</c:v>
                </c:pt>
                <c:pt idx="41">
                  <c:v>463.39534883720899</c:v>
                </c:pt>
                <c:pt idx="42">
                  <c:v>474.69767441860432</c:v>
                </c:pt>
                <c:pt idx="43">
                  <c:v>486</c:v>
                </c:pt>
              </c:numCache>
            </c:numRef>
          </c:cat>
          <c:val>
            <c:numRef>
              <c:f>'Overall Metrics'!$I$2:$I$45</c:f>
              <c:numCache>
                <c:formatCode>General</c:formatCode>
                <c:ptCount val="44"/>
                <c:pt idx="0">
                  <c:v>687</c:v>
                </c:pt>
                <c:pt idx="1">
                  <c:v>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A8E6-4476-92E8-495B394FB3E6}"/>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688</c:v>
                </c:pt>
              </c:strCache>
            </c:strRef>
          </c:tx>
          <c:spPr>
            <a:solidFill>
              <a:schemeClr val="accent1"/>
            </a:solidFill>
          </c:spPr>
          <c:invertIfNegative val="0"/>
          <c:cat>
            <c:numRef>
              <c:f>'Overall Metrics'!$J$2:$J$45</c:f>
              <c:numCache>
                <c:formatCode>#,##0.00</c:formatCode>
                <c:ptCount val="44"/>
                <c:pt idx="0">
                  <c:v>0</c:v>
                </c:pt>
                <c:pt idx="1">
                  <c:v>5481.6279069767443</c:v>
                </c:pt>
                <c:pt idx="2">
                  <c:v>10963.255813953489</c:v>
                </c:pt>
                <c:pt idx="3">
                  <c:v>16444.883720930233</c:v>
                </c:pt>
                <c:pt idx="4">
                  <c:v>21926.511627906977</c:v>
                </c:pt>
                <c:pt idx="5">
                  <c:v>27408.139534883721</c:v>
                </c:pt>
                <c:pt idx="6">
                  <c:v>32889.767441860466</c:v>
                </c:pt>
                <c:pt idx="7">
                  <c:v>38371.395348837206</c:v>
                </c:pt>
                <c:pt idx="8">
                  <c:v>43853.023255813954</c:v>
                </c:pt>
                <c:pt idx="9">
                  <c:v>49334.651162790702</c:v>
                </c:pt>
                <c:pt idx="10">
                  <c:v>54816.27906976745</c:v>
                </c:pt>
                <c:pt idx="11">
                  <c:v>60297.906976744198</c:v>
                </c:pt>
                <c:pt idx="12">
                  <c:v>65779.534883720946</c:v>
                </c:pt>
                <c:pt idx="13">
                  <c:v>71261.162790697694</c:v>
                </c:pt>
                <c:pt idx="14">
                  <c:v>76742.790697674442</c:v>
                </c:pt>
                <c:pt idx="15">
                  <c:v>82224.41860465119</c:v>
                </c:pt>
                <c:pt idx="16">
                  <c:v>87706.046511627937</c:v>
                </c:pt>
                <c:pt idx="17">
                  <c:v>93187.674418604685</c:v>
                </c:pt>
                <c:pt idx="18">
                  <c:v>98669.302325581433</c:v>
                </c:pt>
                <c:pt idx="19">
                  <c:v>104150.93023255818</c:v>
                </c:pt>
                <c:pt idx="20">
                  <c:v>109632.55813953493</c:v>
                </c:pt>
                <c:pt idx="21">
                  <c:v>115114.18604651168</c:v>
                </c:pt>
                <c:pt idx="22">
                  <c:v>120595.81395348842</c:v>
                </c:pt>
                <c:pt idx="23">
                  <c:v>126077.44186046517</c:v>
                </c:pt>
                <c:pt idx="24">
                  <c:v>131559.06976744192</c:v>
                </c:pt>
                <c:pt idx="25">
                  <c:v>137040.69767441865</c:v>
                </c:pt>
                <c:pt idx="26">
                  <c:v>142522.32558139539</c:v>
                </c:pt>
                <c:pt idx="27">
                  <c:v>148003.95348837212</c:v>
                </c:pt>
                <c:pt idx="28">
                  <c:v>153485.58139534885</c:v>
                </c:pt>
                <c:pt idx="29">
                  <c:v>158967.20930232559</c:v>
                </c:pt>
                <c:pt idx="30">
                  <c:v>164448.83720930232</c:v>
                </c:pt>
                <c:pt idx="31">
                  <c:v>169930.46511627905</c:v>
                </c:pt>
                <c:pt idx="32">
                  <c:v>175412.09302325579</c:v>
                </c:pt>
                <c:pt idx="33">
                  <c:v>180893.72093023252</c:v>
                </c:pt>
                <c:pt idx="34">
                  <c:v>186375.34883720925</c:v>
                </c:pt>
                <c:pt idx="35">
                  <c:v>191856.97674418599</c:v>
                </c:pt>
                <c:pt idx="36">
                  <c:v>197338.60465116272</c:v>
                </c:pt>
                <c:pt idx="37">
                  <c:v>202820.23255813945</c:v>
                </c:pt>
                <c:pt idx="38">
                  <c:v>208301.86046511619</c:v>
                </c:pt>
                <c:pt idx="39">
                  <c:v>213783.48837209292</c:v>
                </c:pt>
                <c:pt idx="40">
                  <c:v>219265.11627906965</c:v>
                </c:pt>
                <c:pt idx="41">
                  <c:v>224746.74418604639</c:v>
                </c:pt>
                <c:pt idx="42">
                  <c:v>230228.37209302312</c:v>
                </c:pt>
                <c:pt idx="43">
                  <c:v>235710</c:v>
                </c:pt>
              </c:numCache>
            </c:numRef>
          </c:cat>
          <c:val>
            <c:numRef>
              <c:f>'Overall Metrics'!$K$2:$K$45</c:f>
              <c:numCache>
                <c:formatCode>General</c:formatCode>
                <c:ptCount val="44"/>
                <c:pt idx="0">
                  <c:v>688</c:v>
                </c:pt>
                <c:pt idx="1">
                  <c:v>2</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7EF4-4436-8A05-AB0306490239}"/>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486</c:v>
                </c:pt>
              </c:strCache>
            </c:strRef>
          </c:tx>
          <c:spPr>
            <a:solidFill>
              <a:schemeClr val="accent1"/>
            </a:solidFill>
          </c:spPr>
          <c:invertIfNegative val="0"/>
          <c:cat>
            <c:numRef>
              <c:f>'Overall Metrics'!$L$2:$L$45</c:f>
              <c:numCache>
                <c:formatCode>#,##0.00</c:formatCode>
                <c:ptCount val="44"/>
                <c:pt idx="0">
                  <c:v>1.0300000000000001E-3</c:v>
                </c:pt>
                <c:pt idx="1">
                  <c:v>1.0694186046511628E-3</c:v>
                </c:pt>
                <c:pt idx="2">
                  <c:v>1.1088372093023256E-3</c:v>
                </c:pt>
                <c:pt idx="3">
                  <c:v>1.1482558139534883E-3</c:v>
                </c:pt>
                <c:pt idx="4">
                  <c:v>1.1876744186046511E-3</c:v>
                </c:pt>
                <c:pt idx="5">
                  <c:v>1.2270930232558138E-3</c:v>
                </c:pt>
                <c:pt idx="6">
                  <c:v>1.2665116279069765E-3</c:v>
                </c:pt>
                <c:pt idx="7">
                  <c:v>1.3059302325581393E-3</c:v>
                </c:pt>
                <c:pt idx="8">
                  <c:v>1.345348837209302E-3</c:v>
                </c:pt>
                <c:pt idx="9">
                  <c:v>1.3847674418604647E-3</c:v>
                </c:pt>
                <c:pt idx="10">
                  <c:v>1.4241860465116275E-3</c:v>
                </c:pt>
                <c:pt idx="11">
                  <c:v>1.4636046511627902E-3</c:v>
                </c:pt>
                <c:pt idx="12">
                  <c:v>1.503023255813953E-3</c:v>
                </c:pt>
                <c:pt idx="13">
                  <c:v>1.5424418604651157E-3</c:v>
                </c:pt>
                <c:pt idx="14">
                  <c:v>1.5818604651162784E-3</c:v>
                </c:pt>
                <c:pt idx="15">
                  <c:v>1.6212790697674412E-3</c:v>
                </c:pt>
                <c:pt idx="16">
                  <c:v>1.6606976744186039E-3</c:v>
                </c:pt>
                <c:pt idx="17">
                  <c:v>1.7001162790697666E-3</c:v>
                </c:pt>
                <c:pt idx="18">
                  <c:v>1.7395348837209294E-3</c:v>
                </c:pt>
                <c:pt idx="19">
                  <c:v>1.7789534883720921E-3</c:v>
                </c:pt>
                <c:pt idx="20">
                  <c:v>1.8183720930232549E-3</c:v>
                </c:pt>
                <c:pt idx="21">
                  <c:v>1.8577906976744176E-3</c:v>
                </c:pt>
                <c:pt idx="22">
                  <c:v>1.8972093023255803E-3</c:v>
                </c:pt>
                <c:pt idx="23">
                  <c:v>1.9366279069767431E-3</c:v>
                </c:pt>
                <c:pt idx="24">
                  <c:v>1.9760465116279058E-3</c:v>
                </c:pt>
                <c:pt idx="25">
                  <c:v>2.0154651162790685E-3</c:v>
                </c:pt>
                <c:pt idx="26">
                  <c:v>2.0548837209302313E-3</c:v>
                </c:pt>
                <c:pt idx="27">
                  <c:v>2.094302325581394E-3</c:v>
                </c:pt>
                <c:pt idx="28">
                  <c:v>2.1337209302325568E-3</c:v>
                </c:pt>
                <c:pt idx="29">
                  <c:v>2.1731395348837195E-3</c:v>
                </c:pt>
                <c:pt idx="30">
                  <c:v>2.2125581395348822E-3</c:v>
                </c:pt>
                <c:pt idx="31">
                  <c:v>2.251976744186045E-3</c:v>
                </c:pt>
                <c:pt idx="32">
                  <c:v>2.2913953488372077E-3</c:v>
                </c:pt>
                <c:pt idx="33">
                  <c:v>2.3308139534883704E-3</c:v>
                </c:pt>
                <c:pt idx="34">
                  <c:v>2.3702325581395332E-3</c:v>
                </c:pt>
                <c:pt idx="35">
                  <c:v>2.4096511627906959E-3</c:v>
                </c:pt>
                <c:pt idx="36">
                  <c:v>2.4490697674418587E-3</c:v>
                </c:pt>
                <c:pt idx="37">
                  <c:v>2.4884883720930214E-3</c:v>
                </c:pt>
                <c:pt idx="38">
                  <c:v>2.5279069767441841E-3</c:v>
                </c:pt>
                <c:pt idx="39">
                  <c:v>2.5673255813953469E-3</c:v>
                </c:pt>
                <c:pt idx="40">
                  <c:v>2.6067441860465096E-3</c:v>
                </c:pt>
                <c:pt idx="41">
                  <c:v>2.6461627906976723E-3</c:v>
                </c:pt>
                <c:pt idx="42">
                  <c:v>2.6855813953488351E-3</c:v>
                </c:pt>
                <c:pt idx="43">
                  <c:v>2.725E-3</c:v>
                </c:pt>
              </c:numCache>
            </c:numRef>
          </c:cat>
          <c:val>
            <c:numRef>
              <c:f>'Overall Metrics'!$M$2:$M$45</c:f>
              <c:numCache>
                <c:formatCode>General</c:formatCode>
                <c:ptCount val="44"/>
                <c:pt idx="0">
                  <c:v>486</c:v>
                </c:pt>
                <c:pt idx="1">
                  <c:v>0</c:v>
                </c:pt>
                <c:pt idx="2">
                  <c:v>0</c:v>
                </c:pt>
                <c:pt idx="3">
                  <c:v>0</c:v>
                </c:pt>
                <c:pt idx="4">
                  <c:v>0</c:v>
                </c:pt>
                <c:pt idx="5">
                  <c:v>0</c:v>
                </c:pt>
                <c:pt idx="6">
                  <c:v>36</c:v>
                </c:pt>
                <c:pt idx="7">
                  <c:v>93</c:v>
                </c:pt>
                <c:pt idx="8">
                  <c:v>34</c:v>
                </c:pt>
                <c:pt idx="9">
                  <c:v>0</c:v>
                </c:pt>
                <c:pt idx="10">
                  <c:v>0</c:v>
                </c:pt>
                <c:pt idx="11">
                  <c:v>0</c:v>
                </c:pt>
                <c:pt idx="12">
                  <c:v>0</c:v>
                </c:pt>
                <c:pt idx="13">
                  <c:v>0</c:v>
                </c:pt>
                <c:pt idx="14">
                  <c:v>0</c:v>
                </c:pt>
                <c:pt idx="15">
                  <c:v>0</c:v>
                </c:pt>
                <c:pt idx="16">
                  <c:v>0</c:v>
                </c:pt>
                <c:pt idx="17">
                  <c:v>0</c:v>
                </c:pt>
                <c:pt idx="18">
                  <c:v>26</c:v>
                </c:pt>
                <c:pt idx="19">
                  <c:v>11</c:v>
                </c:pt>
                <c:pt idx="20">
                  <c:v>2</c:v>
                </c:pt>
                <c:pt idx="21">
                  <c:v>2</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7BE2-498B-B35D-786181AFA2E3}"/>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205</c:v>
                </c:pt>
              </c:strCache>
            </c:strRef>
          </c:tx>
          <c:spPr>
            <a:solidFill>
              <a:schemeClr val="accent1"/>
            </a:solidFill>
          </c:spPr>
          <c:invertIfNegative val="0"/>
          <c:cat>
            <c:numRef>
              <c:f>'Overall Metrics'!$N$2:$N$45</c:f>
              <c:numCache>
                <c:formatCode>#,##0.00</c:formatCode>
                <c:ptCount val="44"/>
                <c:pt idx="0">
                  <c:v>0</c:v>
                </c:pt>
                <c:pt idx="1">
                  <c:v>4.7744186046511634E-5</c:v>
                </c:pt>
                <c:pt idx="2">
                  <c:v>9.5488372093023268E-5</c:v>
                </c:pt>
                <c:pt idx="3">
                  <c:v>1.4323255813953489E-4</c:v>
                </c:pt>
                <c:pt idx="4">
                  <c:v>1.9097674418604654E-4</c:v>
                </c:pt>
                <c:pt idx="5">
                  <c:v>2.3872093023255818E-4</c:v>
                </c:pt>
                <c:pt idx="6">
                  <c:v>2.8646511627906983E-4</c:v>
                </c:pt>
                <c:pt idx="7">
                  <c:v>3.3420930232558148E-4</c:v>
                </c:pt>
                <c:pt idx="8">
                  <c:v>3.8195348837209313E-4</c:v>
                </c:pt>
                <c:pt idx="9">
                  <c:v>4.2969767441860477E-4</c:v>
                </c:pt>
                <c:pt idx="10">
                  <c:v>4.7744186046511642E-4</c:v>
                </c:pt>
                <c:pt idx="11">
                  <c:v>5.2518604651162807E-4</c:v>
                </c:pt>
                <c:pt idx="12">
                  <c:v>5.7293023255813966E-4</c:v>
                </c:pt>
                <c:pt idx="13">
                  <c:v>6.2067441860465125E-4</c:v>
                </c:pt>
                <c:pt idx="14">
                  <c:v>6.6841860465116285E-4</c:v>
                </c:pt>
                <c:pt idx="15">
                  <c:v>7.1616279069767444E-4</c:v>
                </c:pt>
                <c:pt idx="16">
                  <c:v>7.6390697674418603E-4</c:v>
                </c:pt>
                <c:pt idx="17">
                  <c:v>8.1165116279069763E-4</c:v>
                </c:pt>
                <c:pt idx="18">
                  <c:v>8.5939534883720922E-4</c:v>
                </c:pt>
                <c:pt idx="19">
                  <c:v>9.0713953488372081E-4</c:v>
                </c:pt>
                <c:pt idx="20">
                  <c:v>9.5488372093023241E-4</c:v>
                </c:pt>
                <c:pt idx="21">
                  <c:v>1.002627906976744E-3</c:v>
                </c:pt>
                <c:pt idx="22">
                  <c:v>1.0503720930232557E-3</c:v>
                </c:pt>
                <c:pt idx="23">
                  <c:v>1.0981162790697674E-3</c:v>
                </c:pt>
                <c:pt idx="24">
                  <c:v>1.1458604651162791E-3</c:v>
                </c:pt>
                <c:pt idx="25">
                  <c:v>1.1936046511627908E-3</c:v>
                </c:pt>
                <c:pt idx="26">
                  <c:v>1.2413488372093025E-3</c:v>
                </c:pt>
                <c:pt idx="27">
                  <c:v>1.2890930232558142E-3</c:v>
                </c:pt>
                <c:pt idx="28">
                  <c:v>1.3368372093023259E-3</c:v>
                </c:pt>
                <c:pt idx="29">
                  <c:v>1.3845813953488376E-3</c:v>
                </c:pt>
                <c:pt idx="30">
                  <c:v>1.4323255813953493E-3</c:v>
                </c:pt>
                <c:pt idx="31">
                  <c:v>1.480069767441861E-3</c:v>
                </c:pt>
                <c:pt idx="32">
                  <c:v>1.5278139534883727E-3</c:v>
                </c:pt>
                <c:pt idx="33">
                  <c:v>1.5755581395348844E-3</c:v>
                </c:pt>
                <c:pt idx="34">
                  <c:v>1.6233023255813961E-3</c:v>
                </c:pt>
                <c:pt idx="35">
                  <c:v>1.6710465116279078E-3</c:v>
                </c:pt>
                <c:pt idx="36">
                  <c:v>1.7187906976744195E-3</c:v>
                </c:pt>
                <c:pt idx="37">
                  <c:v>1.7665348837209312E-3</c:v>
                </c:pt>
                <c:pt idx="38">
                  <c:v>1.8142790697674429E-3</c:v>
                </c:pt>
                <c:pt idx="39">
                  <c:v>1.8620232558139546E-3</c:v>
                </c:pt>
                <c:pt idx="40">
                  <c:v>1.9097674418604663E-3</c:v>
                </c:pt>
                <c:pt idx="41">
                  <c:v>1.957511627906978E-3</c:v>
                </c:pt>
                <c:pt idx="42">
                  <c:v>2.0052558139534897E-3</c:v>
                </c:pt>
                <c:pt idx="43">
                  <c:v>2.0530000000000001E-3</c:v>
                </c:pt>
              </c:numCache>
            </c:numRef>
          </c:cat>
          <c:val>
            <c:numRef>
              <c:f>'Overall Metrics'!$O$2:$O$45</c:f>
              <c:numCache>
                <c:formatCode>General</c:formatCode>
                <c:ptCount val="44"/>
                <c:pt idx="0">
                  <c:v>205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487</c:v>
                </c:pt>
              </c:numCache>
            </c:numRef>
          </c:val>
          <c:extLst>
            <c:ext xmlns:c16="http://schemas.microsoft.com/office/drawing/2014/chart" uri="{C3380CC4-5D6E-409C-BE32-E72D297353CC}">
              <c16:uniqueId val="{00000000-2F77-4EFA-B26E-C665304CD18C}"/>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692</c:v>
                </c:pt>
              </c:numCache>
            </c:numRef>
          </c:val>
          <c:extLst>
            <c:ext xmlns:c16="http://schemas.microsoft.com/office/drawing/2014/chart" uri="{C3380CC4-5D6E-409C-BE32-E72D297353CC}">
              <c16:uniqueId val="{00000000-EEBA-4563-91D9-C06C5F8606F8}"/>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42636</xdr:rowOff>
    </xdr:from>
    <xdr:to>
      <xdr:col>8</xdr:col>
      <xdr:colOff>459014</xdr:colOff>
      <xdr:row>28</xdr:row>
      <xdr:rowOff>23585</xdr:rowOff>
    </xdr:to>
    <xdr:graphicFrame macro="">
      <xdr:nvGraphicFramePr>
        <xdr:cNvPr id="2" name="Chart 1">
          <a:extLst>
            <a:ext uri="{FF2B5EF4-FFF2-40B4-BE49-F238E27FC236}">
              <a16:creationId xmlns:a16="http://schemas.microsoft.com/office/drawing/2014/main" id="{290350E9-2E96-4F87-9B3D-F80D64E5F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20</xdr:row>
      <xdr:rowOff>127000</xdr:rowOff>
    </xdr:from>
    <xdr:to>
      <xdr:col>12</xdr:col>
      <xdr:colOff>355600</xdr:colOff>
      <xdr:row>35</xdr:row>
      <xdr:rowOff>107950</xdr:rowOff>
    </xdr:to>
    <xdr:graphicFrame macro="">
      <xdr:nvGraphicFramePr>
        <xdr:cNvPr id="3" name="Chart 2">
          <a:extLst>
            <a:ext uri="{FF2B5EF4-FFF2-40B4-BE49-F238E27FC236}">
              <a16:creationId xmlns:a16="http://schemas.microsoft.com/office/drawing/2014/main" id="{A2CA3785-DEAF-404A-B7F4-D0BA2A18F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NodeXLGraph1_try1%20-%20Cop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xado Pramudita" refreshedDate="45434.755834606483" createdVersion="8" refreshedVersion="8" minRefreshableVersion="3" recordCount="621" xr:uid="{D9FC61AA-C267-418D-8B86-9C095E68BADA}">
  <cacheSource type="worksheet">
    <worksheetSource ref="A1:L622" sheet="sentiment" r:id="rId2"/>
  </cacheSource>
  <cacheFields count="12">
    <cacheField name="Vertex 1" numFmtId="0">
      <sharedItems/>
    </cacheField>
    <cacheField name="Vertex 2" numFmtId="0">
      <sharedItems/>
    </cacheField>
    <cacheField name="Type" numFmtId="0">
      <sharedItems count="2">
        <s v="Posted"/>
        <s v="Retweet"/>
      </sharedItems>
    </cacheField>
    <cacheField name="Date" numFmtId="0">
      <sharedItems/>
    </cacheField>
    <cacheField name="tweet_text" numFmtId="0">
      <sharedItems longText="1"/>
    </cacheField>
    <cacheField name="Link" numFmtId="0">
      <sharedItems/>
    </cacheField>
    <cacheField name="Likes" numFmtId="0">
      <sharedItems containsSemiMixedTypes="0" containsString="0" containsNumber="1" containsInteger="1" minValue="38" maxValue="52733"/>
    </cacheField>
    <cacheField name="Quotes" numFmtId="0">
      <sharedItems containsSemiMixedTypes="0" containsString="0" containsNumber="1" containsInteger="1" minValue="0" maxValue="2209"/>
    </cacheField>
    <cacheField name="Retweets" numFmtId="0">
      <sharedItems containsSemiMixedTypes="0" containsString="0" containsNumber="1" containsInteger="1" minValue="4" maxValue="4936"/>
    </cacheField>
    <cacheField name="Comments" numFmtId="0">
      <sharedItems containsSemiMixedTypes="0" containsString="0" containsNumber="1" containsInteger="1" minValue="2" maxValue="2980"/>
    </cacheField>
    <cacheField name="Sentiment" numFmtId="0">
      <sharedItems count="3">
        <s v="positive"/>
        <s v="neutral"/>
        <s v="negative"/>
      </sharedItems>
    </cacheField>
    <cacheField name="Score" numFmtId="10">
      <sharedItems containsSemiMixedTypes="0" containsString="0" containsNumber="1" minValue="2.4814464151859301E-2" maxValue="0.9974205493926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
  <r>
    <s v="@Ubisoft"/>
    <s v="https://twitter.com/Ubisoft/status/1775553914709930054#m"/>
    <x v="0"/>
    <s v="Apr 3, 2024 Â· 4:00 PM UTC"/>
    <s v="its back   join us live from los angeles for  on june  for updates and upcoming releases"/>
    <s v="https://twitter.com/Ubisoft/status/1775553914709930054#m"/>
    <n v="3632"/>
    <n v="353"/>
    <n v="852"/>
    <n v="807"/>
    <x v="0"/>
    <n v="0.82480365037918102"/>
  </r>
  <r>
    <s v="@Ubisoft"/>
    <s v="https://twitter.com/Ubisoft/status/1792577590416298448#m"/>
    <x v="0"/>
    <s v="May 20, 2024 Â· 3:26 PM UTC"/>
    <s v="tomorrow"/>
    <s v="https://twitter.com/Ubisoft/status/1792577590416298448#m"/>
    <n v="1757"/>
    <n v="33"/>
    <n v="154"/>
    <n v="118"/>
    <x v="0"/>
    <n v="0.64164155721664395"/>
  </r>
  <r>
    <s v="@Ubisoft"/>
    <s v="https://twitter.com/Ubisoft/status/1791471568373105001#m"/>
    <x v="0"/>
    <s v="May 17, 2024 Â· 2:11 PM UTC"/>
    <s v="want to get into some legendary action    shop our sale at the ubisoft store and use code legend at check out to save even more      condition apply"/>
    <s v="https://twitter.com/Ubisoft/status/1791471568373105001#m"/>
    <n v="225"/>
    <n v="2"/>
    <n v="21"/>
    <n v="119"/>
    <x v="1"/>
    <n v="0.52420693635940596"/>
  </r>
  <r>
    <s v="@Ubisoft"/>
    <s v="https://twitter.com/Ubisoft/status/1791151918015812048#m"/>
    <x v="0"/>
    <s v="May 16, 2024 Â· 5:01 PM UTC"/>
    <s v="the freetoplay fastpaced arena shooter youve been waiting for has arrived preload now    drops on may  on playstation  xbox series xs and ubisoft connect pc   playxdefiantcom"/>
    <s v="https://twitter.com/Ubisoft/status/1791151918015812048#m"/>
    <n v="1440"/>
    <n v="26"/>
    <n v="190"/>
    <n v="172"/>
    <x v="2"/>
    <n v="0.43774536252021801"/>
  </r>
  <r>
    <s v="@PlayXDefiant"/>
    <s v="@originaluser"/>
    <x v="1"/>
    <s v="May 15, 2024 Â· 7:45 PM UTC"/>
    <s v="from ui to controls and visuals see what our teams have added into xdefiant to ensure the fastpaced v arcade action is playable by as many players as possible"/>
    <s v="https://twitter.com/PlayXDefiant/status/1790830952475717653#m"/>
    <n v="1641"/>
    <n v="9"/>
    <n v="120"/>
    <n v="81"/>
    <x v="0"/>
    <n v="0.721785068511963"/>
  </r>
  <r>
    <s v="@Ubisoft"/>
    <s v="https://twitter.com/Ubisoft/status/1790779064258527286#m"/>
    <x v="0"/>
    <s v="May 15, 2024 Â· 4:19 PM UTC"/>
    <s v="preorder available now on the ubisoft store"/>
    <s v="https://twitter.com/Ubisoft/status/1790779064258527286#m"/>
    <n v="429"/>
    <n v="10"/>
    <n v="30"/>
    <n v="325"/>
    <x v="0"/>
    <n v="0.60708171129226696"/>
  </r>
  <r>
    <s v="@Ubisoft"/>
    <s v="https://twitter.com/Ubisoft/status/1790778016982852004#m"/>
    <x v="0"/>
    <s v="May 15, 2024 Â· 4:15 PM UTC"/>
    <s v="a new creed rises over japan assassins creed shadows available november"/>
    <s v="https://twitter.com/Ubisoft/status/1790778016982852004#m"/>
    <n v="18905"/>
    <n v="1446"/>
    <n v="2610"/>
    <n v="2980"/>
    <x v="0"/>
    <n v="0.65123260021209695"/>
  </r>
  <r>
    <s v="@assassinscreed"/>
    <s v="@originaluser"/>
    <x v="1"/>
    <s v="May 15, 2024 Â· 3:00 PM UTC"/>
    <s v="hour to go until the assassins creed shadows official world premiere goes live join us on the ubisoft youtube channel now"/>
    <s v="https://twitter.com/assassinscreed/status/1790759073639477639#m"/>
    <n v="6944"/>
    <n v="121"/>
    <n v="788"/>
    <n v="267"/>
    <x v="0"/>
    <n v="0.711109578609467"/>
  </r>
  <r>
    <s v="@Ubisoft"/>
    <s v="https://twitter.com/Ubisoft/status/1790412418247508306#m"/>
    <x v="0"/>
    <s v="May 14, 2024 Â· 4:02 PM UTC"/>
    <s v="play scott pilgrim vs the world the game  complete edition  and over  games with ubisoft on pc"/>
    <s v="https://twitter.com/Ubisoft/status/1790412418247508306#m"/>
    <n v="109"/>
    <n v="0"/>
    <n v="7"/>
    <n v="17"/>
    <x v="0"/>
    <n v="0.80653387308120705"/>
  </r>
  <r>
    <s v="@Ubisoft"/>
    <s v="https://twitter.com/Ubisoft/status/1790407277016457338#m"/>
    <x v="0"/>
    <s v="May 14, 2024 Â· 3:42 PM UTC"/>
    <s v="time to fight"/>
    <s v="https://twitter.com/Ubisoft/status/1790407277016457338#m"/>
    <n v="385"/>
    <n v="6"/>
    <n v="34"/>
    <n v="34"/>
    <x v="0"/>
    <n v="0.67672997713089"/>
  </r>
  <r>
    <s v="@Ubisoft"/>
    <s v="https://twitter.com/Ubisoft/status/1790387364801507489#m"/>
    <x v="0"/>
    <s v="May 14, 2024 Â· 2:23 PM UTC"/>
    <s v="register now for the opportunity to costream ubisoft forward on june     streamer      want exclusive drops for your viewers"/>
    <s v="https://twitter.com/Ubisoft/status/1790387364801507489#m"/>
    <n v="489"/>
    <n v="10"/>
    <n v="66"/>
    <n v="42"/>
    <x v="0"/>
    <n v="0.85449129343032804"/>
  </r>
  <r>
    <s v="@princeofpersia"/>
    <s v="@originaluser"/>
    <x v="1"/>
    <s v="May 13, 2024 Â· 2:00 PM UTC"/>
    <s v="coming to steam in early access may    navigate diverse colorful biomes outmaneuver your enemies thanks to the iconic wall run swing bar  flips die getter better unlock new weapons and retry with a different build  wishlist now on steam  princeofpersiacomtherogue"/>
    <s v="https://twitter.com/princeofpersia/status/1790019326667259933#m"/>
    <n v="769"/>
    <n v="13"/>
    <n v="147"/>
    <n v="26"/>
    <x v="0"/>
    <n v="0.95110011100768999"/>
  </r>
  <r>
    <s v="@Ubisoft"/>
    <s v="https://twitter.com/Ubisoft/status/1790050193183797636#m"/>
    <x v="0"/>
    <s v="May 13, 2024 Â· 4:03 PM UTC"/>
    <s v="wishlist now on the ubisoft store"/>
    <s v="https://twitter.com/Ubisoft/status/1790050193183797636#m"/>
    <n v="307"/>
    <n v="20"/>
    <n v="25"/>
    <n v="112"/>
    <x v="0"/>
    <n v="0.67496865987777699"/>
  </r>
  <r>
    <s v="@Ubisoft"/>
    <s v="https://twitter.com/Ubisoft/status/1790049608720125969#m"/>
    <x v="0"/>
    <s v="May 13, 2024 Â· 4:00 PM UTC"/>
    <s v="assassins creed codename red becomes assassins creed shadows tunein for the official cinematic world premiere trailer on may   am pt"/>
    <s v="https://twitter.com/Ubisoft/status/1790049608720125969#m"/>
    <n v="8774"/>
    <n v="800"/>
    <n v="2281"/>
    <n v="385"/>
    <x v="0"/>
    <n v="0.737110555171967"/>
  </r>
  <r>
    <s v="@princeofpersia"/>
    <s v="@originaluser"/>
    <x v="1"/>
    <s v="May 10, 2024 Â· 4:00 PM UTC"/>
    <s v="its been a bit of a crazy week for roguelite gamers    weve decided to let people have their fun with hades ii before we release the rogue prince of persia well still be releasing later this month and will be back with a new date on monday"/>
    <s v="https://twitter.com/princeofpersia/status/1788962207767708115#m"/>
    <n v="464"/>
    <n v="8"/>
    <n v="52"/>
    <n v="23"/>
    <x v="0"/>
    <n v="0.87667876482009899"/>
  </r>
  <r>
    <s v="@Ubisoft"/>
    <s v="https://twitter.com/Ubisoft/status/1788236514826088925#m"/>
    <x v="0"/>
    <s v="May 8, 2024 Â· 3:56 PM UTC"/>
    <s v="for what its worth im sorry"/>
    <s v="https://twitter.com/Ubisoft/status/1788236514826088925#m"/>
    <n v="1299"/>
    <n v="22"/>
    <n v="128"/>
    <n v="104"/>
    <x v="2"/>
    <n v="0.31000804901123002"/>
  </r>
  <r>
    <s v="@rocksmithplus"/>
    <s v="@originaluser"/>
    <x v="1"/>
    <s v="May 7, 2024 Â· 5:00 PM UTC"/>
    <s v="its the moment youve been waiting for   playstation  steam coming june th wishlist today at rocksmithcom"/>
    <s v="https://twitter.com/rocksmithplus/status/1787890207192174706#m"/>
    <n v="254"/>
    <n v="20"/>
    <n v="48"/>
    <n v="62"/>
    <x v="1"/>
    <n v="0.45096558332443198"/>
  </r>
  <r>
    <s v="@Ubisoft"/>
    <s v="https://twitter.com/Ubisoft/status/1787878960111472685#m"/>
    <x v="0"/>
    <s v="May 7, 2024 Â· 4:15 PM UTC"/>
    <s v="want to get into some legendary action    shop our sale at the ubisoft store and use code legend at check out to save even more     conditions apply"/>
    <s v="https://twitter.com/Ubisoft/status/1787878960111472685#m"/>
    <n v="229"/>
    <n v="3"/>
    <n v="24"/>
    <n v="32"/>
    <x v="1"/>
    <n v="0.55401146411895796"/>
  </r>
  <r>
    <s v="@princeofpersia"/>
    <s v="@originaluser"/>
    <x v="1"/>
    <s v="May 6, 2024 Â· 5:00 PM UTC"/>
    <s v="nothing better than kicking it to the beat"/>
    <s v="https://twitter.com/princeofpersia/status/1787527778469879936#m"/>
    <n v="376"/>
    <n v="3"/>
    <n v="41"/>
    <n v="13"/>
    <x v="0"/>
    <n v="0.80105209350585904"/>
  </r>
  <r>
    <s v="@Ubisoft"/>
    <s v="https://twitter.com/Ubisoft/status/1787406695238365473#m"/>
    <x v="0"/>
    <s v="May 6, 2024 Â· 8:58 AM UTC"/>
    <s v="the ubisoft photomode contest has wrapped up its internal edition with team members celebrating the worlds theyve created    all winning photos will feature together in an exhibition at     heres the peoples choice vote which were making our new banner"/>
    <s v="https://twitter.com/Ubisoft/status/1787406695238365473#m"/>
    <n v="351"/>
    <n v="2"/>
    <n v="27"/>
    <n v="23"/>
    <x v="0"/>
    <n v="0.78454905748367298"/>
  </r>
  <r>
    <s v="@AvatarFrontiers"/>
    <s v="@originaluser"/>
    <x v="1"/>
    <s v="Apr 25, 2024 Â· 4:00 PM UTC"/>
    <s v="run jump slide and always watch your step"/>
    <s v="https://twitter.com/AvatarFrontiers/status/1783526419793940769#m"/>
    <n v="501"/>
    <n v="7"/>
    <n v="61"/>
    <n v="26"/>
    <x v="0"/>
    <n v="0.83520728349685702"/>
  </r>
  <r>
    <s v="@watchdogsgame"/>
    <s v="@originaluser"/>
    <x v="1"/>
    <s v="Apr 30, 2024 Â· 4:00 PM UTC"/>
    <s v="watch dogs tokyo is now available  follow the adventures of detective goda and the hacktivist stainlesssteelbat as they investigate the collusion between politicians yakuza and the corporation behind a smart city grid used to prevent natural disasters and criminality"/>
    <s v="https://twitter.com/watchdogsgame/status/1785338405091443084#m"/>
    <n v="1464"/>
    <n v="60"/>
    <n v="220"/>
    <n v="129"/>
    <x v="0"/>
    <n v="0.74507492780685403"/>
  </r>
  <r>
    <s v="@Ubisoft"/>
    <s v="https://twitter.com/Ubisoft/status/1786078930190921891#m"/>
    <x v="0"/>
    <s v="May 2, 2024 Â· 5:02 PM UTC"/>
    <s v="letsss gooooooo    drops on may  on playstation  xbox series xs and ubisoft connect pc"/>
    <s v="https://twitter.com/Ubisoft/status/1786078930190921891#m"/>
    <n v="8304"/>
    <n v="338"/>
    <n v="1190"/>
    <n v="394"/>
    <x v="0"/>
    <n v="0.65749454498291005"/>
  </r>
  <r>
    <s v="@TheCrewGame"/>
    <s v="@originaluser"/>
    <x v="1"/>
    <s v="May 1, 2024 Â· 4:00 PM UTC"/>
    <s v="in may please welcome chris forsberg and his team and take the lead of  main stage"/>
    <s v="https://twitter.com/TheCrewGame/status/1785700854596526493#m"/>
    <n v="477"/>
    <n v="4"/>
    <n v="55"/>
    <n v="64"/>
    <x v="0"/>
    <n v="0.80638861656188998"/>
  </r>
  <r>
    <s v="@assassinscreed"/>
    <s v="@originaluser"/>
    <x v="1"/>
    <s v="May 1, 2024 Â· 4:00 PM UTC"/>
    <s v="assassins creed mirage is coming to ios preorder now and experience the complete journey of basim on the go   out on june  for iphone  pro iphone  pro max and ipad air and ipad pro with m chip or later  more information here"/>
    <s v="https://twitter.com/assassinscreed/status/1785700720785715678#m"/>
    <n v="1934"/>
    <n v="55"/>
    <n v="225"/>
    <n v="140"/>
    <x v="2"/>
    <n v="0.38931855559349099"/>
  </r>
  <r>
    <s v="@Ubisoft"/>
    <s v="https://twitter.com/Ubisoft/status/1785685616153223289#m"/>
    <x v="0"/>
    <s v="May 1, 2024 Â· 3:00 PM UTC"/>
    <s v="always pick the bear"/>
    <s v="https://twitter.com/Ubisoft/status/1785685616153223289#m"/>
    <n v="1395"/>
    <n v="21"/>
    <n v="75"/>
    <n v="91"/>
    <x v="0"/>
    <n v="0.71060949563980103"/>
  </r>
  <r>
    <s v="@Studio_Evil"/>
    <s v="@originaluser"/>
    <x v="1"/>
    <s v="Apr 30, 2024 Â· 4:00 PM UTC"/>
    <s v="you might want to watch this more than once so weve made a minute loop for you all"/>
    <s v="https://twitter.com/Studio_Evil/status/1785338321843220953#m"/>
    <n v="324"/>
    <n v="3"/>
    <n v="35"/>
    <n v="9"/>
    <x v="0"/>
    <n v="0.95342206954956099"/>
  </r>
  <r>
    <s v="@Ubisoft"/>
    <s v="https://twitter.com/Ubisoft/status/1785326419288994089#m"/>
    <x v="0"/>
    <s v="Apr 30, 2024 Â· 3:12 PM UTC"/>
    <s v="is that a coming soon page for    free to play this physicsfuelled pvp shooter will challenge you to master gravity and outplay opponents wishlist now"/>
    <s v="https://twitter.com/Ubisoft/status/1785326419288994089#m"/>
    <n v="312"/>
    <n v="5"/>
    <n v="47"/>
    <n v="58"/>
    <x v="0"/>
    <n v="0.92895746231079102"/>
  </r>
  <r>
    <s v="@justdancegame"/>
    <s v="@originaluser"/>
    <x v="1"/>
    <s v="Apr 29, 2024 Â· 5:00 PM UTC"/>
    <s v="show off your best moves this international dance day download just dance now on your smartphone here"/>
    <s v="https://twitter.com/justdancegame/status/1784991043995181407#m"/>
    <n v="355"/>
    <n v="3"/>
    <n v="47"/>
    <n v="19"/>
    <x v="0"/>
    <n v="0.83949530124664296"/>
  </r>
  <r>
    <s v="@assassinscreed"/>
    <s v="@originaluser"/>
    <x v="1"/>
    <s v="Apr 25, 2024 Â· 4:00 PM UTC"/>
    <s v="take a trip down memory lane in baghdad with the classic assassins creed filter"/>
    <s v="https://twitter.com/assassinscreed/status/1783526472906334407#m"/>
    <n v="2554"/>
    <n v="19"/>
    <n v="192"/>
    <n v="66"/>
    <x v="0"/>
    <n v="0.73055648803710904"/>
  </r>
  <r>
    <s v="@Ubisoft"/>
    <s v="https://twitter.com/Ubisoft/status/1783139985689895112#m"/>
    <x v="0"/>
    <s v="Apr 24, 2024 Â· 2:24 PM UTC"/>
    <s v="looking sharp"/>
    <s v="https://twitter.com/Ubisoft/status/1783139985689895112#m"/>
    <n v="1556"/>
    <n v="23"/>
    <n v="145"/>
    <n v="109"/>
    <x v="0"/>
    <n v="0.68374729156494096"/>
  </r>
  <r>
    <s v="@skullnbonesgame"/>
    <s v="@originaluser"/>
    <x v="1"/>
    <s v="Apr 23, 2024 Â· 4:00 PM UTC"/>
    <s v="gear up for the thrilling last stand of la peste and his fleet of pestilence and earn exclusive rewards   skull and bones is now  off"/>
    <s v="https://twitter.com/skullnbonesgame/status/1782801659422200160#m"/>
    <n v="223"/>
    <n v="3"/>
    <n v="35"/>
    <n v="75"/>
    <x v="1"/>
    <n v="0.56672149896621704"/>
  </r>
  <r>
    <s v="@Brawlhalla"/>
    <s v="@originaluser"/>
    <x v="1"/>
    <s v="Apr 20, 2024 Â· 7:38 PM UTC"/>
    <s v="darth maul flips into brawlhalla dualbladed lightsaber in hand may st"/>
    <s v="https://twitter.com/Brawlhalla/status/1781769435809747167#m"/>
    <n v="2926"/>
    <n v="106"/>
    <n v="253"/>
    <n v="161"/>
    <x v="0"/>
    <n v="0.64459180831909202"/>
  </r>
  <r>
    <s v="@PlayXDefiant"/>
    <s v="@originaluser"/>
    <x v="1"/>
    <s v="Apr 19, 2024 Â· 5:45 PM UTC"/>
    <s v="play xdefiant for free today in the server test session on pc ps and xbox series xs and unlock rewards to keep when the game launches tune in for a look at the action as ubisoft news plays live now on twitchtvubisoft"/>
    <s v="https://twitter.com/PlayXDefiant/status/1781378479692325189#m"/>
    <n v="2278"/>
    <n v="43"/>
    <n v="227"/>
    <n v="334"/>
    <x v="0"/>
    <n v="0.81731230020523105"/>
  </r>
  <r>
    <s v="@Ubisoft"/>
    <s v="https://twitter.com/Ubisoft/status/1781323379762417839#m"/>
    <x v="0"/>
    <s v="Apr 19, 2024 Â· 2:06 PM UTC"/>
    <s v="its not a mirage    leap into your weekend with the  mirage free trial play  hours and keep your progression when you buy assassinscreedcommiragefr"/>
    <s v="https://twitter.com/Ubisoft/status/1781323379762417839#m"/>
    <n v="630"/>
    <n v="8"/>
    <n v="67"/>
    <n v="132"/>
    <x v="0"/>
    <n v="0.63887912034988403"/>
  </r>
  <r>
    <s v="@ForHonorGame"/>
    <s v="@originaluser"/>
    <x v="1"/>
    <s v="Apr 18, 2024 Â· 5:00 PM UTC"/>
    <s v="join the assassins order unveiling the legendary ezio auditore as a peacekeep hero skin in for honor  available april th"/>
    <s v="https://twitter.com/ForHonorGame/status/1781004850320359699#m"/>
    <n v="2483"/>
    <n v="93"/>
    <n v="326"/>
    <n v="112"/>
    <x v="0"/>
    <n v="0.81445676088333097"/>
  </r>
  <r>
    <s v="@skullnbonesgame"/>
    <s v="@originaluser"/>
    <x v="1"/>
    <s v="Apr 18, 2024 Â· 3:00 PM UTC"/>
    <s v="skull and bones is now  off    try the game for free and carry over your progression with our free trial"/>
    <s v="https://twitter.com/skullnbonesgame/status/1780974605710086320#m"/>
    <n v="334"/>
    <n v="51"/>
    <n v="59"/>
    <n v="213"/>
    <x v="0"/>
    <n v="0.82456326484680198"/>
  </r>
  <r>
    <s v="@Ubisoft"/>
    <s v="https://twitter.com/Ubisoft/status/1780977330250228222#m"/>
    <x v="0"/>
    <s v="Apr 18, 2024 Â· 3:10 PM UTC"/>
    <s v="play  and over  games with ubisoft on pc"/>
    <s v="https://twitter.com/Ubisoft/status/1780977330250228222#m"/>
    <n v="74"/>
    <n v="0"/>
    <n v="4"/>
    <n v="22"/>
    <x v="0"/>
    <n v="0.73640054464340199"/>
  </r>
  <r>
    <s v="@Ubisoft"/>
    <s v="https://twitter.com/Ubisoft/status/1780972276428464545#m"/>
    <x v="0"/>
    <s v="Apr 18, 2024 Â· 2:50 PM UTC"/>
    <s v="you and who"/>
    <s v="https://twitter.com/Ubisoft/status/1780972276428464545#m"/>
    <n v="876"/>
    <n v="12"/>
    <n v="48"/>
    <n v="194"/>
    <x v="0"/>
    <n v="0.78030359745025601"/>
  </r>
  <r>
    <s v="@Ubisoft"/>
    <s v="https://twitter.com/Ubisoft/status/1780619194888765616#m"/>
    <x v="0"/>
    <s v="Apr 17, 2024 Â· 3:27 PM UTC"/>
    <s v="preach"/>
    <s v="https://twitter.com/Ubisoft/status/1780619194888765616#m"/>
    <n v="1202"/>
    <n v="27"/>
    <n v="109"/>
    <n v="106"/>
    <x v="0"/>
    <n v="0.64164185523986805"/>
  </r>
  <r>
    <s v="@ANNO_EN"/>
    <s v="@originaluser"/>
    <x v="1"/>
    <s v="Apr 16, 2024 Â· 4:00 PM UTC"/>
    <s v="today we celebrate the th anniversary of   thank you for  years full of citybuilding to celebrate lets take a look at the journey of  alongside the ubisoft mainz team"/>
    <s v="https://twitter.com/ANNO_EN/status/1780264957986107846#m"/>
    <n v="316"/>
    <n v="9"/>
    <n v="28"/>
    <n v="28"/>
    <x v="0"/>
    <n v="0.95491325855255105"/>
  </r>
  <r>
    <s v="@PlayXDefiant"/>
    <s v="@originaluser"/>
    <x v="1"/>
    <s v="Apr 16, 2024 Â· 5:00 PM UTC"/>
    <s v="get ready for our server test session   april    starts am pt   pc xbox s  x ps  preload now"/>
    <s v="https://twitter.com/PlayXDefiant/status/1780280054309593328#m"/>
    <n v="14759"/>
    <n v="1428"/>
    <n v="2920"/>
    <n v="1417"/>
    <x v="0"/>
    <n v="0.707158863544464"/>
  </r>
  <r>
    <s v="@Ubisoft"/>
    <s v="https://twitter.com/Ubisoft/status/1780266352835539184#m"/>
    <x v="0"/>
    <s v="Apr 16, 2024 Â· 4:05 PM UTC"/>
    <s v="play the  mirage free trial now   experience the first  hours of the game free until april  and keep your progression when you buy try it now assassinscreedcommiragefr"/>
    <s v="https://twitter.com/Ubisoft/status/1780266352835539184#m"/>
    <n v="841"/>
    <n v="31"/>
    <n v="129"/>
    <n v="144"/>
    <x v="0"/>
    <n v="0.82312113046646096"/>
  </r>
  <r>
    <s v="@ANNO_EN"/>
    <s v="@originaluser"/>
    <x v="1"/>
    <s v="Apr 16, 2024 Â· 2:55 PM UTC"/>
    <s v="were live with the birthday stream   join us with special guest laura and a mystery guest on twitch to talk art in anno  and have a first look at the steampunk cdlc  twitchtvubisoftbluebyte"/>
    <s v="https://twitter.com/ANNO_EN/status/1780248535616700594#m"/>
    <n v="105"/>
    <n v="2"/>
    <n v="5"/>
    <n v="10"/>
    <x v="0"/>
    <n v="0.95156455039978005"/>
  </r>
  <r>
    <s v="@Ubisoft"/>
    <s v="https://twitter.com/Ubisoft/status/1779897235582403020#m"/>
    <x v="0"/>
    <s v="Apr 15, 2024 Â· 3:39 PM UTC"/>
    <s v="comment like youre vaas and describe your favorite meal"/>
    <s v="https://twitter.com/Ubisoft/status/1779897235582403020#m"/>
    <n v="330"/>
    <n v="3"/>
    <n v="13"/>
    <n v="157"/>
    <x v="0"/>
    <n v="0.86619532108306896"/>
  </r>
  <r>
    <s v="@Ubisoft"/>
    <s v="https://twitter.com/Ubisoft/status/1778428433476813209#m"/>
    <x v="0"/>
    <s v="Apr 11, 2024 Â· 2:22 PM UTC"/>
    <s v="ratonhnhaketon"/>
    <s v="https://twitter.com/Ubisoft/status/1778428433476813209#m"/>
    <n v="4346"/>
    <n v="31"/>
    <n v="307"/>
    <n v="200"/>
    <x v="0"/>
    <n v="0.67628782987594604"/>
  </r>
  <r>
    <s v="@Ubisoft"/>
    <s v="https://twitter.com/Ubisoft/status/1778117426011344969#m"/>
    <x v="0"/>
    <s v="Apr 10, 2024 Â· 5:46 PM UTC"/>
    <s v="going rogue  discover the rogue  developed by   earlyaccess available on steam may"/>
    <s v="https://twitter.com/Ubisoft/status/1778117426011344969#m"/>
    <n v="1559"/>
    <n v="126"/>
    <n v="270"/>
    <n v="109"/>
    <x v="0"/>
    <n v="0.61567968130111705"/>
  </r>
  <r>
    <s v="@Ubisoft"/>
    <s v="https://twitter.com/Ubisoft/status/1777733461824176559#m"/>
    <x v="0"/>
    <s v="Apr 9, 2024 Â· 4:21 PM UTC"/>
    <s v="preorder the gold or ultimate edition for early access"/>
    <s v="https://twitter.com/Ubisoft/status/1777733461824176559#m"/>
    <n v="185"/>
    <n v="5"/>
    <n v="17"/>
    <n v="250"/>
    <x v="1"/>
    <n v="0.56099593639373802"/>
  </r>
  <r>
    <s v="@Ubisoft"/>
    <s v="https://twitter.com/Ubisoft/status/1777732158779531281#m"/>
    <x v="0"/>
    <s v="Apr 9, 2024 Â· 4:15 PM UTC"/>
    <s v="star wars outlaws is coming august th  play up to  days early with gold or ultimate edition which includes the base game and season pass"/>
    <s v="https://twitter.com/Ubisoft/status/1777732158779531281#m"/>
    <n v="4114"/>
    <n v="602"/>
    <n v="590"/>
    <n v="1805"/>
    <x v="0"/>
    <n v="0.64349287748336803"/>
  </r>
  <r>
    <s v="@StarWarsOutlaws"/>
    <s v="@originaluser"/>
    <x v="1"/>
    <s v="Apr 8, 2024 Â· 4:00 PM UTC"/>
    <s v="watch the world premiere of the star wars outlaws story trailer join us tomorrow at am pst  pm cet"/>
    <s v="https://twitter.com/StarWarsOutlaws/status/1777365807225311441#m"/>
    <n v="2074"/>
    <n v="79"/>
    <n v="379"/>
    <n v="196"/>
    <x v="0"/>
    <n v="0.83043718338012695"/>
  </r>
  <r>
    <s v="@Ubisoft"/>
    <s v="https://twitter.com/Ubisoft/status/1776278891679629724#m"/>
    <x v="0"/>
    <s v="Apr 5, 2024 Â· 4:01 PM UTC"/>
    <s v="watch the world premiere of the star wars outlaws story trailer join us at am pst  pm cet"/>
    <s v="https://twitter.com/Ubisoft/status/1776278891679629724#m"/>
    <n v="5349"/>
    <n v="285"/>
    <n v="920"/>
    <n v="247"/>
    <x v="0"/>
    <n v="0.86363822221756004"/>
  </r>
  <r>
    <s v="@Ubisoft"/>
    <s v="https://twitter.com/Ubisoft/status/1776244029706936408#m"/>
    <x v="0"/>
    <s v="Apr 5, 2024 Â· 1:42 PM UTC"/>
    <s v="are you a pro in level design start your engines and join our experts check out our job offers"/>
    <s v="https://twitter.com/Ubisoft/status/1776244029706936408#m"/>
    <n v="346"/>
    <n v="2"/>
    <n v="29"/>
    <n v="47"/>
    <x v="0"/>
    <n v="0.91730719804763805"/>
  </r>
  <r>
    <s v="@skullnbonesgame"/>
    <s v="@originaluser"/>
    <x v="1"/>
    <s v="Apr 4, 2024 Â· 4:00 PM UTC"/>
    <s v="after witnessing skull and bones players dedication to raising funds for s campaigns through waves of change ubisoft decided to boost its support and donate    hats off to everyone who played a part and to working together for ocean conservation"/>
    <s v="https://twitter.com/skullnbonesgame/status/1775916282077929577#m"/>
    <n v="317"/>
    <n v="8"/>
    <n v="55"/>
    <n v="29"/>
    <x v="0"/>
    <n v="0.84568822383880604"/>
  </r>
  <r>
    <s v="@Ubisoft"/>
    <s v="https://twitter.com/Ubisoft/status/1775915921455882637#m"/>
    <x v="0"/>
    <s v="Apr 4, 2024 Â· 3:58 PM UTC"/>
    <s v="play might and magic ix and over  games with ubisoft on pc"/>
    <s v="https://twitter.com/Ubisoft/status/1775915921455882637#m"/>
    <n v="79"/>
    <n v="2"/>
    <n v="4"/>
    <n v="19"/>
    <x v="0"/>
    <n v="0.90637838840484597"/>
  </r>
  <r>
    <s v="@Ubisoft"/>
    <s v="https://twitter.com/Ubisoft/status/1775498114834563126#m"/>
    <x v="0"/>
    <s v="Apr 3, 2024 Â· 12:18 PM UTC"/>
    <s v="the story continues in  coming home from the moment where the us send armed forces to allies all the way to the armistice experience the end of the great war alongside the us soldier james the german diver ersnt george the mysterious pilot and of course anna the courageous nurse"/>
    <s v="https://twitter.com/Ubisoft/status/1775498114834563126#m"/>
    <n v="52"/>
    <n v="0"/>
    <n v="5"/>
    <n v="12"/>
    <x v="0"/>
    <n v="0.74323135614395097"/>
  </r>
  <r>
    <s v="@Ubisoft"/>
    <s v="https://twitter.com/Ubisoft/status/1775498111181377620#m"/>
    <x v="0"/>
    <s v="Apr 3, 2024 Â· 12:18 PM UTC"/>
    <s v="play as emile a french farmer who gets drafted karl his german soninlaw torn between loyalty and duty freddie an american soldier seeking revenge and anna a belgian nurse dedicated to healing"/>
    <s v="https://twitter.com/Ubisoft/status/1775498111181377620#m"/>
    <n v="43"/>
    <n v="0"/>
    <n v="7"/>
    <n v="17"/>
    <x v="0"/>
    <n v="0.77904087305069003"/>
  </r>
  <r>
    <s v="@Ubisoft"/>
    <s v="https://twitter.com/Ubisoft/status/1775498107612008772#m"/>
    <x v="0"/>
    <s v="Apr 3, 2024 Â· 12:18 PM UTC"/>
    <s v="in  the great war live the outbreak of a conflict never seen before in europe amidst the conflict many souls will see their destinies cross as they fight to survive and keep their humanity"/>
    <s v="https://twitter.com/Ubisoft/status/1775498107612008772#m"/>
    <n v="38"/>
    <n v="0"/>
    <n v="5"/>
    <n v="4"/>
    <x v="0"/>
    <n v="0.66583091020584095"/>
  </r>
  <r>
    <s v="@Ubisoft"/>
    <s v="https://twitter.com/Ubisoft/status/1775498102859780436#m"/>
    <x v="0"/>
    <s v="Apr 3, 2024 Â· 12:18 PM UTC"/>
    <s v="icymi want to know what youre in for when playing  here is non spoilery recap of the events of the  games"/>
    <s v="https://twitter.com/Ubisoft/status/1775498102859780436#m"/>
    <n v="349"/>
    <n v="2"/>
    <n v="25"/>
    <n v="29"/>
    <x v="1"/>
    <n v="0.59117215871810902"/>
  </r>
  <r>
    <s v="@Ubisoft"/>
    <s v="https://twitter.com/Ubisoft/status/1775170653802348639#m"/>
    <x v="0"/>
    <s v="Apr 2, 2024 Â· 2:37 PM UTC"/>
    <s v="when the beat drops"/>
    <s v="https://twitter.com/Ubisoft/status/1775170653802348639#m"/>
    <n v="1277"/>
    <n v="12"/>
    <n v="122"/>
    <n v="91"/>
    <x v="0"/>
    <n v="0.60207468271255504"/>
  </r>
  <r>
    <s v="@growtopiagame"/>
    <s v="@originaluser"/>
    <x v="1"/>
    <s v="Mar 28, 2024 Â· 11:40 AM UTC"/>
    <s v="hey growtopians   its crossover overload with ubiweek   five ubiverses will be diving into growtopia starting march th to april th with extraspecial content releasing on specific days  read more here sprlyzvpzy   the growtopia team"/>
    <s v="https://twitter.com/growtopiagame/status/1773314094453387297#m"/>
    <n v="136"/>
    <n v="4"/>
    <n v="19"/>
    <n v="103"/>
    <x v="0"/>
    <n v="0.92063677310943604"/>
  </r>
  <r>
    <s v="@Ubisoft"/>
    <s v="https://twitter.com/Ubisoft/status/1773044755657589248#m"/>
    <x v="0"/>
    <s v="Mar 27, 2024 Â· 5:49 PM UTC"/>
    <s v="carsten nichte  matthew pearce  meri fucak"/>
    <s v="https://twitter.com/Ubisoft/status/1773044755657589248#m"/>
    <n v="174"/>
    <n v="0"/>
    <n v="13"/>
    <n v="7"/>
    <x v="0"/>
    <n v="0.68928062915802002"/>
  </r>
  <r>
    <s v="@Ubisoft"/>
    <s v="https://twitter.com/Ubisoft/status/1773044715144777978#m"/>
    <x v="0"/>
    <s v="Mar 27, 2024 Â· 5:49 PM UTC"/>
    <s v="anja schmidt  vicky fernando  denis savov"/>
    <s v="https://twitter.com/Ubisoft/status/1773044715144777978#m"/>
    <n v="208"/>
    <n v="0"/>
    <n v="17"/>
    <n v="9"/>
    <x v="0"/>
    <n v="0.66873806715011597"/>
  </r>
  <r>
    <s v="@Ubisoft"/>
    <s v="https://twitter.com/Ubisoft/status/1773044687319797838#m"/>
    <x v="0"/>
    <s v="Mar 27, 2024 Â· 5:49 PM UTC"/>
    <s v="and a selection of our runnersup    ata goksoy  maxence hardouineau"/>
    <s v="https://twitter.com/Ubisoft/status/1773044687319797838#m"/>
    <n v="156"/>
    <n v="1"/>
    <n v="13"/>
    <n v="5"/>
    <x v="0"/>
    <n v="0.76445645093917802"/>
  </r>
  <r>
    <s v="@Ubisoft"/>
    <s v="https://twitter.com/Ubisoft/status/1773044661604569222#m"/>
    <x v="0"/>
    <s v="Mar 27, 2024 Â· 5:49 PM UTC"/>
    <s v="our top winners  filip cop  phillip anderson"/>
    <s v="https://twitter.com/Ubisoft/status/1773044661604569222#m"/>
    <n v="204"/>
    <n v="4"/>
    <n v="19"/>
    <n v="13"/>
    <x v="0"/>
    <n v="0.685802102088928"/>
  </r>
  <r>
    <s v="@Ubisoft"/>
    <s v="https://twitter.com/Ubisoft/status/1773044621800546401#m"/>
    <x v="0"/>
    <s v="Mar 27, 2024 Â· 5:49 PM UTC"/>
    <s v="we were blown away by your entries  thanks to everyone who submitted for the  and congrats to our winners"/>
    <s v="https://twitter.com/Ubisoft/status/1773044621800546401#m"/>
    <n v="774"/>
    <n v="21"/>
    <n v="109"/>
    <n v="111"/>
    <x v="0"/>
    <n v="0.97200852632522605"/>
  </r>
  <r>
    <s v="@Ubisoft"/>
    <s v="https://twitter.com/Ubisoft/status/1773004361649594451#m"/>
    <x v="0"/>
    <s v="Mar 27, 2024 Â· 3:09 PM UTC"/>
    <s v="play far cry  and over  games on pc with ubisoft   subscribe now"/>
    <s v="https://twitter.com/Ubisoft/status/1773004361649594451#m"/>
    <n v="165"/>
    <n v="0"/>
    <n v="5"/>
    <n v="22"/>
    <x v="0"/>
    <n v="0.68118423223495495"/>
  </r>
  <r>
    <s v="@skullnbonesgame"/>
    <s v="@originaluser"/>
    <x v="1"/>
    <s v="Mar 26, 2024 Â· 3:00 PM UTC"/>
    <s v="discover season s secrets with our latest midseason trailer    snag the game at  off during ubisofts spring sales"/>
    <s v="https://twitter.com/skullnbonesgame/status/1772639705776992391#m"/>
    <n v="347"/>
    <n v="8"/>
    <n v="53"/>
    <n v="102"/>
    <x v="0"/>
    <n v="0.68668401241302501"/>
  </r>
  <r>
    <s v="@assassinscreed"/>
    <s v="@originaluser"/>
    <x v="1"/>
    <s v="Mar 24, 2024 Â· 4:00 PM UTC"/>
    <s v="name a more emotional ending well wait"/>
    <s v="https://twitter.com/assassinscreed/status/1771930053158261114#m"/>
    <n v="6875"/>
    <n v="195"/>
    <n v="930"/>
    <n v="328"/>
    <x v="0"/>
    <n v="0.77691841125488303"/>
  </r>
  <r>
    <s v="@Ubisoft"/>
    <s v="https://twitter.com/Ubisoft/status/1772297883716300884#m"/>
    <x v="0"/>
    <s v="Mar 25, 2024 Â· 4:21 PM UTC"/>
    <s v="over the weekend tom clancys splinter cell pandora tomorrow turned  years old launching on march    happy  year anniversary"/>
    <s v="https://twitter.com/Ubisoft/status/1772297883716300884#m"/>
    <n v="3340"/>
    <n v="117"/>
    <n v="358"/>
    <n v="326"/>
    <x v="0"/>
    <n v="0.73783671855926503"/>
  </r>
  <r>
    <s v="@Ubisoft"/>
    <s v="https://twitter.com/Ubisoft/status/1771208445162659940#m"/>
    <x v="0"/>
    <s v="Mar 22, 2024 Â· 4:12 PM UTC"/>
    <s v="we believe video game photography can be the ultimate canvas   to celebrate the  studios around the world were transformed into galleries where our teams could admire the incredible submissions from last years winners"/>
    <s v="https://twitter.com/Ubisoft/status/1771208445162659940#m"/>
    <n v="349"/>
    <n v="6"/>
    <n v="43"/>
    <n v="54"/>
    <x v="0"/>
    <n v="0.818298399448395"/>
  </r>
  <r>
    <s v="@Ubisoft"/>
    <s v="https://twitter.com/Ubisoft/status/1771193408121372709#m"/>
    <x v="0"/>
    <s v="Mar 22, 2024 Â· 3:13 PM UTC"/>
    <s v="new content available now in  the lost crown   speedrun mode  permadeath mode  fixes and more  get the game now while its on sale"/>
    <s v="https://twitter.com/Ubisoft/status/1771193408121372709#m"/>
    <n v="359"/>
    <n v="3"/>
    <n v="32"/>
    <n v="42"/>
    <x v="1"/>
    <n v="0.45053902268409701"/>
  </r>
  <r>
    <s v="@Trackmania"/>
    <s v="@originaluser"/>
    <x v="1"/>
    <s v="Mar 21, 2024 Â· 4:00 PM UTC"/>
    <s v="welcome to trackmania     youll be able to compete on  different formula e tracks tokyo berlin and london   discover the first track in tokyo on march th from  pm cet as the track of the day  more information"/>
    <s v="https://twitter.com/Trackmania/status/1770842933144453442#m"/>
    <n v="956"/>
    <n v="64"/>
    <n v="131"/>
    <n v="49"/>
    <x v="0"/>
    <n v="0.85914427042007402"/>
  </r>
  <r>
    <s v="@Ubisoft"/>
    <s v="https://twitter.com/Ubisoft/status/1770844508252487774#m"/>
    <x v="0"/>
    <s v="Mar 21, 2024 Â· 4:06 PM UTC"/>
    <s v="the th anniversary livestream starts in one hour come celebrate with us and earn twitch drops at twitchtvubisoft"/>
    <s v="https://twitter.com/Ubisoft/status/1770844508252487774#m"/>
    <n v="126"/>
    <n v="3"/>
    <n v="14"/>
    <n v="18"/>
    <x v="0"/>
    <n v="0.82526707649231001"/>
  </r>
  <r>
    <s v="@Ubisoft"/>
    <s v="https://twitter.com/Ubisoft/status/1770832435581763954#m"/>
    <x v="0"/>
    <s v="Mar 21, 2024 Â· 3:18 PM UTC"/>
    <s v="this ones a real banger   happy birthday far cry"/>
    <s v="https://twitter.com/Ubisoft/status/1770832435581763954#m"/>
    <n v="1537"/>
    <n v="24"/>
    <n v="188"/>
    <n v="94"/>
    <x v="0"/>
    <n v="0.78576678037643399"/>
  </r>
  <r>
    <s v="@Ubisoft"/>
    <s v="https://twitter.com/Ubisoft/status/1770129425444503728#m"/>
    <x v="0"/>
    <s v="Mar 19, 2024 Â· 4:45 PM UTC"/>
    <s v="conversations with ingame characters are getting more real  presenting our research project neo npcs a new kind of npc that uses generative ai to really talk to you discover how our team of writers and developers are coming together in this exciting experiment"/>
    <s v="https://twitter.com/Ubisoft/status/1770129425444503728#m"/>
    <n v="1933"/>
    <n v="2123"/>
    <n v="206"/>
    <n v="1746"/>
    <x v="0"/>
    <n v="0.818314969539642"/>
  </r>
  <r>
    <s v="@Ubisoft"/>
    <s v="https://twitter.com/Ubisoft/status/1769777499469148633#m"/>
    <x v="0"/>
    <s v="Mar 18, 2024 Â· 5:26 PM UTC"/>
    <s v="time to clean up the seven seas   take down enemies in  until march  and well donate real money to support ocean conservation find out how"/>
    <s v="https://twitter.com/Ubisoft/status/1769777499469148633#m"/>
    <n v="406"/>
    <n v="8"/>
    <n v="54"/>
    <n v="96"/>
    <x v="2"/>
    <n v="0.31270873546600297"/>
  </r>
  <r>
    <s v="@Ubisoft"/>
    <s v="https://twitter.com/Ubisoft/status/1769756138369691884#m"/>
    <x v="0"/>
    <s v="Mar 18, 2024 Â· 4:01 PM UTC"/>
    <s v="embark on a d pixel adventure with  now available on steam  invite your friends to  punch  build and  grow together  download it now for free"/>
    <s v="https://twitter.com/Ubisoft/status/1769756138369691884#m"/>
    <n v="171"/>
    <n v="1"/>
    <n v="13"/>
    <n v="25"/>
    <x v="0"/>
    <n v="0.86070877313613903"/>
  </r>
  <r>
    <s v="@skullnbonesgame"/>
    <s v="@originaluser"/>
    <x v="1"/>
    <s v="Mar 15, 2024 Â· 5:00 PM UTC"/>
    <s v="the sea covers more than  of the globe while you sail across them in skull and bones why not help protect them   from monday until march st taking down ingame enemies like headhunters skirmishers or phillipe la peste will help raise funds for  campaigns"/>
    <s v="https://twitter.com/skullnbonesgame/status/1768683619030041028#m"/>
    <n v="684"/>
    <n v="37"/>
    <n v="153"/>
    <n v="106"/>
    <x v="2"/>
    <n v="0.42449080944061302"/>
  </r>
  <r>
    <s v="@Ubisoft"/>
    <s v="https://twitter.com/Ubisoft/status/1768652709412888606#m"/>
    <x v="0"/>
    <s v="Mar 15, 2024 Â· 2:57 PM UTC"/>
    <s v="skid into the weekend with   play the free weekend now until march"/>
    <s v="https://twitter.com/Ubisoft/status/1768652709412888606#m"/>
    <n v="357"/>
    <n v="2"/>
    <n v="31"/>
    <n v="69"/>
    <x v="0"/>
    <n v="0.78251421451568604"/>
  </r>
  <r>
    <s v="@TheDivisionGame"/>
    <s v="@originaluser"/>
    <x v="1"/>
    <s v="Mar 15, 2024 Â· 1:23 PM UTC"/>
    <s v="were sharing some of our fondest memories of  alongside some of our most dedicated players with a little video we made for our th anniversary   join us in celebrating by watching and sharing your favorite memories with us too"/>
    <s v="https://twitter.com/TheDivisionGame/status/1768629043925004665#m"/>
    <n v="1228"/>
    <n v="60"/>
    <n v="233"/>
    <n v="136"/>
    <x v="0"/>
    <n v="0.996945440769196"/>
  </r>
  <r>
    <s v="@InvincibleGtG"/>
    <s v="@originaluser"/>
    <x v="1"/>
    <s v="Mar 14, 2024 Â· 3:17 PM UTC"/>
    <s v="its time to watch  play invincible serve justice here ubilivlda"/>
    <s v="https://twitter.com/InvincibleGtG/status/1768295493723938865#m"/>
    <n v="258"/>
    <n v="0"/>
    <n v="19"/>
    <n v="10"/>
    <x v="0"/>
    <n v="0.63330554962158203"/>
  </r>
  <r>
    <s v="@ForHonorGame"/>
    <s v="@originaluser"/>
    <x v="1"/>
    <s v="Mar 7, 2024 Â· 7:31 PM UTC"/>
    <s v="are you worthy to wield such a fabled weapon   as shown on the warriors den watch the ys reveal trailer now"/>
    <s v="https://twitter.com/ForHonorGame/status/1765822619603873934#m"/>
    <n v="752"/>
    <n v="20"/>
    <n v="113"/>
    <n v="54"/>
    <x v="0"/>
    <n v="0.779163599014282"/>
  </r>
  <r>
    <s v="@Ubisoft"/>
    <s v="https://twitter.com/Ubisoft/status/1768321921018462290#m"/>
    <x v="0"/>
    <s v="Mar 14, 2024 Â· 5:02 PM UTC"/>
    <s v="we wont be announcing any new game or incoming content but we will have great stories to share on our previous game productions fun anecdotes and twitch drops see you there"/>
    <s v="https://twitter.com/Ubisoft/status/1768321921018462290#m"/>
    <n v="264"/>
    <n v="14"/>
    <n v="14"/>
    <n v="68"/>
    <x v="0"/>
    <n v="0.93232733011245705"/>
  </r>
  <r>
    <s v="@Ubisoft"/>
    <s v="https://twitter.com/Ubisoft/status/1768321915758714959#m"/>
    <x v="0"/>
    <s v="Mar 14, 2024 Â· 5:02 PM UTC"/>
    <s v="years of far cry   over the next  days celebrate with us the th anniversary of far cry enjoy up to  off all games on all platforms earn twitch drops and watch our celebration livestream on march st"/>
    <s v="https://twitter.com/Ubisoft/status/1768321915758714959#m"/>
    <n v="1319"/>
    <n v="47"/>
    <n v="162"/>
    <n v="97"/>
    <x v="0"/>
    <n v="0.84808605909347501"/>
  </r>
  <r>
    <s v="@Ubisoft"/>
    <s v="https://twitter.com/Ubisoft/status/1767946624314032268#m"/>
    <x v="0"/>
    <s v="Mar 13, 2024 Â· 4:11 PM UTC"/>
    <s v="going through  submissions  your photos were so much better than ours"/>
    <s v="https://twitter.com/Ubisoft/status/1767946624314032268#m"/>
    <n v="481"/>
    <n v="4"/>
    <n v="31"/>
    <n v="55"/>
    <x v="0"/>
    <n v="0.79866915941238403"/>
  </r>
  <r>
    <s v="@TheCrewGame"/>
    <s v="@originaluser"/>
    <x v="1"/>
    <s v="Mar 12, 2024 Â· 5:36 PM UTC"/>
    <s v="youre joining the next rick martinez movie and here is the headline    season  available tomorrow"/>
    <s v="https://twitter.com/TheCrewGame/status/1767605709565214916#m"/>
    <n v="626"/>
    <n v="8"/>
    <n v="80"/>
    <n v="62"/>
    <x v="0"/>
    <n v="0.84626060724258401"/>
  </r>
  <r>
    <s v="@Ubisoft"/>
    <s v="https://twitter.com/Ubisoft/status/1767217561848979465#m"/>
    <x v="0"/>
    <s v="Mar 11, 2024 Â· 3:54 PM UTC"/>
    <s v="happy birthday edward"/>
    <s v="https://twitter.com/Ubisoft/status/1767217561848979465#m"/>
    <n v="8439"/>
    <n v="54"/>
    <n v="679"/>
    <n v="194"/>
    <x v="0"/>
    <n v="0.83344829082489003"/>
  </r>
  <r>
    <s v="@Brawlhalla"/>
    <s v="@originaluser"/>
    <x v="1"/>
    <s v="Mar 9, 2024 Â· 8:54 PM UTC"/>
    <s v="ahsoka tanos path has led her to valhalla stay tuned for more reveals leading up to the brawlhalla star wars event arriving march th"/>
    <s v="https://twitter.com/Brawlhalla/status/1766568203931492643#m"/>
    <n v="3448"/>
    <n v="101"/>
    <n v="304"/>
    <n v="136"/>
    <x v="0"/>
    <n v="0.69295781850814797"/>
  </r>
  <r>
    <s v="@Ubisoft"/>
    <s v="https://twitter.com/Ubisoft/status/1766139067249414413#m"/>
    <x v="0"/>
    <s v="Mar 8, 2024 Â· 4:29 PM UTC"/>
    <s v="this years  theme of inspire inclusion informed a recent  panel with four of our employees reflecting on what it means to them read on to learn what inspires them and pick up their top advice for the next generation of women in games"/>
    <s v="https://twitter.com/Ubisoft/status/1766139067249414413#m"/>
    <n v="304"/>
    <n v="3"/>
    <n v="39"/>
    <n v="95"/>
    <x v="0"/>
    <n v="0.78695863485336304"/>
  </r>
  <r>
    <s v="@Ubisoft"/>
    <s v="https://twitter.com/Ubisoft/status/1766102093255836113#m"/>
    <x v="0"/>
    <s v="Mar 8, 2024 Â· 2:02 PM UTC"/>
    <s v="buy any  games at the ubisoft store including new releases and get  off your cart  shop now"/>
    <s v="https://twitter.com/Ubisoft/status/1766102093255836113#m"/>
    <n v="313"/>
    <n v="3"/>
    <n v="39"/>
    <n v="67"/>
    <x v="0"/>
    <n v="0.77021402120590199"/>
  </r>
  <r>
    <s v="@Ubisoft"/>
    <s v="https://twitter.com/Ubisoft/status/1765798280603083180#m"/>
    <x v="0"/>
    <s v="Mar 7, 2024 Â· 5:54 PM UTC"/>
    <s v="play a curated catalog of awardwinning ubisoft games with ubisoft classics now available for standalone subscription at playstation store also included with playstation plus extra membership or above   playstationcomgamesubisof"/>
    <s v="https://twitter.com/Ubisoft/status/1765798280603083180#m"/>
    <n v="368"/>
    <n v="2"/>
    <n v="43"/>
    <n v="92"/>
    <x v="0"/>
    <n v="0.78065794706344604"/>
  </r>
  <r>
    <s v="@Ubisoft"/>
    <s v="https://twitter.com/Ubisoft/status/1765784051686793439#m"/>
    <x v="0"/>
    <s v="Mar 7, 2024 Â· 4:58 PM UTC"/>
    <s v="today rediscover the epic journeys of these brave souls during world war  and more dive once again in the tales of emile and karl thanks to valiant hearts the collection"/>
    <s v="https://twitter.com/Ubisoft/status/1765784051686793439#m"/>
    <n v="372"/>
    <n v="11"/>
    <n v="59"/>
    <n v="42"/>
    <x v="0"/>
    <n v="0.83346992731094405"/>
  </r>
  <r>
    <s v="@RMcElhenney"/>
    <s v="@originaluser"/>
    <x v="1"/>
    <s v="Mar 5, 2024 Â· 7:06 PM UTC"/>
    <s v="mythic quest"/>
    <s v="https://twitter.com/RMcElhenney/status/1765091501061951769#m"/>
    <n v="6839"/>
    <n v="168"/>
    <n v="274"/>
    <n v="223"/>
    <x v="0"/>
    <n v="0.66110008955001798"/>
  </r>
  <r>
    <s v="@justdancegame"/>
    <s v="@originaluser"/>
    <x v="1"/>
    <s v="Feb 27, 2024 Â· 5:00 PM UTC"/>
    <s v="bring out your lowest cut jeans and your crop top from the back of the closet and come enjoy the new season on just dance"/>
    <s v="https://twitter.com/justdancegame/status/1762523171855438007#m"/>
    <n v="1268"/>
    <n v="100"/>
    <n v="185"/>
    <n v="110"/>
    <x v="0"/>
    <n v="0.92857658863067605"/>
  </r>
  <r>
    <s v="@Ubisoft"/>
    <s v="https://twitter.com/Ubisoft/status/1765038353458536886#m"/>
    <x v="0"/>
    <s v="Mar 5, 2024 Â· 3:35 PM UTC"/>
    <s v="my dog feels funny who wants to pet him"/>
    <s v="https://twitter.com/Ubisoft/status/1765038353458536886#m"/>
    <n v="1044"/>
    <n v="9"/>
    <n v="55"/>
    <n v="104"/>
    <x v="2"/>
    <n v="0.39503175020217901"/>
  </r>
  <r>
    <s v="@assassinscreed"/>
    <s v="@originaluser"/>
    <x v="1"/>
    <s v="Mar 4, 2024 Â· 5:00 PM UTC"/>
    <s v="travel back to th century baghdad with the assassins creed mirage original soundtrack music by  now coming to vinyl  mark your calendars for preorders opening march th  via"/>
    <s v="https://twitter.com/assassinscreed/status/1764697321013391473#m"/>
    <n v="911"/>
    <n v="10"/>
    <n v="93"/>
    <n v="22"/>
    <x v="0"/>
    <n v="0.65118622779846203"/>
  </r>
  <r>
    <s v="@Ubisoft"/>
    <s v="https://twitter.com/Ubisoft/status/1764745130299318515#m"/>
    <x v="0"/>
    <s v="Mar 4, 2024 Â· 8:10 PM UTC"/>
    <s v="the  is now closed   thanks to all who submitted your wonderful photos stay tuned for the winners"/>
    <s v="https://twitter.com/Ubisoft/status/1764745130299318515#m"/>
    <n v="505"/>
    <n v="4"/>
    <n v="52"/>
    <n v="43"/>
    <x v="0"/>
    <n v="0.93884676694869995"/>
  </r>
  <r>
    <s v="@Ubisoft"/>
    <s v="https://twitter.com/Ubisoft/status/1764679562271539558#m"/>
    <x v="0"/>
    <s v="Mar 4, 2024 Â· 3:49 PM UTC"/>
    <s v="happy th anniversary to an all time classic heroes of might  magic    original artwork by magdalena katanska"/>
    <s v="https://twitter.com/Ubisoft/status/1764679562271539558#m"/>
    <n v="390"/>
    <n v="15"/>
    <n v="58"/>
    <n v="53"/>
    <x v="0"/>
    <n v="0.94631177186965898"/>
  </r>
  <r>
    <s v="@Ubisoft"/>
    <s v="https://twitter.com/Ubisoft/status/1763599739394629975#m"/>
    <x v="0"/>
    <s v="Mar 1, 2024 Â· 4:18 PM UTC"/>
    <s v="play rayman origins and over  games with ubisoft on pc"/>
    <s v="https://twitter.com/Ubisoft/status/1763599739394629975#m"/>
    <n v="152"/>
    <n v="3"/>
    <n v="9"/>
    <n v="20"/>
    <x v="0"/>
    <n v="0.74868714809417702"/>
  </r>
  <r>
    <s v="@Ubisoft"/>
    <s v="https://twitter.com/Ubisoft/status/1763581377499312399#m"/>
    <x v="0"/>
    <s v="Mar 1, 2024 Â· 3:05 PM UTC"/>
    <s v="smile for the camera"/>
    <s v="https://twitter.com/Ubisoft/status/1763581377499312399#m"/>
    <n v="8936"/>
    <n v="144"/>
    <n v="773"/>
    <n v="222"/>
    <x v="0"/>
    <n v="0.7593994140625"/>
  </r>
  <r>
    <s v="@TheCrewGame"/>
    <s v="@originaluser"/>
    <x v="1"/>
    <s v="Feb 29, 2024 Â· 5:00 PM UTC"/>
    <s v="season  march"/>
    <s v="https://twitter.com/TheCrewGame/status/1763247850765365505#m"/>
    <n v="933"/>
    <n v="22"/>
    <n v="133"/>
    <n v="78"/>
    <x v="0"/>
    <n v="0.64557278156280495"/>
  </r>
  <r>
    <s v="@Ubisoft"/>
    <s v="https://twitter.com/Ubisoft/status/1763233592518357226#m"/>
    <x v="0"/>
    <s v="Feb 29, 2024 Â· 4:03 PM UTC"/>
    <s v="only a few days left to submit your picture for"/>
    <s v="https://twitter.com/Ubisoft/status/1763233592518357226#m"/>
    <n v="261"/>
    <n v="4"/>
    <n v="33"/>
    <n v="30"/>
    <x v="0"/>
    <n v="0.609269559383392"/>
  </r>
  <r>
    <s v="@Ubisoft"/>
    <s v="https://twitter.com/Ubisoft/status/1762849412642947486#m"/>
    <x v="0"/>
    <s v="Feb 28, 2024 Â· 2:37 PM UTC"/>
    <s v="learn how to craft a winning shot  our  jury give their tips for capturing a great image in our games"/>
    <s v="https://twitter.com/Ubisoft/status/1762849412642947486#m"/>
    <n v="214"/>
    <n v="2"/>
    <n v="24"/>
    <n v="24"/>
    <x v="0"/>
    <n v="0.8817138671875"/>
  </r>
  <r>
    <s v="@skullnbonesgame"/>
    <s v="@originaluser"/>
    <x v="1"/>
    <s v="Feb 27, 2024 Â· 5:00 PM UTC"/>
    <s v="skull and bones season  is out now for free    as you enter its perilous waters beware of philippe la peste the dread pirate lord of the caribbean   fight for your share of loot and enjoy exclusive gameplay and world events"/>
    <s v="https://twitter.com/skullnbonesgame/status/1762523076892213612#m"/>
    <n v="873"/>
    <n v="13"/>
    <n v="147"/>
    <n v="158"/>
    <x v="0"/>
    <n v="0.92091298103332497"/>
  </r>
  <r>
    <s v="@Ubisoft"/>
    <s v="https://twitter.com/Ubisoft/status/1762505598250139899#m"/>
    <x v="0"/>
    <s v="Feb 27, 2024 Â· 3:50 PM UTC"/>
    <s v="memory unlocked   how old were you when you first played"/>
    <s v="https://twitter.com/Ubisoft/status/1762505598250139899#m"/>
    <n v="1910"/>
    <n v="37"/>
    <n v="151"/>
    <n v="354"/>
    <x v="0"/>
    <n v="0.84290468692779497"/>
  </r>
  <r>
    <s v="@Ubisoft"/>
    <s v="https://twitter.com/Ubisoft/status/1762151363121692880#m"/>
    <x v="0"/>
    <s v="Feb 26, 2024 Â· 4:23 PM UTC"/>
    <s v="last night was a movie"/>
    <s v="https://twitter.com/Ubisoft/status/1762151363121692880#m"/>
    <n v="1590"/>
    <n v="5"/>
    <n v="69"/>
    <n v="43"/>
    <x v="0"/>
    <n v="0.65177404880523704"/>
  </r>
  <r>
    <s v="@Ubisoft"/>
    <s v="https://twitter.com/Ubisoft/status/1762125901507010750#m"/>
    <x v="0"/>
    <s v="Feb 26, 2024 Â· 2:42 PM UTC"/>
    <s v="obiwan kenobi and anakin skywalker slash their way into   the brawlhalla star wars event launches march th"/>
    <s v="https://twitter.com/Ubisoft/status/1762125901507010750#m"/>
    <n v="674"/>
    <n v="13"/>
    <n v="83"/>
    <n v="42"/>
    <x v="0"/>
    <n v="0.69830274581909202"/>
  </r>
  <r>
    <s v="@Ubisoft"/>
    <s v="https://twitter.com/Ubisoft/status/1761088861105512452#m"/>
    <x v="0"/>
    <s v="Feb 23, 2024 Â· 6:01 PM UTC"/>
    <s v="deimos is back but is rainbow ready   tune in to the  six invitational  and dont miss the full year  reveal panel on sunday february  at am pt live at twitchtvrainbow"/>
    <s v="https://twitter.com/Ubisoft/status/1761088861105512452#m"/>
    <n v="1566"/>
    <n v="28"/>
    <n v="182"/>
    <n v="110"/>
    <x v="2"/>
    <n v="2.7328122407198001E-2"/>
  </r>
  <r>
    <s v="@princeofpersia"/>
    <s v="@originaluser"/>
    <x v="1"/>
    <s v="Feb 22, 2024 Â· 5:00 PM UTC"/>
    <s v="from our dev team to you thank you truly"/>
    <s v="https://twitter.com/princeofpersia/status/1760711217029509525#m"/>
    <n v="1900"/>
    <n v="74"/>
    <n v="270"/>
    <n v="143"/>
    <x v="0"/>
    <n v="0.90105265378952004"/>
  </r>
  <r>
    <s v="@Ubisoft"/>
    <s v="https://twitter.com/Ubisoft/status/1760687039882899907#m"/>
    <x v="0"/>
    <s v="Feb 22, 2024 Â· 3:24 PM UTC"/>
    <s v="where theres a contest theres a prize    heres what you can win in our"/>
    <s v="https://twitter.com/Ubisoft/status/1760687039882899907#m"/>
    <n v="505"/>
    <n v="9"/>
    <n v="78"/>
    <n v="50"/>
    <x v="0"/>
    <n v="0.82594507932662997"/>
  </r>
  <r>
    <s v="@Ubisoft"/>
    <s v="https://twitter.com/Ubisoft/status/1760672878058672183#m"/>
    <x v="0"/>
    <s v="Feb 22, 2024 Â· 2:28 PM UTC"/>
    <s v="to mark the lunar new year our teams have been celebrating in style from fireworks at ubisoft da nang to the festivities organized by the asian employee resource groups in studios around the world    happy celebrations and a joyful lunar new year to everyone"/>
    <s v="https://twitter.com/Ubisoft/status/1760672878058672183#m"/>
    <n v="290"/>
    <n v="0"/>
    <n v="33"/>
    <n v="23"/>
    <x v="0"/>
    <n v="0.97736352682113603"/>
  </r>
  <r>
    <s v="@Ubisoft"/>
    <s v="https://twitter.com/Ubisoft/status/1760309958367744045#m"/>
    <x v="0"/>
    <s v="Feb 21, 2024 Â· 2:26 PM UTC"/>
    <s v="puppy in bio"/>
    <s v="https://twitter.com/Ubisoft/status/1760309958367744045#m"/>
    <n v="4212"/>
    <n v="122"/>
    <n v="365"/>
    <n v="292"/>
    <x v="0"/>
    <n v="0.61665308475494396"/>
  </r>
  <r>
    <s v="@Ubisoft"/>
    <s v="https://twitter.com/Ubisoft/status/1760002905019383964#m"/>
    <x v="0"/>
    <s v="Feb 20, 2024 Â· 6:06 PM UTC"/>
    <s v="welcome to the wild world of   smol  available now exclusively on  games"/>
    <s v="https://twitter.com/Ubisoft/status/1760002905019383964#m"/>
    <n v="424"/>
    <n v="14"/>
    <n v="42"/>
    <n v="51"/>
    <x v="0"/>
    <n v="0.90321159362793002"/>
  </r>
  <r>
    <s v="@Ubisoft"/>
    <s v="https://twitter.com/Ubisoft/status/1759934967415459905#m"/>
    <x v="0"/>
    <s v="Feb 20, 2024 Â· 1:36 PM UTC"/>
    <s v="its time to save the world     available now worldwide"/>
    <s v="https://twitter.com/Ubisoft/status/1759934967415459905#m"/>
    <n v="340"/>
    <n v="5"/>
    <n v="40"/>
    <n v="53"/>
    <x v="0"/>
    <n v="0.64585632085800204"/>
  </r>
  <r>
    <s v="@Ubisoft"/>
    <s v="https://twitter.com/Ubisoft/status/1759624001570079161#m"/>
    <x v="0"/>
    <s v="Feb 19, 2024 Â· 5:00 PM UTC"/>
    <s v="enter the ubisoft photomode contest now   submit up to  of your best shots from our games with  and tag us to be in with a chance of winning some great prizes details  tcs"/>
    <s v="https://twitter.com/Ubisoft/status/1759624001570079161#m"/>
    <n v="647"/>
    <n v="38"/>
    <n v="131"/>
    <n v="82"/>
    <x v="0"/>
    <n v="0.95213663578033403"/>
  </r>
  <r>
    <s v="@Ubisoft"/>
    <s v="https://twitter.com/Ubisoft/status/1759571591304785969#m"/>
    <x v="0"/>
    <s v="Feb 19, 2024 Â· 1:32 PM UTC"/>
    <s v="get your hands on our lunar new year deals before they sizzle out"/>
    <s v="https://twitter.com/Ubisoft/status/1759571591304785969#m"/>
    <n v="282"/>
    <n v="3"/>
    <n v="29"/>
    <n v="35"/>
    <x v="0"/>
    <n v="0.860692918300629"/>
  </r>
  <r>
    <s v="@Ubisoft"/>
    <s v="https://twitter.com/Ubisoft/status/1758846321778114561#m"/>
    <x v="0"/>
    <s v="Feb 17, 2024 Â· 1:30 PM UTC"/>
    <s v="skull and bones is out  play up to  hours for free and carry over your progression upon purchase of the game"/>
    <s v="https://twitter.com/Ubisoft/status/1758846321778114561#m"/>
    <n v="620"/>
    <n v="17"/>
    <n v="90"/>
    <n v="323"/>
    <x v="0"/>
    <n v="0.60074603557586703"/>
  </r>
  <r>
    <s v="@Ubisoft"/>
    <s v="https://twitter.com/Ubisoft/status/1758525353256014063#m"/>
    <x v="0"/>
    <s v="Feb 16, 2024 Â· 4:14 PM UTC"/>
    <s v="pillage and plunder is better with friends   get your crew together and become kingpins in"/>
    <s v="https://twitter.com/Ubisoft/status/1758525353256014063#m"/>
    <n v="635"/>
    <n v="13"/>
    <n v="79"/>
    <n v="223"/>
    <x v="0"/>
    <n v="0.88565599918365501"/>
  </r>
  <r>
    <s v="@Ubisoft"/>
    <s v="https://twitter.com/Ubisoft/status/1758504626976952683#m"/>
    <x v="0"/>
    <s v="Feb 16, 2024 Â· 2:52 PM UTC"/>
    <s v="excited and proud of our teams around the world on  launch day   raising a mug of grog to each and every one of you"/>
    <s v="https://twitter.com/Ubisoft/status/1758504626976952683#m"/>
    <n v="1136"/>
    <n v="35"/>
    <n v="113"/>
    <n v="236"/>
    <x v="0"/>
    <n v="0.99121046066284202"/>
  </r>
  <r>
    <s v="@Ubisoft"/>
    <s v="https://twitter.com/Ubisoft/status/1758435518239367475#m"/>
    <x v="0"/>
    <s v="Feb 16, 2024 Â· 10:17 AM UTC"/>
    <s v="time to set sail    is out now"/>
    <s v="https://twitter.com/Ubisoft/status/1758435518239367475#m"/>
    <n v="2259"/>
    <n v="89"/>
    <n v="203"/>
    <n v="582"/>
    <x v="1"/>
    <n v="0.59326851367950395"/>
  </r>
  <r>
    <s v="@Ubisoft"/>
    <s v="https://twitter.com/Ubisoft/status/1758160517842055499#m"/>
    <x v="0"/>
    <s v="Feb 15, 2024 Â· 4:05 PM UTC"/>
    <s v="see you tomorrow"/>
    <s v="https://twitter.com/Ubisoft/status/1758160517842055499#m"/>
    <n v="1927"/>
    <n v="46"/>
    <n v="163"/>
    <n v="416"/>
    <x v="0"/>
    <n v="0.82109969854354903"/>
  </r>
  <r>
    <s v="@skullnbonesgame"/>
    <s v="@originaluser"/>
    <x v="1"/>
    <s v="Feb 14, 2024 Â· 5:00 PM UTC"/>
    <s v="days left to preorder get your premium edition to immerse yourself in the world of skull and bones and access your exclusive digital artbook and soundtrack"/>
    <s v="https://twitter.com/skullnbonesgame/status/1757812006785102239#m"/>
    <n v="399"/>
    <n v="4"/>
    <n v="50"/>
    <n v="103"/>
    <x v="0"/>
    <n v="0.80906361341476396"/>
  </r>
  <r>
    <s v="@Ubisoft"/>
    <s v="https://twitter.com/Ubisoft/status/1757791161068995004#m"/>
    <x v="0"/>
    <s v="Feb 14, 2024 Â· 3:37 PM UTC"/>
    <s v="happy valentines day"/>
    <s v="https://twitter.com/Ubisoft/status/1757791161068995004#m"/>
    <n v="359"/>
    <n v="0"/>
    <n v="41"/>
    <n v="51"/>
    <x v="0"/>
    <n v="0.81134724617004395"/>
  </r>
  <r>
    <s v="@Ubisoft"/>
    <s v="https://twitter.com/Ubisoft/status/1757430626586648856#m"/>
    <x v="0"/>
    <s v="Feb 13, 2024 Â· 3:44 PM UTC"/>
    <s v="unleash the mainsail   set to sea right now with early access through the  premium edition or a ubisoft subscription"/>
    <s v="https://twitter.com/Ubisoft/status/1757430626586648856#m"/>
    <n v="529"/>
    <n v="5"/>
    <n v="65"/>
    <n v="95"/>
    <x v="1"/>
    <n v="0.46591705083847001"/>
  </r>
  <r>
    <s v="@skullnbonesgame"/>
    <s v="@originaluser"/>
    <x v="1"/>
    <s v="Feb 12, 2024 Â· 1:40 PM UTC"/>
    <s v="a massive thank you to all you buccaneers who participated in creating havoc across the waves during the open beta the journey continues february th  with brand new seasonal content on the horizon"/>
    <s v="https://twitter.com/skullnbonesgame/status/1757036867176804356#m"/>
    <n v="1540"/>
    <n v="29"/>
    <n v="134"/>
    <n v="332"/>
    <x v="0"/>
    <n v="0.97801953554153398"/>
  </r>
  <r>
    <s v="@Ubisoft"/>
    <s v="https://twitter.com/Ubisoft/status/1757033547267723319#m"/>
    <x v="0"/>
    <s v="Feb 12, 2024 Â· 1:26 PM UTC"/>
    <s v="dont dragon your shopping spree get the best deals now  get  in wallet rewards when you spend over  from your ubisoft wallet during our lunar new year sale"/>
    <s v="https://twitter.com/Ubisoft/status/1757033547267723319#m"/>
    <n v="223"/>
    <n v="1"/>
    <n v="26"/>
    <n v="33"/>
    <x v="0"/>
    <n v="0.91015845537185702"/>
  </r>
  <r>
    <s v="@Ubisoft"/>
    <s v="https://twitter.com/Ubisoft/status/1755649495314952513#m"/>
    <x v="0"/>
    <s v="Feb 8, 2024 Â· 5:47 PM UTC"/>
    <s v="hold onto your pirate hats   tune in for the live  battle of the beta now"/>
    <s v="https://twitter.com/Ubisoft/status/1755649495314952513#m"/>
    <n v="281"/>
    <n v="5"/>
    <n v="46"/>
    <n v="105"/>
    <x v="0"/>
    <n v="0.77257102727890004"/>
  </r>
  <r>
    <s v="@Ubisoft"/>
    <s v="https://twitter.com/Ubisoft/status/1755638805296488889#m"/>
    <x v="0"/>
    <s v="Feb 8, 2024 Â· 5:04 PM UTC"/>
    <s v="preorder now  play up to  days early with the premium edition or with a ubisoft subscription"/>
    <s v="https://twitter.com/Ubisoft/status/1755638805296488889#m"/>
    <n v="106"/>
    <n v="0"/>
    <n v="6"/>
    <n v="27"/>
    <x v="0"/>
    <n v="0.80126518011093095"/>
  </r>
  <r>
    <s v="@Ubisoft"/>
    <s v="https://twitter.com/Ubisoft/status/1755638792759701564#m"/>
    <x v="0"/>
    <s v="Feb 8, 2024 Â· 5:04 PM UTC"/>
    <s v="the  open beta is live   sail the seas free until feb  and keep your progression when the game launches"/>
    <s v="https://twitter.com/Ubisoft/status/1755638792759701564#m"/>
    <n v="854"/>
    <n v="18"/>
    <n v="141"/>
    <n v="117"/>
    <x v="0"/>
    <n v="0.75486791133880604"/>
  </r>
  <r>
    <s v="@BattleCoreArena"/>
    <s v="@originaluser"/>
    <x v="1"/>
    <s v="Feb 6, 2024 Â· 5:00 PM UTC"/>
    <s v="we hope you had a blast in the technical test over the past few days well be back soon to get that ball rolling"/>
    <s v="https://twitter.com/BattleCoreArena/status/1754912872402952564#m"/>
    <n v="87"/>
    <n v="1"/>
    <n v="5"/>
    <n v="6"/>
    <x v="0"/>
    <n v="0.81983894109725997"/>
  </r>
  <r>
    <s v="@Ubisoft"/>
    <s v="https://twitter.com/Ubisoft/status/1755275113560182996#m"/>
    <x v="0"/>
    <s v="Feb 7, 2024 Â· 4:59 PM UTC"/>
    <s v="discover s brand new season   vanguard available now"/>
    <s v="https://twitter.com/Ubisoft/status/1755275113560182996#m"/>
    <n v="545"/>
    <n v="4"/>
    <n v="55"/>
    <n v="47"/>
    <x v="0"/>
    <n v="0.733567595481873"/>
  </r>
  <r>
    <s v="@Ubisoft"/>
    <s v="https://twitter.com/Ubisoft/status/1755264796671291561#m"/>
    <x v="0"/>
    <s v="Feb 7, 2024 Â· 4:18 PM UTC"/>
    <s v="celebrate the year of the dragon with the ubisoft stores lunar new year sale save on our latest releases and so much more sale ends february"/>
    <s v="https://twitter.com/Ubisoft/status/1755264796671291561#m"/>
    <n v="274"/>
    <n v="3"/>
    <n v="27"/>
    <n v="35"/>
    <x v="0"/>
    <n v="0.69527274370193504"/>
  </r>
  <r>
    <s v="@Ubisoft"/>
    <s v="https://twitter.com/Ubisoft/status/1754918159595749602#m"/>
    <x v="0"/>
    <s v="Feb 6, 2024 Â· 5:21 PM UTC"/>
    <s v="play for free during open beta from february  preload now  skull and bones will be released on february th preorders available now    play up to  days earlier with the premium edition or by subscribing to ubisoft"/>
    <s v="https://twitter.com/Ubisoft/status/1754918159595749602#m"/>
    <n v="199"/>
    <n v="14"/>
    <n v="26"/>
    <n v="30"/>
    <x v="0"/>
    <n v="0.84826278686523404"/>
  </r>
  <r>
    <s v="@Ubisoft"/>
    <s v="https://twitter.com/Ubisoft/status/1754918067388223591#m"/>
    <x v="0"/>
    <s v="Feb 6, 2024 Â· 5:20 PM UTC"/>
    <s v="will you become the most fearsome pirate kingpin watch  full trailer now"/>
    <s v="https://twitter.com/Ubisoft/status/1754918067388223591#m"/>
    <n v="243"/>
    <n v="10"/>
    <n v="32"/>
    <n v="54"/>
    <x v="0"/>
    <n v="0.81112438440322898"/>
  </r>
  <r>
    <s v="@Ubisoft_UK"/>
    <s v="@originaluser"/>
    <x v="1"/>
    <s v="Feb 5, 2024 Â· 2:10 PM UTC"/>
    <s v="mark your calendars for this thursday as the  battle of the beta begins   tune in to see who comes out victorious live on twitchtvubisoft"/>
    <s v="https://twitter.com/Ubisoft_UK/status/1754507726208610408#m"/>
    <n v="261"/>
    <n v="4"/>
    <n v="42"/>
    <n v="26"/>
    <x v="0"/>
    <n v="0.81227838993072499"/>
  </r>
  <r>
    <s v="@Ubisoft"/>
    <s v="https://twitter.com/Ubisoft/status/1754556634167193896#m"/>
    <x v="0"/>
    <s v="Feb 5, 2024 Â· 5:24 PM UTC"/>
    <s v="from controls to communication and visuals see what our teams added into  to ensure the coop pirate action rpg is playable by as many people as possible"/>
    <s v="https://twitter.com/Ubisoft/status/1754556634167193896#m"/>
    <n v="552"/>
    <n v="11"/>
    <n v="64"/>
    <n v="46"/>
    <x v="0"/>
    <n v="0.85691565275192305"/>
  </r>
  <r>
    <s v="@Ubisoft"/>
    <s v="https://twitter.com/Ubisoft/status/1754531940026261525#m"/>
    <x v="0"/>
    <s v="Feb 5, 2024 Â· 3:46 PM UTC"/>
    <s v="kickstart your career in games  applications for the ubisoft graduate program are open view our two year full time roles in   project management   technical art  gameplay programming  ux design"/>
    <s v="https://twitter.com/Ubisoft/status/1754531940026261525#m"/>
    <n v="317"/>
    <n v="1"/>
    <n v="60"/>
    <n v="20"/>
    <x v="0"/>
    <n v="0.84361749887466397"/>
  </r>
  <r>
    <s v="@Ubisoft"/>
    <s v="https://twitter.com/Ubisoft/status/1753433075826954552#m"/>
    <x v="0"/>
    <s v="Feb 2, 2024 Â· 2:59 PM UTC"/>
    <s v="a new hero just joined   meet the varangian guard out today"/>
    <s v="https://twitter.com/Ubisoft/status/1753433075826954552#m"/>
    <n v="443"/>
    <n v="7"/>
    <n v="65"/>
    <n v="72"/>
    <x v="0"/>
    <n v="0.86198514699935902"/>
  </r>
  <r>
    <s v="@Ubisoft"/>
    <s v="https://twitter.com/Ubisoft/status/1753096326059905396#m"/>
    <x v="0"/>
    <s v="Feb 1, 2024 Â· 4:41 PM UTC"/>
    <s v="preorder for launch on feb  or play  days early with the premium edition"/>
    <s v="https://twitter.com/Ubisoft/status/1753096326059905396#m"/>
    <n v="120"/>
    <n v="0"/>
    <n v="11"/>
    <n v="16"/>
    <x v="0"/>
    <n v="0.78266859054565396"/>
  </r>
  <r>
    <s v="@Ubisoft"/>
    <s v="https://twitter.com/Ubisoft/status/1753093314834751820#m"/>
    <x v="0"/>
    <s v="Feb 1, 2024 Â· 4:29 PM UTC"/>
    <s v="save the dates of  open beta  play for free from february  to"/>
    <s v="https://twitter.com/Ubisoft/status/1753093314834751820#m"/>
    <n v="533"/>
    <n v="22"/>
    <n v="87"/>
    <n v="71"/>
    <x v="0"/>
    <n v="0.75535339117050204"/>
  </r>
  <r>
    <s v="@Ubisoft"/>
    <s v="https://twitter.com/Ubisoft/status/1753076484325916708#m"/>
    <x v="0"/>
    <s v="Feb 1, 2024 Â· 3:22 PM UTC"/>
    <s v="games have a unique power to share incredible stories   as we begin black history month were spotlighting the true story of the harlem hellfighters as told in valiant hearts coming home  as you play youll discover the first mainly african american infantry unit to fight during wwi through the experience of james a solider and jazz musician who is searching for his brother  get a closer look at how our teams worked with historians as well as nonprofit the th experience to tell this beautiful throughout the game"/>
    <s v="https://twitter.com/Ubisoft/status/1753076484325916708#m"/>
    <n v="305"/>
    <n v="5"/>
    <n v="38"/>
    <n v="36"/>
    <x v="0"/>
    <n v="0.97083151340484597"/>
  </r>
  <r>
    <s v="@skullnbonesgame"/>
    <s v="@originaluser"/>
    <x v="1"/>
    <s v="Jan 30, 2024 Â· 5:00 PM UTC"/>
    <s v="play for free during the open beta from february   in this open beta play till infamy brigand tier  rank  and carry over your progression to launch upon purchase of our game  learn more with our new trailer"/>
    <s v="https://twitter.com/skullnbonesgame/status/1752376238134485390#m"/>
    <n v="1173"/>
    <n v="55"/>
    <n v="221"/>
    <n v="86"/>
    <x v="0"/>
    <n v="0.90032434463500999"/>
  </r>
  <r>
    <s v="@Ubisoft"/>
    <s v="https://twitter.com/Ubisoft/status/1752372522488574440#m"/>
    <x v="0"/>
    <s v="Jan 30, 2024 Â· 4:45 PM UTC"/>
    <s v="mood"/>
    <s v="https://twitter.com/Ubisoft/status/1752372522488574440#m"/>
    <n v="544"/>
    <n v="4"/>
    <n v="65"/>
    <n v="33"/>
    <x v="0"/>
    <n v="0.65531522035598799"/>
  </r>
  <r>
    <s v="@Ubisoft"/>
    <s v="https://twitter.com/Ubisoft/status/1752337409189044642#m"/>
    <x v="0"/>
    <s v="Jan 30, 2024 Â· 2:26 PM UTC"/>
    <s v="animation programmers help bring games to life if you know your bones from your splines and want to use your skills to help shape the future of our games check out our job offers"/>
    <s v="https://twitter.com/Ubisoft/status/1752337409189044642#m"/>
    <n v="370"/>
    <n v="2"/>
    <n v="43"/>
    <n v="28"/>
    <x v="0"/>
    <n v="0.95784586668014504"/>
  </r>
  <r>
    <s v="@Ubisoft"/>
    <s v="https://twitter.com/Ubisoft/status/1750916127855718579#m"/>
    <x v="0"/>
    <s v="Jan 26, 2024 Â· 4:18 PM UTC"/>
    <s v="from open beta info to pc specs get all the details here"/>
    <s v="https://twitter.com/Ubisoft/status/1750916127855718579#m"/>
    <n v="151"/>
    <n v="2"/>
    <n v="22"/>
    <n v="15"/>
    <x v="0"/>
    <n v="0.62627017498016402"/>
  </r>
  <r>
    <s v="@ForHonorGame"/>
    <s v="@originaluser"/>
    <x v="1"/>
    <s v="Jan 25, 2024 Â· 6:00 PM UTC"/>
    <s v="if its honor youre looking for look no further than the varangian guard our latest viking hero  enjoy the reveal trailer below"/>
    <s v="https://twitter.com/ForHonorGame/status/1750579465313247518#m"/>
    <n v="1245"/>
    <n v="19"/>
    <n v="177"/>
    <n v="85"/>
    <x v="0"/>
    <n v="0.93572753667831399"/>
  </r>
  <r>
    <s v="@Ubisoft"/>
    <s v="https://twitter.com/Ubisoft/status/1750881800426078582#m"/>
    <x v="0"/>
    <s v="Jan 26, 2024 Â· 2:02 PM UTC"/>
    <s v="join the  open beta from feb th to feb th on ps xbox xs pc"/>
    <s v="https://twitter.com/Ubisoft/status/1750881800426078582#m"/>
    <n v="3618"/>
    <n v="85"/>
    <n v="451"/>
    <n v="241"/>
    <x v="0"/>
    <n v="0.64476794004440297"/>
  </r>
  <r>
    <s v="@Ubisoft"/>
    <s v="https://twitter.com/Ubisoft/status/1750567280302334232#m"/>
    <x v="0"/>
    <s v="Jan 25, 2024 Â· 5:12 PM UTC"/>
    <s v="get a first look at the free year one and end game content for"/>
    <s v="https://twitter.com/Ubisoft/status/1750567280302334232#m"/>
    <n v="492"/>
    <n v="3"/>
    <n v="51"/>
    <n v="62"/>
    <x v="0"/>
    <n v="0.76373732089996305"/>
  </r>
  <r>
    <s v="@Ubisoft"/>
    <s v="https://twitter.com/Ubisoft/status/1750548605658653015#m"/>
    <x v="0"/>
    <s v="Jan 25, 2024 Â· 3:58 PM UTC"/>
    <s v="there is still time to register for our upcoming technical test be among the first to play  the arena awaits you"/>
    <s v="https://twitter.com/Ubisoft/status/1750548605658653015#m"/>
    <n v="164"/>
    <n v="0"/>
    <n v="15"/>
    <n v="28"/>
    <x v="0"/>
    <n v="0.71898734569549605"/>
  </r>
  <r>
    <s v="@Ubisoft"/>
    <s v="https://twitter.com/Ubisoft/status/1750200779141529602#m"/>
    <x v="0"/>
    <s v="Jan 24, 2024 Â· 4:55 PM UTC"/>
    <s v="cheeseburger says hi"/>
    <s v="https://twitter.com/Ubisoft/status/1750200779141529602#m"/>
    <n v="2695"/>
    <n v="14"/>
    <n v="147"/>
    <n v="155"/>
    <x v="0"/>
    <n v="0.77895116806030296"/>
  </r>
  <r>
    <s v="@Ubisoft"/>
    <s v="https://twitter.com/Ubisoft/status/1750177766610248190#m"/>
    <x v="0"/>
    <s v="Jan 24, 2024 Â· 3:24 PM UTC"/>
    <s v="never forget where you need to go with map screenshots    discover memory shards and more accessibility features in"/>
    <s v="https://twitter.com/Ubisoft/status/1750177766610248190#m"/>
    <n v="294"/>
    <n v="2"/>
    <n v="37"/>
    <n v="28"/>
    <x v="0"/>
    <n v="0.64451378583908103"/>
  </r>
  <r>
    <s v="@Ubisoft"/>
    <s v="https://twitter.com/Ubisoft/status/1749840134046945587#m"/>
    <x v="0"/>
    <s v="Jan 23, 2024 Â· 5:02 PM UTC"/>
    <s v="a message from the  team thanks to you all"/>
    <s v="https://twitter.com/Ubisoft/status/1749840134046945587#m"/>
    <n v="8761"/>
    <n v="204"/>
    <n v="894"/>
    <n v="464"/>
    <x v="0"/>
    <n v="0.94972449541091897"/>
  </r>
  <r>
    <s v="@Ubisoft"/>
    <s v="https://twitter.com/Ubisoft/status/1749821143371100457#m"/>
    <x v="0"/>
    <s v="Jan 23, 2024 Â· 3:47 PM UTC"/>
    <s v="get ready for a delirious s ride    pick up the  a blood dragon remix  crushing love manga from  now"/>
    <s v="https://twitter.com/Ubisoft/status/1749821143371100457#m"/>
    <n v="591"/>
    <n v="27"/>
    <n v="87"/>
    <n v="29"/>
    <x v="0"/>
    <n v="0.92252463102340698"/>
  </r>
  <r>
    <s v="@Ubisoft"/>
    <s v="https://twitter.com/Ubisoft/status/1749794058493399224#m"/>
    <x v="0"/>
    <s v="Jan 23, 2024 Â· 1:59 PM UTC"/>
    <s v="thanks to his skillful expertise in creative design and innovative ideas paulo helps our games shine in brazil were proud to have him on our teams check out more stories from the wonderful people who work with us here"/>
    <s v="https://twitter.com/Ubisoft/status/1749794058493399224#m"/>
    <n v="164"/>
    <n v="0"/>
    <n v="13"/>
    <n v="23"/>
    <x v="0"/>
    <n v="0.947748243808746"/>
  </r>
  <r>
    <s v="@Ubisoft"/>
    <s v="https://twitter.com/Ubisoft/status/1749464833160794149#m"/>
    <x v="0"/>
    <s v="Jan 22, 2024 Â· 4:11 PM UTC"/>
    <s v="cheers"/>
    <s v="https://twitter.com/Ubisoft/status/1749464833160794149#m"/>
    <n v="943"/>
    <n v="8"/>
    <n v="75"/>
    <n v="103"/>
    <x v="0"/>
    <n v="0.76538342237472501"/>
  </r>
  <r>
    <s v="@Ubisoft"/>
    <s v="https://twitter.com/Ubisoft/status/1748028282417639785#m"/>
    <x v="0"/>
    <s v="Jan 18, 2024 Â· 5:03 PM UTC"/>
    <s v="the lost crown out today  get it here"/>
    <s v="https://twitter.com/Ubisoft/status/1748028282417639785#m"/>
    <n v="1331"/>
    <n v="18"/>
    <n v="155"/>
    <n v="305"/>
    <x v="1"/>
    <n v="0.46173143386840798"/>
  </r>
  <r>
    <s v="@Ubisoft"/>
    <s v="https://twitter.com/Ubisoft/status/1747990593697939756#m"/>
    <x v="0"/>
    <s v="Jan 18, 2024 Â· 2:33 PM UTC"/>
    <s v="launch day   is back with the lost crown  a huge congratulations to lead studio ubisoft montpellier and the supporting teams around the world for bringing this game to life"/>
    <s v="https://twitter.com/Ubisoft/status/1747990593697939756#m"/>
    <n v="1449"/>
    <n v="21"/>
    <n v="175"/>
    <n v="159"/>
    <x v="0"/>
    <n v="0.89248347282409701"/>
  </r>
  <r>
    <s v="@Ubisoft"/>
    <s v="https://twitter.com/Ubisoft/status/1747945231712911515#m"/>
    <x v="0"/>
    <s v="Jan 18, 2024 Â· 11:33 AM UTC"/>
    <s v="see you in mount qaf   the lost crown is out"/>
    <s v="https://twitter.com/Ubisoft/status/1747945231712911515#m"/>
    <n v="950"/>
    <n v="18"/>
    <n v="122"/>
    <n v="93"/>
    <x v="1"/>
    <n v="0.53765606880187999"/>
  </r>
  <r>
    <s v="@skullnbonesgame"/>
    <s v="@originaluser"/>
    <x v="1"/>
    <s v="Jan 15, 2024 Â· 5:00 PM UTC"/>
    <s v="pirates are not born they are made   michelle rodriguez will tell you the stories of the most infamous pirates of the indian ocean with the gangsters of the seas podcast   episode  available now on all audio platforms"/>
    <s v="https://twitter.com/skullnbonesgame/status/1746940394456129987#m"/>
    <n v="381"/>
    <n v="15"/>
    <n v="53"/>
    <n v="87"/>
    <x v="0"/>
    <n v="0.80198228359222401"/>
  </r>
  <r>
    <s v="@Ubisoft"/>
    <s v="https://twitter.com/Ubisoft/status/1747632321224663064#m"/>
    <x v="0"/>
    <s v="Jan 17, 2024 Â· 2:49 PM UTC"/>
    <s v="the lost crown out tomorrow"/>
    <s v="https://twitter.com/Ubisoft/status/1747632321224663064#m"/>
    <n v="1311"/>
    <n v="20"/>
    <n v="105"/>
    <n v="285"/>
    <x v="1"/>
    <n v="0.47802153229713401"/>
  </r>
  <r>
    <s v="@Ubisoft"/>
    <s v="https://twitter.com/Ubisoft/status/1747302878048387226#m"/>
    <x v="0"/>
    <s v="Jan 16, 2024 Â· 5:00 PM UTC"/>
    <s v="introducing battlecore arena get a chance to be the first to play with our technical test    february st  february th  register"/>
    <s v="https://twitter.com/Ubisoft/status/1747302878048387226#m"/>
    <n v="816"/>
    <n v="93"/>
    <n v="144"/>
    <n v="370"/>
    <x v="0"/>
    <n v="0.77269756793975797"/>
  </r>
  <r>
    <s v="@princeofpersia"/>
    <s v="@originaluser"/>
    <x v="1"/>
    <s v="Jan 16, 2024 Â· 3:04 PM UTC"/>
    <s v="the ama with our two wonderful developers will be live in  hours   go ask those burning questions you have   which yes you can ask now in case you were wondering"/>
    <s v="https://twitter.com/princeofpersia/status/1747273645423206619#m"/>
    <n v="191"/>
    <n v="2"/>
    <n v="21"/>
    <n v="32"/>
    <x v="0"/>
    <n v="0.95184069871902499"/>
  </r>
  <r>
    <s v="@Ubisoft"/>
    <s v="https://twitter.com/Ubisoft/status/1746914150024904884#m"/>
    <x v="0"/>
    <s v="Jan 15, 2024 Â· 3:16 PM UTC"/>
    <s v="play  the lost crown today if you are a ubisoft subscriber a subscription gets you access to the deluxe version of the game which includes a  day early access and much more"/>
    <s v="https://twitter.com/Ubisoft/status/1746914150024904884#m"/>
    <n v="769"/>
    <n v="22"/>
    <n v="82"/>
    <n v="104"/>
    <x v="0"/>
    <n v="0.85197621583938599"/>
  </r>
  <r>
    <s v="@Ubisoft"/>
    <s v="https://twitter.com/Ubisoft/status/1745841469263343663#m"/>
    <x v="0"/>
    <s v="Jan 12, 2024 Â· 4:13 PM UTC"/>
    <s v="if you missed it you can play the demo on pc here"/>
    <s v="https://twitter.com/Ubisoft/status/1745841469263343663#m"/>
    <n v="155"/>
    <n v="0"/>
    <n v="26"/>
    <n v="20"/>
    <x v="0"/>
    <n v="0.83420222997665405"/>
  </r>
  <r>
    <s v="@Ubisoft"/>
    <s v="https://twitter.com/Ubisoft/status/1745833097914900525#m"/>
    <x v="0"/>
    <s v="Jan 12, 2024 Â· 3:40 PM UTC"/>
    <s v="how are you enjoying  the lost crown demo see you january  for the full release"/>
    <s v="https://twitter.com/Ubisoft/status/1745833097914900525#m"/>
    <n v="1253"/>
    <n v="32"/>
    <n v="105"/>
    <n v="215"/>
    <x v="0"/>
    <n v="0.94104492664337203"/>
  </r>
  <r>
    <s v="@Ubisoft"/>
    <s v="https://twitter.com/Ubisoft/status/1745740455449342284#m"/>
    <x v="0"/>
    <s v="Jan 12, 2024 Â· 9:32 AM UTC"/>
    <s v="play the demo on pc here"/>
    <s v="https://twitter.com/Ubisoft/status/1745740455449342284#m"/>
    <n v="99"/>
    <n v="1"/>
    <n v="7"/>
    <n v="11"/>
    <x v="0"/>
    <n v="0.68450438976287797"/>
  </r>
  <r>
    <s v="@Ubisoft"/>
    <s v="https://twitter.com/Ubisoft/status/1745492887607951501#m"/>
    <x v="0"/>
    <s v="Jan 11, 2024 Â· 5:08 PM UTC"/>
    <s v="explore mount qaf early     the lost crowns demo is available now on nintendo switch ps ps xbox one xbox series x and pc"/>
    <s v="https://twitter.com/Ubisoft/status/1745492887607951501#m"/>
    <n v="1244"/>
    <n v="40"/>
    <n v="161"/>
    <n v="251"/>
    <x v="2"/>
    <n v="0.40073558688163802"/>
  </r>
  <r>
    <s v="@Ubisoft"/>
    <s v="https://twitter.com/Ubisoft/status/1745140692056146303#m"/>
    <x v="0"/>
    <s v="Jan 10, 2024 Â· 5:48 PM UTC"/>
    <s v="getting ready to jump into battle  the lost crown january"/>
    <s v="https://twitter.com/Ubisoft/status/1745140692056146303#m"/>
    <n v="731"/>
    <n v="7"/>
    <n v="71"/>
    <n v="72"/>
    <x v="0"/>
    <n v="0.67622298002242998"/>
  </r>
  <r>
    <s v="@Ubisoft"/>
    <s v="https://twitter.com/Ubisoft/status/1744757244053327883#m"/>
    <x v="0"/>
    <s v="Jan 9, 2024 Â· 4:25 PM UTC"/>
    <s v="put on your snow tires    the  winter  season is live now"/>
    <s v="https://twitter.com/Ubisoft/status/1744757244053327883#m"/>
    <n v="302"/>
    <n v="0"/>
    <n v="33"/>
    <n v="82"/>
    <x v="0"/>
    <n v="0.74334549903869596"/>
  </r>
  <r>
    <s v="@Ubisoft"/>
    <s v="https://twitter.com/Ubisoft/status/1744388348414775450#m"/>
    <x v="0"/>
    <s v="Jan 8, 2024 Â· 3:59 PM UTC"/>
    <s v="a preview of the dubbing options in  the lost crown   which is your favorite"/>
    <s v="https://twitter.com/Ubisoft/status/1744388348414775450#m"/>
    <n v="752"/>
    <n v="16"/>
    <n v="76"/>
    <n v="195"/>
    <x v="0"/>
    <n v="0.77536964416503895"/>
  </r>
  <r>
    <s v="@Ubisoft"/>
    <s v="https://twitter.com/Ubisoft/status/1743296680353566985#m"/>
    <x v="0"/>
    <s v="Jan 5, 2024 Â· 3:41 PM UTC"/>
    <s v="must be a nice view from up here"/>
    <s v="https://twitter.com/Ubisoft/status/1743296680353566985#m"/>
    <n v="1508"/>
    <n v="0"/>
    <n v="37"/>
    <n v="10"/>
    <x v="0"/>
    <n v="0.86603784561157204"/>
  </r>
  <r>
    <s v="@Ubisoft"/>
    <s v="https://twitter.com/Ubisoft/status/1743294490692002198#m"/>
    <x v="0"/>
    <s v="Jan 5, 2024 Â· 3:32 PM UTC"/>
    <s v="okay this is going a bit too far"/>
    <s v="https://twitter.com/Ubisoft/status/1743294490692002198#m"/>
    <n v="1662"/>
    <n v="2"/>
    <n v="51"/>
    <n v="19"/>
    <x v="1"/>
    <n v="0.52553880214691195"/>
  </r>
  <r>
    <s v="@Ubisoft"/>
    <s v="https://twitter.com/Ubisoft/status/1743292265915723826#m"/>
    <x v="0"/>
    <s v="Jan 5, 2024 Â· 3:23 PM UTC"/>
    <s v="not hidden anymore"/>
    <s v="https://twitter.com/Ubisoft/status/1743292265915723826#m"/>
    <n v="1598"/>
    <n v="4"/>
    <n v="53"/>
    <n v="17"/>
    <x v="2"/>
    <n v="0.20259630680084201"/>
  </r>
  <r>
    <s v="@Ubisoft"/>
    <s v="https://twitter.com/Ubisoft/status/1743291090445168647#m"/>
    <x v="0"/>
    <s v="Jan 5, 2024 Â· 3:19 PM UTC"/>
    <s v="its working"/>
    <s v="https://twitter.com/Ubisoft/status/1743291090445168647#m"/>
    <n v="1562"/>
    <n v="2"/>
    <n v="50"/>
    <n v="20"/>
    <x v="1"/>
    <n v="0.544563949108124"/>
  </r>
  <r>
    <s v="@Ubisoft"/>
    <s v="https://twitter.com/Ubisoft/status/1743289972508008531#m"/>
    <x v="0"/>
    <s v="Jan 5, 2024 Â· 3:14 PM UTC"/>
    <s v="every  likes well make the hidden blade bigger"/>
    <s v="https://twitter.com/Ubisoft/status/1743289972508008531#m"/>
    <n v="21115"/>
    <n v="56"/>
    <n v="554"/>
    <n v="360"/>
    <x v="0"/>
    <n v="0.77865266799926802"/>
  </r>
  <r>
    <s v="@princeofpersia"/>
    <s v="@originaluser"/>
    <x v="1"/>
    <s v="Jan 4, 2024 Â· 6:35 PM UTC"/>
    <s v="with features like guided mode memory shards or high contrast heres how prince of persia the lost crown aims to be accessible for a wider audience"/>
    <s v="https://twitter.com/princeofpersia/status/1742977952130723853#m"/>
    <n v="482"/>
    <n v="22"/>
    <n v="80"/>
    <n v="46"/>
    <x v="0"/>
    <n v="0.68031692504882801"/>
  </r>
  <r>
    <s v="@Ubisoft"/>
    <s v="https://twitter.com/Ubisoft/status/1742964084494963175#m"/>
    <x v="0"/>
    <s v="Jan 4, 2024 Â· 5:39 PM UTC"/>
    <s v="discover the mythological world and bestiary of  the lost crown"/>
    <s v="https://twitter.com/Ubisoft/status/1742964084494963175#m"/>
    <n v="793"/>
    <n v="34"/>
    <n v="115"/>
    <n v="78"/>
    <x v="1"/>
    <n v="0.55387794971466098"/>
  </r>
  <r>
    <s v="@Ubisoft"/>
    <s v="https://twitter.com/Ubisoft/status/1742928786759528649#m"/>
    <x v="0"/>
    <s v="Jan 4, 2024 Â· 3:19 PM UTC"/>
    <s v="lets make a game    character first pets name  villain color of your shirt  least favorite food  setting last vacation destination  weapon your third recent emoji"/>
    <s v="https://twitter.com/Ubisoft/status/1742928786759528649#m"/>
    <n v="257"/>
    <n v="7"/>
    <n v="31"/>
    <n v="65"/>
    <x v="0"/>
    <n v="0.913008213043213"/>
  </r>
  <r>
    <s v="@AvatarFrontiers"/>
    <s v="@originaluser"/>
    <x v="1"/>
    <s v="Jan 3, 2024 Â· 5:00 PM UTC"/>
    <s v="experience avatar frontiers of pandora now available at  off  shop now at the ubisoft store"/>
    <s v="https://twitter.com/AvatarFrontiers/status/1742591720544518279#m"/>
    <n v="363"/>
    <n v="7"/>
    <n v="43"/>
    <n v="52"/>
    <x v="2"/>
    <n v="0.44378456473350503"/>
  </r>
  <r>
    <s v="@Ubisoft"/>
    <s v="https://twitter.com/Ubisoft/status/1742246863036645823#m"/>
    <x v="0"/>
    <s v="Jan 2, 2024 Â· 6:09 PM UTC"/>
    <s v="from our studio parties around the world thats a wrap on     heres to  what games are you looking forward to"/>
    <s v="https://twitter.com/Ubisoft/status/1742246863036645823#m"/>
    <n v="476"/>
    <n v="4"/>
    <n v="33"/>
    <n v="142"/>
    <x v="0"/>
    <n v="0.94725292921066295"/>
  </r>
  <r>
    <s v="@Ubisoft"/>
    <s v="https://twitter.com/Ubisoft/status/1742205408771465465#m"/>
    <x v="0"/>
    <s v="Jan 2, 2024 Â· 3:25 PM UTC"/>
    <s v="what have you been playing over the holidays"/>
    <s v="https://twitter.com/Ubisoft/status/1742205408771465465#m"/>
    <n v="942"/>
    <n v="54"/>
    <n v="63"/>
    <n v="934"/>
    <x v="0"/>
    <n v="0.70672428607940696"/>
  </r>
  <r>
    <s v="@Ubisoft"/>
    <s v="https://twitter.com/Ubisoft/status/1738207599751770495#m"/>
    <x v="0"/>
    <s v="Dec 22, 2023 Â· 2:39 PM UTC"/>
    <s v="tis the season to be gaming"/>
    <s v="https://twitter.com/Ubisoft/status/1738207599751770495#m"/>
    <n v="685"/>
    <n v="10"/>
    <n v="70"/>
    <n v="223"/>
    <x v="0"/>
    <n v="0.63970571756362904"/>
  </r>
  <r>
    <s v="@Ubisoft"/>
    <s v="https://twitter.com/Ubisoft/status/1737893682139816218#m"/>
    <x v="0"/>
    <s v="Dec 21, 2023 Â· 5:51 PM UTC"/>
    <s v="the winners have been selected keep an eye on your dms to see if youve won"/>
    <s v="https://twitter.com/Ubisoft/status/1737893682139816218#m"/>
    <n v="120"/>
    <n v="2"/>
    <n v="6"/>
    <n v="24"/>
    <x v="0"/>
    <n v="0.77352249622345004"/>
  </r>
  <r>
    <s v="@Ubisoft"/>
    <s v="https://twitter.com/Ubisoft/status/1737834547436507643#m"/>
    <x v="0"/>
    <s v="Dec 21, 2023 Â· 1:56 PM UTC"/>
    <s v="get those lastminute gifts in with the ubisoft store sale   save  off your cart with the coupon code holiday"/>
    <s v="https://twitter.com/Ubisoft/status/1737834547436507643#m"/>
    <n v="263"/>
    <n v="2"/>
    <n v="29"/>
    <n v="19"/>
    <x v="0"/>
    <n v="0.924749135971069"/>
  </r>
  <r>
    <s v="@Ubisoft"/>
    <s v="https://twitter.com/Ubisoft/status/1737523202094428572#m"/>
    <x v="0"/>
    <s v="Dec 20, 2023 Â· 5:19 PM UTC"/>
    <s v="its snow season in     discover the cool deals challenges rewards and activities coming in this new season"/>
    <s v="https://twitter.com/Ubisoft/status/1737523202094428572#m"/>
    <n v="220"/>
    <n v="0"/>
    <n v="13"/>
    <n v="25"/>
    <x v="0"/>
    <n v="0.72732383012771595"/>
  </r>
  <r>
    <s v="@Ubisoft"/>
    <s v="https://twitter.com/Ubisoft/status/1737490277651149036#m"/>
    <x v="0"/>
    <s v="Dec 20, 2023 Â· 3:08 PM UTC"/>
    <s v="yeah i got that dog in me   the dog"/>
    <s v="https://twitter.com/Ubisoft/status/1737490277651149036#m"/>
    <n v="3342"/>
    <n v="26"/>
    <n v="289"/>
    <n v="102"/>
    <x v="1"/>
    <n v="0.461238592863083"/>
  </r>
  <r>
    <s v="@Ubisoft"/>
    <s v="https://twitter.com/Ubisoft/status/1737432636945997987#m"/>
    <x v="0"/>
    <s v="Dec 20, 2023 Â· 11:19 AM UTC"/>
    <s v="amandine often compares her job to a puppeteer as a rigger at  her role is to create the skeleton and the joints of video game characters and she works where you play   meet amandine and learn more about her role here"/>
    <s v="https://twitter.com/Ubisoft/status/1737432636945997987#m"/>
    <n v="219"/>
    <n v="1"/>
    <n v="9"/>
    <n v="29"/>
    <x v="0"/>
    <n v="0.90765643119812001"/>
  </r>
  <r>
    <s v="@Ubisoft"/>
    <s v="https://twitter.com/Ubisoft/status/1737158832088920223#m"/>
    <x v="0"/>
    <s v="Dec 19, 2023 Â· 5:11 PM UTC"/>
    <s v="only the ones who tag their friends will be eligible to win the prizes full rules available here assassinscreedcomquizcont"/>
    <s v="https://twitter.com/Ubisoft/status/1737158832088920223#m"/>
    <n v="120"/>
    <n v="0"/>
    <n v="14"/>
    <n v="14"/>
    <x v="0"/>
    <n v="0.62516611814498901"/>
  </r>
  <r>
    <s v="@Ubisoft"/>
    <s v="https://twitter.com/Ubisoft/status/1737156441088143484#m"/>
    <x v="0"/>
    <s v="Dec 19, 2023 Â· 5:02 PM UTC"/>
    <s v="enter the  quiz giveaway   win a mirage collector case heres how follow us tag a friend who hasnt played assassins creed your friend takes the quiz and shares their results on x with  thats it  winners will be selected in  hours"/>
    <s v="https://twitter.com/Ubisoft/status/1737156441088143484#m"/>
    <n v="939"/>
    <n v="7"/>
    <n v="317"/>
    <n v="388"/>
    <x v="0"/>
    <n v="0.96067547798156705"/>
  </r>
  <r>
    <s v="@Ubisoft"/>
    <s v="https://twitter.com/Ubisoft/status/1737123746069012586#m"/>
    <x v="0"/>
    <s v="Dec 19, 2023 Â· 2:52 PM UTC"/>
    <s v="gear up and join our teams check out our online services jobs at"/>
    <s v="https://twitter.com/Ubisoft/status/1737123746069012586#m"/>
    <n v="252"/>
    <n v="2"/>
    <n v="23"/>
    <n v="10"/>
    <x v="0"/>
    <n v="0.67975598573684703"/>
  </r>
  <r>
    <s v="@Ubisoft"/>
    <s v="https://twitter.com/Ubisoft/status/1736798115837944249#m"/>
    <x v="0"/>
    <s v="Dec 18, 2023 Â· 5:18 PM UTC"/>
    <s v="prince of persia the lost crown has gone gold   we cant wait for players to get their hands on the game and explore persia with sargon    your journey begins on january"/>
    <s v="https://twitter.com/Ubisoft/status/1736798115837944249#m"/>
    <n v="1081"/>
    <n v="27"/>
    <n v="167"/>
    <n v="83"/>
    <x v="1"/>
    <n v="0.50363683700561501"/>
  </r>
  <r>
    <s v="@UbiMassive"/>
    <s v="@originaluser"/>
    <x v="1"/>
    <s v="Dec 18, 2023 Â· 10:33 AM UTC"/>
    <s v="we are thrilled to read digital foundrys review of avatar frontiers of pandora the article calls the game one of the most visually accomplished releases of  praising our snowdrop engine and its upgraded tech system"/>
    <s v="https://twitter.com/UbiMassive/status/1736696126806343961#m"/>
    <n v="815"/>
    <n v="7"/>
    <n v="89"/>
    <n v="61"/>
    <x v="0"/>
    <n v="0.85443311929702803"/>
  </r>
  <r>
    <s v="@Ubisoft"/>
    <s v="https://twitter.com/Ubisoft/status/1735696057638527033#m"/>
    <x v="0"/>
    <s v="Dec 15, 2023 Â· 4:19 PM UTC"/>
    <s v="prepare to set sail   closed beta is live"/>
    <s v="https://twitter.com/Ubisoft/status/1735696057638527033#m"/>
    <n v="489"/>
    <n v="14"/>
    <n v="84"/>
    <n v="132"/>
    <x v="2"/>
    <n v="0.351215600967407"/>
  </r>
  <r>
    <s v="@Ubisoft"/>
    <s v="https://twitter.com/Ubisoft/status/1735662910959984640#m"/>
    <x v="0"/>
    <s v="Dec 15, 2023 Â· 2:07 PM UTC"/>
    <s v="you dropped this     the lost crown coming january"/>
    <s v="https://twitter.com/Ubisoft/status/1735662910959984640#m"/>
    <n v="1456"/>
    <n v="46"/>
    <n v="212"/>
    <n v="114"/>
    <x v="2"/>
    <n v="0.39746606349945102"/>
  </r>
  <r>
    <s v="@Ubisoft"/>
    <s v="https://twitter.com/Ubisoft/status/1735309987918848083#m"/>
    <x v="0"/>
    <s v="Dec 14, 2023 Â· 2:45 PM UTC"/>
    <s v="its the most wonderful time of the year    treat yourself or your loved ones with the best games from the ubisoft store  save  off your cart with the coupon code holiday    shop now"/>
    <s v="https://twitter.com/Ubisoft/status/1735309987918848083#m"/>
    <n v="392"/>
    <n v="2"/>
    <n v="46"/>
    <n v="48"/>
    <x v="0"/>
    <n v="0.99083155393600497"/>
  </r>
  <r>
    <s v="@Ubisoft"/>
    <s v="https://twitter.com/Ubisoft/status/1735005752513757307#m"/>
    <x v="0"/>
    <s v="Dec 13, 2023 Â· 6:36 PM UTC"/>
    <s v="thanks for the memories e"/>
    <s v="https://twitter.com/Ubisoft/status/1735005752513757307#m"/>
    <n v="1417"/>
    <n v="10"/>
    <n v="135"/>
    <n v="55"/>
    <x v="0"/>
    <n v="0.92314761877059903"/>
  </r>
  <r>
    <s v="@Ubisoft"/>
    <s v="https://twitter.com/Ubisoft/status/1734977143275127269#m"/>
    <x v="0"/>
    <s v="Dec 13, 2023 Â· 4:42 PM UTC"/>
    <s v="new update out now    new game    bayeks medjay outfit  unique dyes   parkour improvements to side  back ejects   bug fixes across all platforms"/>
    <s v="https://twitter.com/Ubisoft/status/1734977143275127269#m"/>
    <n v="789"/>
    <n v="4"/>
    <n v="105"/>
    <n v="58"/>
    <x v="0"/>
    <n v="0.83934658765792802"/>
  </r>
  <r>
    <s v="@Ubisoft"/>
    <s v="https://twitter.com/Ubisoft/status/1734955289537814829#m"/>
    <x v="0"/>
    <s v="Dec 13, 2023 Â· 3:15 PM UTC"/>
    <s v="its time for treason   discover s new season out today"/>
    <s v="https://twitter.com/Ubisoft/status/1734955289537814829#m"/>
    <n v="368"/>
    <n v="1"/>
    <n v="29"/>
    <n v="31"/>
    <x v="0"/>
    <n v="0.79912865161895796"/>
  </r>
  <r>
    <s v="@Rainbow6Game"/>
    <s v="@originaluser"/>
    <x v="1"/>
    <s v="Dec 12, 2023 Â· 4:46 PM UTC"/>
    <s v="join the hunt in rainbow six siege and instill fear into your opponents as finka and kapkan become the huntress and the trapper from  unleash terror with exclusive sets weapon skins charms operator card backgrounds and an unique cabin fear drone skin"/>
    <s v="https://twitter.com/Rainbow6Game/status/1734615685299351935#m"/>
    <n v="1967"/>
    <n v="42"/>
    <n v="226"/>
    <n v="93"/>
    <x v="0"/>
    <n v="0.92497271299362205"/>
  </r>
  <r>
    <s v="@Ubisoft"/>
    <s v="https://twitter.com/Ubisoft/status/1734596383397511223#m"/>
    <x v="0"/>
    <s v="Dec 12, 2023 Â· 3:29 PM UTC"/>
    <s v="join  livestream for a first overview of project resolve   learn more about this big health update now on"/>
    <s v="https://twitter.com/Ubisoft/status/1734596383397511223#m"/>
    <n v="281"/>
    <n v="5"/>
    <n v="27"/>
    <n v="17"/>
    <x v="0"/>
    <n v="0.85895025730133101"/>
  </r>
  <r>
    <s v="@Ubisoft"/>
    <s v="https://twitter.com/Ubisoft/status/1734257934647848964#m"/>
    <x v="0"/>
    <s v="Dec 11, 2023 Â· 5:04 PM UTC"/>
    <s v="free trial is back again and this time it will stay  if you havent tried it yet play  hours for free and keep your progress by purchasing the game"/>
    <s v="https://twitter.com/Ubisoft/status/1734257934647848964#m"/>
    <n v="416"/>
    <n v="4"/>
    <n v="50"/>
    <n v="59"/>
    <x v="0"/>
    <n v="0.85189807415008501"/>
  </r>
  <r>
    <s v="@Ubisoft"/>
    <s v="https://twitter.com/Ubisoft/status/1734234198381084882#m"/>
    <x v="0"/>
    <s v="Dec 11, 2023 Â· 3:30 PM UTC"/>
    <s v="looking for the perfect gift for your gaming friends and family   check out our holiday gift guide"/>
    <s v="https://twitter.com/Ubisoft/status/1734234198381084882#m"/>
    <n v="375"/>
    <n v="2"/>
    <n v="41"/>
    <n v="26"/>
    <x v="0"/>
    <n v="0.95071387290954601"/>
  </r>
  <r>
    <s v="@Ubisoft"/>
    <s v="https://twitter.com/Ubisoft/status/1733149604508569601#m"/>
    <x v="0"/>
    <s v="Dec 8, 2023 Â· 3:40 PM UTC"/>
    <s v="sets sail on february th    preorder available now    play up to  days early with the premium edition or by subscribing to ubisoft"/>
    <s v="https://twitter.com/Ubisoft/status/1733149604508569601#m"/>
    <n v="958"/>
    <n v="53"/>
    <n v="162"/>
    <n v="126"/>
    <x v="0"/>
    <n v="0.68579554557800304"/>
  </r>
  <r>
    <s v="@Ubisoft"/>
    <s v="https://twitter.com/Ubisoft/status/1733135209866887663#m"/>
    <x v="0"/>
    <s v="Dec 8, 2023 Â· 2:43 PM UTC"/>
    <s v="watch the story trailer for  the lost crown now   launching january   with a free demo the week before launch"/>
    <s v="https://twitter.com/Ubisoft/status/1733135209866887663#m"/>
    <n v="669"/>
    <n v="12"/>
    <n v="143"/>
    <n v="53"/>
    <x v="0"/>
    <n v="0.77988845109939597"/>
  </r>
  <r>
    <s v="@AvatarFrontiers"/>
    <s v="@originaluser"/>
    <x v="1"/>
    <s v="Dec 8, 2023 Â· 3:45 AM UTC"/>
    <s v="watch our launch accolades trailer and discover the breathtaking western frontier as a navi avatar frontiers of pandora is out now  buy now at"/>
    <s v="https://twitter.com/AvatarFrontiers/status/1732969585274401142#m"/>
    <n v="1051"/>
    <n v="34"/>
    <n v="195"/>
    <n v="190"/>
    <x v="1"/>
    <n v="0.57372140884399403"/>
  </r>
  <r>
    <s v="@Ubisoft"/>
    <s v="https://twitter.com/Ubisoft/status/1732810858789523886#m"/>
    <x v="0"/>
    <s v="Dec 7, 2023 Â· 5:14 PM UTC"/>
    <s v="buy it here"/>
    <s v="https://twitter.com/Ubisoft/status/1732810858789523886#m"/>
    <n v="115"/>
    <n v="0"/>
    <n v="11"/>
    <n v="12"/>
    <x v="0"/>
    <n v="0.63896900415420499"/>
  </r>
  <r>
    <s v="@Ubisoft"/>
    <s v="https://twitter.com/Ubisoft/status/1732807328431235407#m"/>
    <x v="0"/>
    <s v="Dec 7, 2023 Â· 5:00 PM UTC"/>
    <s v="avatar frontiers of pandora is out now experience a neverbeforeseen region of pandora and discover what it means to be navi"/>
    <s v="https://twitter.com/Ubisoft/status/1732807328431235407#m"/>
    <n v="669"/>
    <n v="21"/>
    <n v="94"/>
    <n v="105"/>
    <x v="1"/>
    <n v="0.46418985724449202"/>
  </r>
  <r>
    <s v="@Ubisoft"/>
    <s v="https://twitter.com/Ubisoft/status/1732762620912910544#m"/>
    <x v="0"/>
    <s v="Dec 7, 2023 Â· 2:02 PM UTC"/>
    <s v="launch day a huge congratulations to lead studio  and our codev teams around the world on the release of avatar frontiers of pandora  we cant wait for you to discover the game and its beautiful world"/>
    <s v="https://twitter.com/Ubisoft/status/1732762620912910544#m"/>
    <n v="1578"/>
    <n v="16"/>
    <n v="209"/>
    <n v="122"/>
    <x v="0"/>
    <n v="0.98834955692291304"/>
  </r>
  <r>
    <s v="@Ubisoft"/>
    <s v="https://twitter.com/Ubisoft/status/1732447679848865887#m"/>
    <x v="0"/>
    <s v="Dec 6, 2023 Â· 5:11 PM UTC"/>
    <s v="preorder now at   players can also play the ultimate edition of the game on day  when they subscribe to ubisoft on pc and xbox via ubisoft connect"/>
    <s v="https://twitter.com/Ubisoft/status/1732447679848865887#m"/>
    <n v="142"/>
    <n v="2"/>
    <n v="19"/>
    <n v="16"/>
    <x v="1"/>
    <n v="0.53029513359069802"/>
  </r>
  <r>
    <s v="@Ubisoft"/>
    <s v="https://twitter.com/Ubisoft/status/1732446162685227101#m"/>
    <x v="0"/>
    <s v="Dec 6, 2023 Â· 5:05 PM UTC"/>
    <s v="feeling the adrenaline dive headfirst into pandora upon release tomorrow"/>
    <s v="https://twitter.com/Ubisoft/status/1732446162685227101#m"/>
    <n v="844"/>
    <n v="14"/>
    <n v="101"/>
    <n v="87"/>
    <x v="1"/>
    <n v="0.52245050668716397"/>
  </r>
  <r>
    <s v="@Ubisoft"/>
    <s v="https://twitter.com/Ubisoft/status/1732083530975367392#m"/>
    <x v="0"/>
    <s v="Dec 5, 2023 Â· 5:04 PM UTC"/>
    <s v="last chance to preorder  and receive the child of two worlds pack free  start your adventure in style in two days  preorder the game now"/>
    <s v="https://twitter.com/Ubisoft/status/1732083530975367392#m"/>
    <n v="780"/>
    <n v="14"/>
    <n v="82"/>
    <n v="106"/>
    <x v="0"/>
    <n v="0.76332753896713301"/>
  </r>
  <r>
    <s v="@TheCrewGame"/>
    <s v="@originaluser"/>
    <x v="1"/>
    <s v="Dec 4, 2023 Â· 8:40 PM UTC"/>
    <s v="hoonigan is just about to land on oahu   season  available tomorrow"/>
    <s v="https://twitter.com/TheCrewGame/status/1731775592322711593#m"/>
    <n v="1034"/>
    <n v="6"/>
    <n v="167"/>
    <n v="108"/>
    <x v="1"/>
    <n v="0.54429328441619895"/>
  </r>
  <r>
    <s v="@princeofpersia"/>
    <s v="@originaluser"/>
    <x v="1"/>
    <s v="Dec 4, 2023 Â· 5:48 PM UTC"/>
    <s v="rendezvous at  on december  for the prince of persia the lost crowns story trailer   with a month to go before the games release what are your theories on the main storyline"/>
    <s v="https://twitter.com/princeofpersia/status/1731732189325279655#m"/>
    <n v="815"/>
    <n v="22"/>
    <n v="123"/>
    <n v="65"/>
    <x v="0"/>
    <n v="0.78528541326522805"/>
  </r>
  <r>
    <s v="@AvatarFrontiers"/>
    <s v="@originaluser"/>
    <x v="1"/>
    <s v="Dec 4, 2023 Â· 5:00 PM UTC"/>
    <s v="find out when avatar frontiers of pandora officially releases in your region"/>
    <s v="https://twitter.com/AvatarFrontiers/status/1731720030558024086#m"/>
    <n v="926"/>
    <n v="43"/>
    <n v="188"/>
    <n v="67"/>
    <x v="1"/>
    <n v="0.55664193630218495"/>
  </r>
  <r>
    <s v="@Ubisoft"/>
    <s v="https://twitter.com/Ubisoft/status/1731707620468121964#m"/>
    <x v="0"/>
    <s v="Dec 4, 2023 Â· 4:10 PM UTC"/>
    <s v="dont miss your chance to claim a free copy of  syndicate on pc    visit the ubisoft store browse our sales and redeem before december"/>
    <s v="https://twitter.com/Ubisoft/status/1731707620468121964#m"/>
    <n v="949"/>
    <n v="16"/>
    <n v="136"/>
    <n v="70"/>
    <x v="0"/>
    <n v="0.74112313985824596"/>
  </r>
  <r>
    <s v="@AvatarFrontiers"/>
    <s v="@originaluser"/>
    <x v="1"/>
    <s v="Dec 2, 2023 Â· 5:00 PM UTC"/>
    <s v="days until you can finally wander among the gorgeous bioluminescent lights of pandora"/>
    <s v="https://twitter.com/AvatarFrontiers/status/1730995272375759120#m"/>
    <n v="1226"/>
    <n v="49"/>
    <n v="175"/>
    <n v="99"/>
    <x v="0"/>
    <n v="0.88294422626495395"/>
  </r>
  <r>
    <s v="@Ubisoft"/>
    <s v="https://twitter.com/Ubisoft/status/1730596401082499355#m"/>
    <x v="0"/>
    <s v="Dec 1, 2023 Â· 2:35 PM UTC"/>
    <s v="in the openworld of pandoras western frontier there are tons of opportunities to interact with the natural environment jump run or slide to explore the world around you"/>
    <s v="https://twitter.com/Ubisoft/status/1730596401082499355#m"/>
    <n v="918"/>
    <n v="12"/>
    <n v="115"/>
    <n v="87"/>
    <x v="0"/>
    <n v="0.93454730510711703"/>
  </r>
  <r>
    <s v="@Trackmania"/>
    <s v="@originaluser"/>
    <x v="1"/>
    <s v="Nov 30, 2023 Â· 6:27 PM UTC"/>
    <s v="come celebrate  years of trackmania as ayrton and augustin from the development team take on the cup of the day talk about the anniversary activities and updates and join the chat live now on twitchtvubisoft"/>
    <s v="https://twitter.com/Trackmania/status/1730292400415769014#m"/>
    <n v="145"/>
    <n v="0"/>
    <n v="23"/>
    <n v="18"/>
    <x v="0"/>
    <n v="0.93004059791564897"/>
  </r>
  <r>
    <s v="@AvatarFrontiers"/>
    <s v="@originaluser"/>
    <x v="1"/>
    <s v="Nov 30, 2023 Â· 2:00 PM UTC"/>
    <s v="one week until avatar frontiers of pandora releases  soon youll be living your best life riding your banshee in the western frontier"/>
    <s v="https://twitter.com/AvatarFrontiers/status/1730225258202894622#m"/>
    <n v="972"/>
    <n v="33"/>
    <n v="169"/>
    <n v="58"/>
    <x v="0"/>
    <n v="0.85418075323104903"/>
  </r>
  <r>
    <s v="@Brawlhalla"/>
    <s v="@originaluser"/>
    <x v="1"/>
    <s v="Nov 29, 2023 Â· 3:25 PM UTC"/>
    <s v="the brawlhalla x  squarepants crossover event has begun get your jellyfishing nets ready to brawl alongside spongebob patrick and sandy  play now for free brawlhallacomplay"/>
    <s v="https://twitter.com/Brawlhalla/status/1729884388203393342#m"/>
    <n v="1200"/>
    <n v="28"/>
    <n v="155"/>
    <n v="65"/>
    <x v="0"/>
    <n v="0.76390856504440297"/>
  </r>
  <r>
    <s v="@bgegame"/>
    <s v="@originaluser"/>
    <x v="1"/>
    <s v="Nov 29, 2023 Â· 2:37 PM UTC"/>
    <s v="an early development version of beyond good  evil th anniversary edition was recently released to some ubisoft subscribers by mistake we apologize for any confusion and want to assure our community that this version is not indicative of the final game"/>
    <s v="https://twitter.com/bgegame/status/1729872106123649325#m"/>
    <n v="1183"/>
    <n v="49"/>
    <n v="153"/>
    <n v="29"/>
    <x v="2"/>
    <n v="0.18208004534244501"/>
  </r>
  <r>
    <s v="@Ubisoft"/>
    <s v="https://twitter.com/Ubisoft/status/1729872585452863933#m"/>
    <x v="0"/>
    <s v="Nov 29, 2023 Â· 2:38 PM UTC"/>
    <s v="happy th beyond good  evil   were excited to talk more about this special edition soon stay tuned"/>
    <s v="https://twitter.com/Ubisoft/status/1729872585452863933#m"/>
    <n v="3700"/>
    <n v="232"/>
    <n v="608"/>
    <n v="264"/>
    <x v="0"/>
    <n v="0.96330797672271695"/>
  </r>
  <r>
    <s v="@AvatarFrontiers"/>
    <s v="@originaluser"/>
    <x v="1"/>
    <s v="Nov 28, 2023 Â· 5:00 PM UTC"/>
    <s v="pandoras cutest wildlife encounter the baby zakru although just a baby its size is already making a big impression"/>
    <s v="https://twitter.com/AvatarFrontiers/status/1729545749661135167#m"/>
    <n v="1034"/>
    <n v="15"/>
    <n v="133"/>
    <n v="55"/>
    <x v="0"/>
    <n v="0.69094306230545"/>
  </r>
  <r>
    <s v="@Ubisoft"/>
    <s v="https://twitter.com/Ubisoft/status/1729531588734582960#m"/>
    <x v="0"/>
    <s v="Nov 28, 2023 Â· 4:03 PM UTC"/>
    <s v="last call for big savings  dont miss out on the final day of the ubisoft store black friday sale and grab your favorite games before it ends"/>
    <s v="https://twitter.com/Ubisoft/status/1729531588734582960#m"/>
    <n v="248"/>
    <n v="2"/>
    <n v="22"/>
    <n v="29"/>
    <x v="1"/>
    <n v="0.56902402639389005"/>
  </r>
  <r>
    <s v="@Ubisoft"/>
    <s v="https://twitter.com/Ubisoft/status/1729515152129626274#m"/>
    <x v="0"/>
    <s v="Nov 28, 2023 Â· 2:58 PM UTC"/>
    <s v="ready to take a leap of faith and join our teams of gameplay programmers  check out our job offers at"/>
    <s v="https://twitter.com/Ubisoft/status/1729515152129626274#m"/>
    <n v="395"/>
    <n v="1"/>
    <n v="34"/>
    <n v="36"/>
    <x v="0"/>
    <n v="0.84991180896759"/>
  </r>
  <r>
    <s v="@Ubisoft"/>
    <s v="https://twitter.com/Ubisoft/status/1729163146609246387#m"/>
    <x v="0"/>
    <s v="Nov 27, 2023 Â· 3:39 PM UTC"/>
    <s v="celebrate cyber week with a free copy of  syndicate on pc  visit the ubisoft store to redeem your copy before the promotion ends december"/>
    <s v="https://twitter.com/Ubisoft/status/1729163146609246387#m"/>
    <n v="2815"/>
    <n v="135"/>
    <n v="583"/>
    <n v="144"/>
    <x v="0"/>
    <n v="0.92302137613296498"/>
  </r>
  <r>
    <s v="@Ubisoft"/>
    <s v="https://twitter.com/Ubisoft/status/1727709335004778910#m"/>
    <x v="0"/>
    <s v="Nov 23, 2023 Â· 3:22 PM UTC"/>
    <s v="shhhhh"/>
    <s v="https://twitter.com/Ubisoft/status/1727709335004778910#m"/>
    <n v="1584"/>
    <n v="21"/>
    <n v="122"/>
    <n v="184"/>
    <x v="0"/>
    <n v="0.66110008955001798"/>
  </r>
  <r>
    <s v="@Ubisoft"/>
    <s v="https://twitter.com/Ubisoft/status/1727345837041127582#m"/>
    <x v="0"/>
    <s v="Nov 22, 2023 Â· 3:18 PM UTC"/>
    <s v="once youve bonded with your banshee its for life but first you must earn their trust"/>
    <s v="https://twitter.com/Ubisoft/status/1727345837041127582#m"/>
    <n v="1202"/>
    <n v="12"/>
    <n v="156"/>
    <n v="101"/>
    <x v="0"/>
    <n v="0.89986878633499101"/>
  </r>
  <r>
    <s v="@Ubisoft"/>
    <s v="https://twitter.com/Ubisoft/status/1727012688746700913#m"/>
    <x v="0"/>
    <s v="Nov 21, 2023 Â· 5:14 PM UTC"/>
    <s v="years of     a huge congratulations to ubisoft nadeo on reaching this amazing milestone    see what updates are dropping in game to celebrate"/>
    <s v="https://twitter.com/Ubisoft/status/1727012688746700913#m"/>
    <n v="366"/>
    <n v="7"/>
    <n v="53"/>
    <n v="36"/>
    <x v="0"/>
    <n v="0.89860194921493497"/>
  </r>
  <r>
    <s v="@Ubisoft"/>
    <s v="https://twitter.com/Ubisoft/status/1726976678734295234#m"/>
    <x v="0"/>
    <s v="Nov 21, 2023 Â· 2:51 PM UTC"/>
    <s v="find out which  hero is most like you  not sure which game to start with take the quiz for a personalized recommendation when you finish youll get an exclusive coupon  tell us which character you got in the comments or with"/>
    <s v="https://twitter.com/Ubisoft/status/1726976678734295234#m"/>
    <n v="506"/>
    <n v="39"/>
    <n v="71"/>
    <n v="132"/>
    <x v="0"/>
    <n v="0.81010192632675204"/>
  </r>
  <r>
    <s v="@AvatarFrontiers"/>
    <s v="@originaluser"/>
    <x v="1"/>
    <s v="Nov 18, 2023 Â· 5:00 PM UTC"/>
    <s v="get  in wallet rewards when you preorder avatar frontiers of pandora with your ubisoft wallet on the ubisoft store  terms and conditions apply"/>
    <s v="https://twitter.com/AvatarFrontiers/status/1725921811278307341#m"/>
    <n v="317"/>
    <n v="5"/>
    <n v="49"/>
    <n v="37"/>
    <x v="0"/>
    <n v="0.83050984144210804"/>
  </r>
  <r>
    <s v="@TheDivMobile"/>
    <s v="@originaluser"/>
    <x v="1"/>
    <s v="Nov 20, 2023 Â· 3:56 PM UTC"/>
    <s v="there is an agent in this video somewhere but weve watched it dozens of times and still havent seen him  if you spot him please let us know"/>
    <s v="https://twitter.com/TheDivMobile/status/1726630633286570382#m"/>
    <n v="699"/>
    <n v="9"/>
    <n v="92"/>
    <n v="70"/>
    <x v="1"/>
    <n v="0.46332797408103898"/>
  </r>
  <r>
    <s v="@Ubisoft"/>
    <s v="https://twitter.com/Ubisoft/status/1726630876207800635#m"/>
    <x v="0"/>
    <s v="Nov 20, 2023 Â· 3:57 PM UTC"/>
    <s v="your life now has a game soundtrack  pick wisely everyone else can hear it too"/>
    <s v="https://twitter.com/Ubisoft/status/1726630876207800635#m"/>
    <n v="434"/>
    <n v="43"/>
    <n v="47"/>
    <n v="175"/>
    <x v="0"/>
    <n v="0.64815831184387196"/>
  </r>
  <r>
    <s v="@assassinscreed"/>
    <s v="@originaluser"/>
    <x v="1"/>
    <s v="Nov 15, 2023 Â· 10:00 PM UTC"/>
    <s v="we hear you new game  mode for assassins creed mirage will be available in a free update this december and for the expert assassins along with ng will come an optional permadeath mode also available across all difficulties   more details to come soon"/>
    <s v="https://twitter.com/assassinscreed/status/1724910151604289815#m"/>
    <n v="5642"/>
    <n v="162"/>
    <n v="665"/>
    <n v="383"/>
    <x v="0"/>
    <n v="0.97792714834213301"/>
  </r>
  <r>
    <s v="@Ubisoft"/>
    <s v="https://twitter.com/Ubisoft/status/1725525899238404259#m"/>
    <x v="0"/>
    <s v="Nov 17, 2023 Â· 2:46 PM UTC"/>
    <s v="dont miss out on our amazing black friday sale at the ubisoft store   jawdropping discounts on new releases and your favorite titles  get  back in wallet rewards when you spend over  from your ubisoft wallet  shop now"/>
    <s v="https://twitter.com/Ubisoft/status/1725525899238404259#m"/>
    <n v="367"/>
    <n v="3"/>
    <n v="75"/>
    <n v="50"/>
    <x v="0"/>
    <n v="0.66661417484283403"/>
  </r>
  <r>
    <s v="@Ubisoft"/>
    <s v="https://twitter.com/Ubisoft/status/1725212372795634139#m"/>
    <x v="0"/>
    <s v="Nov 16, 2023 Â· 6:00 PM UTC"/>
    <s v="is available now on meta quest  and meta quest  feel the freedom of becoming the assassin like never before discover the new adventures of ezio connor  kassandra now  buy the full game now on the meta quest store"/>
    <s v="https://twitter.com/Ubisoft/status/1725212372795634139#m"/>
    <n v="472"/>
    <n v="5"/>
    <n v="105"/>
    <n v="67"/>
    <x v="1"/>
    <n v="0.55796939134597801"/>
  </r>
  <r>
    <s v="@Ubisoft"/>
    <s v="https://twitter.com/Ubisoft/status/1725172919649599529#m"/>
    <x v="0"/>
    <s v="Nov 16, 2023 Â· 3:24 PM UTC"/>
    <s v="launch day  congratulations to all our amazing teams worldwide for their incredible work in bringing  to life"/>
    <s v="https://twitter.com/Ubisoft/status/1725172919649599529#m"/>
    <n v="841"/>
    <n v="7"/>
    <n v="123"/>
    <n v="71"/>
    <x v="0"/>
    <n v="0.88667058944702104"/>
  </r>
  <r>
    <s v="@ANNO_EN"/>
    <s v="@originaluser"/>
    <x v="1"/>
    <s v="Nov 15, 2023 Â· 4:49 PM UTC"/>
    <s v="over  million players on pc and consoles have joined the ranks of the annoholics since release  to celebrate this  milestone with you weve added a new ornament for all players thank you for your support over the last years"/>
    <s v="https://twitter.com/ANNO_EN/status/1724831987649696166#m"/>
    <n v="363"/>
    <n v="3"/>
    <n v="52"/>
    <n v="24"/>
    <x v="0"/>
    <n v="0.97888976335525502"/>
  </r>
  <r>
    <s v="@StarWarsOutlaws"/>
    <s v="@originaluser"/>
    <x v="1"/>
    <s v="Nov 15, 2023 Â· 12:29 AM UTC"/>
    <s v="were honored to share that  has been nominated by  for most anticipated game  share your excitement by casting your vote here"/>
    <s v="https://twitter.com/StarWarsOutlaws/status/1724585406497202225#m"/>
    <n v="1223"/>
    <n v="25"/>
    <n v="168"/>
    <n v="59"/>
    <x v="0"/>
    <n v="0.69185078144073497"/>
  </r>
  <r>
    <s v="@Ubisoft"/>
    <s v="https://twitter.com/Ubisoft/status/1724796918864429519#m"/>
    <x v="0"/>
    <s v="Nov 15, 2023 Â· 2:30 PM UTC"/>
    <s v="she was in charge of gameplay animation for our most recent assassins creed games  for over  years sonia pronovost has been working where you play   discover her career path"/>
    <s v="https://twitter.com/Ubisoft/status/1724796918864429519#m"/>
    <n v="792"/>
    <n v="4"/>
    <n v="67"/>
    <n v="50"/>
    <x v="2"/>
    <n v="0.18977409601211501"/>
  </r>
  <r>
    <s v="@AvatarFrontiers"/>
    <s v="@originaluser"/>
    <x v="1"/>
    <s v="Nov 14, 2023 Â· 5:01 PM UTC"/>
    <s v="discover the content of the season pass offering new gameplay experiences and storylines available in the gold and ultimate edition on the ubisoft store"/>
    <s v="https://twitter.com/AvatarFrontiers/status/1724472552305656137#m"/>
    <n v="1020"/>
    <n v="40"/>
    <n v="187"/>
    <n v="67"/>
    <x v="0"/>
    <n v="0.72332602739334095"/>
  </r>
  <r>
    <s v="@Ubisoft"/>
    <s v="https://twitter.com/Ubisoft/status/1724473509282230758#m"/>
    <x v="0"/>
    <s v="Nov 14, 2023 Â· 5:04 PM UTC"/>
    <s v="tune in live to see more from  the lost crown    watch now"/>
    <s v="https://twitter.com/Ubisoft/status/1724473509282230758#m"/>
    <n v="271"/>
    <n v="1"/>
    <n v="33"/>
    <n v="23"/>
    <x v="1"/>
    <n v="0.50472897291183505"/>
  </r>
  <r>
    <s v="@Ubisoft"/>
    <s v="https://twitter.com/Ubisoft/status/1724445128402583672#m"/>
    <x v="0"/>
    <s v="Nov 14, 2023 Â· 3:12 PM UTC"/>
    <s v="comment like youre ezio"/>
    <s v="https://twitter.com/Ubisoft/status/1724445128402583672#m"/>
    <n v="4894"/>
    <n v="42"/>
    <n v="196"/>
    <n v="694"/>
    <x v="0"/>
    <n v="0.74542319774627697"/>
  </r>
  <r>
    <s v="@TheCrewGame"/>
    <s v="@originaluser"/>
    <x v="1"/>
    <s v="Nov 14, 2023 Â· 2:14 PM UTC"/>
    <s v="we are deeply honored to be nominated in the best sportsracing game category at   vote now for your nominees"/>
    <s v="https://twitter.com/TheCrewGame/status/1724430707462742359#m"/>
    <n v="661"/>
    <n v="4"/>
    <n v="71"/>
    <n v="71"/>
    <x v="0"/>
    <n v="0.822484791278839"/>
  </r>
  <r>
    <s v="@Ubisoft"/>
    <s v="https://twitter.com/Ubisoft/status/1724112045967126873#m"/>
    <x v="0"/>
    <s v="Nov 13, 2023 Â· 5:08 PM UTC"/>
    <s v="were extremely proud to share that  has gone gold we cant wait for you all to explore the incredible world of pandora on december th   a huge congratulations to lead studio  and our codev studios around the world"/>
    <s v="https://twitter.com/Ubisoft/status/1724112045967126873#m"/>
    <n v="1507"/>
    <n v="57"/>
    <n v="211"/>
    <n v="107"/>
    <x v="0"/>
    <n v="0.978515565395355"/>
  </r>
  <r>
    <s v="@Ubisoft"/>
    <s v="https://twitter.com/Ubisoft/status/1724084454698729762#m"/>
    <x v="0"/>
    <s v="Nov 13, 2023 Â· 3:19 PM UTC"/>
    <s v="discover s new operation deep freeze  new operator tubarao  new gadget zoto canister  new map lair"/>
    <s v="https://twitter.com/Ubisoft/status/1724084454698729762#m"/>
    <n v="439"/>
    <n v="2"/>
    <n v="49"/>
    <n v="53"/>
    <x v="0"/>
    <n v="0.95056504011154197"/>
  </r>
  <r>
    <s v="@Ubisoft"/>
    <s v="https://twitter.com/Ubisoft/status/1723025274894168176#m"/>
    <x v="0"/>
    <s v="Nov 10, 2023 Â· 5:10 PM UTC"/>
    <s v="a new operator is joining     watch the full reveal of operation deep freeze live on sunday nov   am pt  pm cet"/>
    <s v="https://twitter.com/Ubisoft/status/1723025274894168176#m"/>
    <n v="762"/>
    <n v="16"/>
    <n v="92"/>
    <n v="65"/>
    <x v="0"/>
    <n v="0.74815279245376598"/>
  </r>
  <r>
    <s v="@Ubisoft"/>
    <s v="https://twitter.com/Ubisoft/status/1722662307052888429#m"/>
    <x v="0"/>
    <s v="Nov 9, 2023 Â· 5:07 PM UTC"/>
    <s v="were adding    to the ubisoft creators program   members get personalized campaigns unique opportunities rewards and digital resources to enhance your content  apply now"/>
    <s v="https://twitter.com/Ubisoft/status/1722662307052888429#m"/>
    <n v="448"/>
    <n v="7"/>
    <n v="102"/>
    <n v="38"/>
    <x v="0"/>
    <n v="0.734929859638214"/>
  </r>
  <r>
    <s v="@Rainbow6Game"/>
    <s v="@originaluser"/>
    <x v="1"/>
    <s v="Nov 7, 2023 Â· 5:00 PM UTC"/>
    <s v="welcome to the demons den lair uncover the enigmatic depths of the facility where mastering the verticality will be the key to victory   see more during the full reveal of on nov   am pt  pm cet  set your reminders on youtube twitchtvrainbow"/>
    <s v="https://twitter.com/Rainbow6Game/status/1721935551727550626#m"/>
    <n v="4244"/>
    <n v="105"/>
    <n v="538"/>
    <n v="205"/>
    <x v="0"/>
    <n v="0.96818578243255604"/>
  </r>
  <r>
    <s v="@Ubisoft"/>
    <s v="https://twitter.com/Ubisoft/status/1722285206629912650#m"/>
    <x v="0"/>
    <s v="Nov 8, 2023 Â· 4:09 PM UTC"/>
    <s v="play far cry  and over  games with ubisoft on pc"/>
    <s v="https://twitter.com/Ubisoft/status/1722285206629912650#m"/>
    <n v="144"/>
    <n v="1"/>
    <n v="11"/>
    <n v="9"/>
    <x v="0"/>
    <n v="0.71273982524871804"/>
  </r>
  <r>
    <s v="@TheDivMobile"/>
    <s v="@originaluser"/>
    <x v="1"/>
    <s v="Nov 7, 2023 Â· 5:01 PM UTC"/>
    <s v="were pumped to tell you the next  regional beta is around the corner  read all about it in our blog post"/>
    <s v="https://twitter.com/TheDivMobile/status/1721935960886173870#m"/>
    <n v="669"/>
    <n v="15"/>
    <n v="106"/>
    <n v="71"/>
    <x v="0"/>
    <n v="0.93778890371322599"/>
  </r>
  <r>
    <s v="@Ubisoft"/>
    <s v="https://twitter.com/Ubisoft/status/1721564562988704053#m"/>
    <x v="0"/>
    <s v="Nov 6, 2023 Â· 4:25 PM UTC"/>
    <s v="spongebob patrick and sandy will make their way into  on november th   from this to a collab with roblox get the lowdown on all the major announcement and reveals made during"/>
    <s v="https://twitter.com/Ubisoft/status/1721564562988704053#m"/>
    <n v="677"/>
    <n v="10"/>
    <n v="70"/>
    <n v="36"/>
    <x v="0"/>
    <n v="0.75902014970779397"/>
  </r>
  <r>
    <s v="@Ubisoft"/>
    <s v="https://twitter.com/Ubisoft/status/1721534471105552509#m"/>
    <x v="0"/>
    <s v="Nov 6, 2023 Â· 2:26 PM UTC"/>
    <s v="did you really spot all the references in    discover the most hidden ones here"/>
    <s v="https://twitter.com/Ubisoft/status/1721534471105552509#m"/>
    <n v="769"/>
    <n v="9"/>
    <n v="74"/>
    <n v="52"/>
    <x v="0"/>
    <n v="0.76655608415603604"/>
  </r>
  <r>
    <s v="@Brawlhalla"/>
    <s v="@originaluser"/>
    <x v="1"/>
    <s v="Nov 3, 2023 Â· 4:07 PM UTC"/>
    <s v="we are live with    join   and  on the desk to kick off this amazing weekend  twitchtvbrawlhalla"/>
    <s v="https://twitter.com/Brawlhalla/status/1720472844826530051#m"/>
    <n v="239"/>
    <n v="1"/>
    <n v="23"/>
    <n v="19"/>
    <x v="0"/>
    <n v="0.88292109966278098"/>
  </r>
  <r>
    <s v="@Ubisoft"/>
    <s v="https://twitter.com/Ubisoft/status/1720125276779131327#m"/>
    <x v="0"/>
    <s v="Nov 2, 2023 Â· 5:06 PM UTC"/>
    <s v="enjoy the fun of the most iconic card game with uno  now on ps and xbox series xs"/>
    <s v="https://twitter.com/Ubisoft/status/1720125276779131327#m"/>
    <n v="492"/>
    <n v="30"/>
    <n v="72"/>
    <n v="194"/>
    <x v="0"/>
    <n v="0.87274503707885698"/>
  </r>
  <r>
    <s v="@Ubisoft"/>
    <s v="https://twitter.com/Ubisoft/status/1720113269027860611#m"/>
    <x v="0"/>
    <s v="Nov 2, 2023 Â· 4:18 PM UTC"/>
    <s v="join the  free weekend   pc live now consoles starting november"/>
    <s v="https://twitter.com/Ubisoft/status/1720113269027860611#m"/>
    <n v="223"/>
    <n v="0"/>
    <n v="32"/>
    <n v="47"/>
    <x v="0"/>
    <n v="0.74851483106613204"/>
  </r>
  <r>
    <s v="@Ubisoft"/>
    <s v="https://twitter.com/Ubisoft/status/1720082269908644273#m"/>
    <x v="0"/>
    <s v="Nov 2, 2023 Â· 2:15 PM UTC"/>
    <s v="our commitment to online safety continues  teaming up with gaming mental health experts  our good game playbook will be shared with both players after disruptive behavior reports for education support and toxicity reduction"/>
    <s v="https://twitter.com/Ubisoft/status/1720082269908644273#m"/>
    <n v="355"/>
    <n v="6"/>
    <n v="42"/>
    <n v="53"/>
    <x v="0"/>
    <n v="0.87050110101699796"/>
  </r>
  <r>
    <s v="@Brawlhalla"/>
    <s v="@originaluser"/>
    <x v="1"/>
    <s v="Nov 1, 2023 Â· 2:00 PM UTC"/>
    <s v="break out the party hat and cake  its time to celebrate brawlhallas eighth anniversary"/>
    <s v="https://twitter.com/Brawlhalla/status/1719715951485088154#m"/>
    <n v="1103"/>
    <n v="10"/>
    <n v="58"/>
    <n v="62"/>
    <x v="0"/>
    <n v="0.67491906881332397"/>
  </r>
  <r>
    <s v="@Ubisoft"/>
    <s v="https://twitter.com/Ubisoft/status/1719379155177832542#m"/>
    <x v="0"/>
    <s v="Oct 31, 2023 Â· 3:41 PM UTC"/>
    <s v="steal his look"/>
    <s v="https://twitter.com/Ubisoft/status/1719379155177832542#m"/>
    <n v="2499"/>
    <n v="29"/>
    <n v="329"/>
    <n v="87"/>
    <x v="0"/>
    <n v="0.74110698699951205"/>
  </r>
  <r>
    <s v="@Ubisoft"/>
    <s v="https://twitter.com/Ubisoft/status/1717917950621970864#m"/>
    <x v="0"/>
    <s v="Oct 27, 2023 Â· 2:55 PM UTC"/>
    <s v="rayman got that dawg in him"/>
    <s v="https://twitter.com/Ubisoft/status/1717917950621970864#m"/>
    <n v="23815"/>
    <n v="215"/>
    <n v="3110"/>
    <n v="396"/>
    <x v="1"/>
    <n v="0.54506641626357999"/>
  </r>
  <r>
    <s v="@Ubisoft"/>
    <s v="https://twitter.com/Ubisoft/status/1717905001215820123#m"/>
    <x v="0"/>
    <s v="Oct 27, 2023 Â· 2:04 PM UTC"/>
    <s v="meet gilles amandine clint and lauren     follow the surprising journeys of four of our devs and find out how you could start your own journey with us"/>
    <s v="https://twitter.com/Ubisoft/status/1717905001215820123#m"/>
    <n v="504"/>
    <n v="1"/>
    <n v="49"/>
    <n v="50"/>
    <x v="0"/>
    <n v="0.96065562963485696"/>
  </r>
  <r>
    <s v="@Ubisoft"/>
    <s v="https://twitter.com/Ubisoft/status/1717575516486590799#m"/>
    <x v="0"/>
    <s v="Oct 26, 2023 Â· 4:14 PM UTC"/>
    <s v="come one come all your seat awaits you in the theatre of bones  the white bone spirits masterpiece on display will you play along  theater of bones runs in  from oct   nov"/>
    <s v="https://twitter.com/Ubisoft/status/1717575516486590799#m"/>
    <n v="495"/>
    <n v="7"/>
    <n v="48"/>
    <n v="39"/>
    <x v="0"/>
    <n v="0.938895583152771"/>
  </r>
  <r>
    <s v="@Ubisoft"/>
    <s v="https://twitter.com/Ubisoft/status/1717210257603133781#m"/>
    <x v="0"/>
    <s v="Oct 25, 2023 Â· 4:03 PM UTC"/>
    <s v="posting from here"/>
    <s v="https://twitter.com/Ubisoft/status/1717210257603133781#m"/>
    <n v="1393"/>
    <n v="4"/>
    <n v="78"/>
    <n v="100"/>
    <x v="0"/>
    <n v="0.63592863082885698"/>
  </r>
  <r>
    <s v="@Ubisoft"/>
    <s v="https://twitter.com/Ubisoft/status/1717189156672000318#m"/>
    <x v="0"/>
    <s v="Oct 25, 2023 Â· 2:39 PM UTC"/>
    <s v="step into the immersive world of video game creation with eric simon a world logic designer at    eric lifts the lid on his role discussing the crucial aspects of setting population and mythology in game development"/>
    <s v="https://twitter.com/Ubisoft/status/1717189156672000318#m"/>
    <n v="234"/>
    <n v="2"/>
    <n v="16"/>
    <n v="28"/>
    <x v="0"/>
    <n v="0.898390233516693"/>
  </r>
  <r>
    <s v="@rocksmithplus"/>
    <s v="@originaluser"/>
    <x v="1"/>
    <s v="Oct 24, 2023 Â· 4:00 PM UTC"/>
    <s v="start learning piano for free with our pc beta get the same great features of guitar all included for free in your subscription new users have a chance to get month free of rocksmith"/>
    <s v="https://twitter.com/rocksmithplus/status/1716847130399084943#m"/>
    <n v="181"/>
    <n v="4"/>
    <n v="36"/>
    <n v="32"/>
    <x v="0"/>
    <n v="0.96770578622818004"/>
  </r>
  <r>
    <s v="@justdancegame"/>
    <s v="@originaluser"/>
    <x v="1"/>
    <s v="Oct 24, 2023 Â· 4:00 PM UTC"/>
    <s v="you cant stop the dance with  edition available now dance with friends and family all year long to the ultimate just dance experience now featuring the new workout and challenge modes with ongoing content updates"/>
    <s v="https://twitter.com/justdancegame/status/1716847209134588395#m"/>
    <n v="627"/>
    <n v="35"/>
    <n v="108"/>
    <n v="72"/>
    <x v="0"/>
    <n v="0.84871721267700195"/>
  </r>
  <r>
    <s v="@Ubisoft"/>
    <s v="https://twitter.com/Ubisoft/status/1716819998885495019#m"/>
    <x v="0"/>
    <s v="Oct 24, 2023 Â· 2:12 PM UTC"/>
    <s v="hit the dance floor and join us in congratulating our studios around the world that helped bring  edition to life"/>
    <s v="https://twitter.com/Ubisoft/status/1716819998885495019#m"/>
    <n v="638"/>
    <n v="10"/>
    <n v="75"/>
    <n v="33"/>
    <x v="0"/>
    <n v="0.87801516056060802"/>
  </r>
  <r>
    <s v="@Trackmania"/>
    <s v="@originaluser"/>
    <x v="1"/>
    <s v="Oct 23, 2023 Â· 5:00 PM UTC"/>
    <s v="you can now play the  track of the day for free"/>
    <s v="https://twitter.com/Trackmania/status/1716499736163721437#m"/>
    <n v="215"/>
    <n v="2"/>
    <n v="21"/>
    <n v="19"/>
    <x v="0"/>
    <n v="0.88874596357345603"/>
  </r>
  <r>
    <s v="@Ubisoft"/>
    <s v="https://twitter.com/Ubisoft/status/1716755980384415752#m"/>
    <x v="0"/>
    <s v="Oct 24, 2023 Â· 9:58 AM UTC"/>
    <s v="everybody dance now    edition is out now featuring  new tracks and universes from all genres and eras including flowers by miley cyrus titi me pregunto by bad bunny how you like that by blackpink and i wanna dance with somebody by whitney houston"/>
    <s v="https://twitter.com/Ubisoft/status/1716755980384415752#m"/>
    <n v="428"/>
    <n v="10"/>
    <n v="49"/>
    <n v="23"/>
    <x v="0"/>
    <n v="0.60531407594680797"/>
  </r>
  <r>
    <s v="@Ubisoft"/>
    <s v="https://twitter.com/Ubisoft/status/1716479598576222456#m"/>
    <x v="0"/>
    <s v="Oct 23, 2023 Â· 3:40 PM UTC"/>
    <s v="its the eden late show with your host rayman"/>
    <s v="https://twitter.com/Ubisoft/status/1716479598576222456#m"/>
    <n v="2670"/>
    <n v="30"/>
    <n v="413"/>
    <n v="83"/>
    <x v="0"/>
    <n v="0.79486244916915905"/>
  </r>
  <r>
    <s v="@CloudisSleeping"/>
    <s v="@originaluser"/>
    <x v="1"/>
    <s v="Oct 20, 2023 Â· 1:28 AM UTC"/>
    <s v="yeah rayman"/>
    <s v="https://twitter.com/CloudisSleeping/status/1715178135254151520#m"/>
    <n v="7190"/>
    <n v="11"/>
    <n v="1219"/>
    <n v="26"/>
    <x v="0"/>
    <n v="0.69878411293029796"/>
  </r>
  <r>
    <s v="@Ubisoft"/>
    <s v="https://twitter.com/Ubisoft/status/1715379330941960394#m"/>
    <x v="0"/>
    <s v="Oct 20, 2023 Â· 2:47 PM UTC"/>
    <s v="hey heres an idea for this weekend video games"/>
    <s v="https://twitter.com/Ubisoft/status/1715379330941960394#m"/>
    <n v="1388"/>
    <n v="25"/>
    <n v="121"/>
    <n v="274"/>
    <x v="0"/>
    <n v="0.69935983419418302"/>
  </r>
  <r>
    <s v="@Ubisoft"/>
    <s v="https://twitter.com/Ubisoft/status/1715288297021354264#m"/>
    <x v="0"/>
    <s v="Oct 20, 2023 Â· 8:46 AM UTC"/>
    <s v="save on the crew motorfest and other racing titles until october    dont miss out on adrenalinepacked deals at the ubisoft store"/>
    <s v="https://twitter.com/Ubisoft/status/1715288297021354264#m"/>
    <n v="331"/>
    <n v="1"/>
    <n v="38"/>
    <n v="38"/>
    <x v="2"/>
    <n v="0.34314307570457497"/>
  </r>
  <r>
    <s v="@Ubisoft"/>
    <s v="https://twitter.com/Ubisoft/status/1715055799033086043#m"/>
    <x v="0"/>
    <s v="Oct 19, 2023 Â· 5:22 PM UTC"/>
    <s v="join us for a  a blood dragon remix watch party and earn a drop for rainbow six siege   watch the first episode with us and stream the full series on netflix   live now on twitchtvubisoft"/>
    <s v="https://twitter.com/Ubisoft/status/1715055799033086043#m"/>
    <n v="304"/>
    <n v="2"/>
    <n v="47"/>
    <n v="23"/>
    <x v="0"/>
    <n v="0.93730515241622903"/>
  </r>
  <r>
    <s v="@Ubisoft"/>
    <s v="https://twitter.com/Ubisoft/status/1714975135382327622#m"/>
    <x v="0"/>
    <s v="Oct 19, 2023 Â· 12:01 PM UTC"/>
    <s v="youre not ready for this   a blood dragon remix is now streaming only on netflix brought to you by ubisoft  adi shankar"/>
    <s v="https://twitter.com/Ubisoft/status/1714975135382327622#m"/>
    <n v="1178"/>
    <n v="59"/>
    <n v="186"/>
    <n v="63"/>
    <x v="2"/>
    <n v="0.32877266407012901"/>
  </r>
  <r>
    <s v="@Ubisoft"/>
    <s v="https://twitter.com/Ubisoft/status/1714945927486578969#m"/>
    <x v="0"/>
    <s v="Oct 19, 2023 Â· 10:05 AM UTC"/>
    <s v="dive into the whimsical world of lumote now part of our indie collection on ubisoft  explore solve and conquer in this enchanting puzzleplatformer"/>
    <s v="https://twitter.com/Ubisoft/status/1714945927486578969#m"/>
    <n v="209"/>
    <n v="0"/>
    <n v="17"/>
    <n v="23"/>
    <x v="1"/>
    <n v="0.57577329874038696"/>
  </r>
  <r>
    <s v="@AdamGoldberg28"/>
    <s v="@originaluser"/>
    <x v="1"/>
    <s v="Sep 27, 2023 Â· 11:04 PM UTC"/>
    <s v="cody"/>
    <s v="https://twitter.com/AdamGoldberg28/status/1707169281715167280#m"/>
    <n v="5767"/>
    <n v="15"/>
    <n v="321"/>
    <n v="51"/>
    <x v="0"/>
    <n v="0.67157948017120395"/>
  </r>
  <r>
    <s v="@Ubisoft"/>
    <s v="https://twitter.com/Ubisoft/status/1714643364925071642#m"/>
    <x v="0"/>
    <s v="Oct 18, 2023 Â· 2:03 PM UTC"/>
    <s v="its the eden late show with your host rayman    a blood dragon remix available only on netflix tomorrow"/>
    <s v="https://twitter.com/Ubisoft/status/1714643364925071642#m"/>
    <n v="2858"/>
    <n v="132"/>
    <n v="532"/>
    <n v="94"/>
    <x v="0"/>
    <n v="0.63884407281875599"/>
  </r>
  <r>
    <s v="@Ubisoft"/>
    <s v="https://twitter.com/Ubisoft/status/1714624707461280097#m"/>
    <x v="0"/>
    <s v="Oct 18, 2023 Â· 12:49 PM UTC"/>
    <s v="in case you missed it try  motorfest with our  hour free trial  if you want to buy the game after testing it your progression will be saved"/>
    <s v="https://twitter.com/Ubisoft/status/1714624707461280097#m"/>
    <n v="426"/>
    <n v="0"/>
    <n v="41"/>
    <n v="33"/>
    <x v="0"/>
    <n v="0.898817598819733"/>
  </r>
  <r>
    <s v="@assassinscreed"/>
    <s v="@originaluser"/>
    <x v="1"/>
    <s v="Oct 17, 2023 Â· 7:00 PM UTC"/>
    <s v="bullfrog makes his assassin debut in two days   captain laserhawk a blood dragon remix available only on netflix"/>
    <s v="https://twitter.com/assassinscreed/status/1714355608026050819#m"/>
    <n v="1941"/>
    <n v="31"/>
    <n v="248"/>
    <n v="34"/>
    <x v="1"/>
    <n v="0.51326942443847701"/>
  </r>
  <r>
    <s v="@Ubisoft"/>
    <s v="https://twitter.com/Ubisoft/status/1714315349087199546#m"/>
    <x v="0"/>
    <s v="Oct 17, 2023 Â· 4:20 PM UTC"/>
    <s v="it is   the future    a blood dragon remix available only on netflix in two days"/>
    <s v="https://twitter.com/Ubisoft/status/1714315349087199546#m"/>
    <n v="1111"/>
    <n v="22"/>
    <n v="158"/>
    <n v="32"/>
    <x v="0"/>
    <n v="0.621798455715179"/>
  </r>
  <r>
    <s v="@Ubisoft"/>
    <s v="https://twitter.com/Ubisoft/status/1714277248629686386#m"/>
    <x v="0"/>
    <s v="Oct 17, 2023 Â· 1:48 PM UTC"/>
    <s v="im not crying youre crying"/>
    <s v="https://twitter.com/Ubisoft/status/1714277248629686386#m"/>
    <n v="30403"/>
    <n v="111"/>
    <n v="2906"/>
    <n v="403"/>
    <x v="2"/>
    <n v="0.21099115908145899"/>
  </r>
  <r>
    <s v="@Ubisoft"/>
    <s v="https://twitter.com/Ubisoft/status/1714219351916548413#m"/>
    <x v="0"/>
    <s v="Oct 17, 2023 Â· 9:58 AM UTC"/>
    <s v="our visual effect artists never cease to blow our minds  learn more about our talented teams and join the fun at"/>
    <s v="https://twitter.com/Ubisoft/status/1714219351916548413#m"/>
    <n v="313"/>
    <n v="0"/>
    <n v="28"/>
    <n v="13"/>
    <x v="0"/>
    <n v="0.78047513961792003"/>
  </r>
  <r>
    <s v="@Ubisoft"/>
    <s v="https://twitter.com/Ubisoft/status/1713925627139498207#m"/>
    <x v="0"/>
    <s v="Oct 16, 2023 Â· 2:31 PM UTC"/>
    <s v="see how our teams brought their different expertises to make  mirage as culturally religiously and historically authentic as possible"/>
    <s v="https://twitter.com/Ubisoft/status/1713925627139498207#m"/>
    <n v="907"/>
    <n v="14"/>
    <n v="129"/>
    <n v="33"/>
    <x v="0"/>
    <n v="0.83729356527328502"/>
  </r>
  <r>
    <s v="@Ubisoft"/>
    <s v="https://twitter.com/Ubisoft/status/1712816915251404884#m"/>
    <x v="0"/>
    <s v="Oct 13, 2023 Â· 1:05 PM UTC"/>
    <s v="activision blizzard games are coming to ubisoft  find out more about our newly closed cloud streaming deal and what it means for ubisoft subscribers"/>
    <s v="https://twitter.com/Ubisoft/status/1712816915251404884#m"/>
    <n v="6283"/>
    <n v="178"/>
    <n v="815"/>
    <n v="192"/>
    <x v="2"/>
    <n v="0.22493983805179599"/>
  </r>
  <r>
    <s v="@Ubisoft"/>
    <s v="https://twitter.com/Ubisoft/status/1712503478646423708#m"/>
    <x v="0"/>
    <s v="Oct 12, 2023 Â· 4:20 PM UTC"/>
    <s v="starting tomorrow take down every damn monster  doktors curse  night of the hunters will be available on oct  in"/>
    <s v="https://twitter.com/Ubisoft/status/1712503478646423708#m"/>
    <n v="604"/>
    <n v="7"/>
    <n v="62"/>
    <n v="67"/>
    <x v="1"/>
    <n v="0.45935100317001298"/>
  </r>
  <r>
    <s v="@assassinscreed"/>
    <s v="@originaluser"/>
    <x v="1"/>
    <s v="Oct 11, 2023 Â· 4:49 PM UTC"/>
    <s v="thank you all for joining us on basims journey in th century baghdad   we are thrilled by the response from the community and for embracing our homage to the roots of the ac franchise"/>
    <s v="https://twitter.com/assassinscreed/status/1712148332817084678#m"/>
    <n v="8476"/>
    <n v="234"/>
    <n v="944"/>
    <n v="592"/>
    <x v="0"/>
    <n v="0.94060796499252297"/>
  </r>
  <r>
    <s v="@Ubisoft"/>
    <s v="https://twitter.com/Ubisoft/status/1712468156990750927#m"/>
    <x v="0"/>
    <s v="Oct 12, 2023 Â· 1:59 PM UTC"/>
    <s v="explore the enchanting world of rime on ubisoft immerse yourself in this captivating adventure now included in our indie collection"/>
    <s v="https://twitter.com/Ubisoft/status/1712468156990750927#m"/>
    <n v="244"/>
    <n v="3"/>
    <n v="24"/>
    <n v="11"/>
    <x v="1"/>
    <n v="0.59101480245590199"/>
  </r>
  <r>
    <s v="@assassinscreed"/>
    <s v="@originaluser"/>
    <x v="1"/>
    <s v="Oct 11, 2023 Â· 7:00 PM UTC"/>
    <s v="master assassins come in all shapes and forms dont judge a frog by its leap of faith  captain laserhawk a blood dragon remix premieres on oct th only on netflix brought to you by ubisoft  adi shankar"/>
    <s v="https://twitter.com/assassinscreed/status/1712181382070358332#m"/>
    <n v="3485"/>
    <n v="76"/>
    <n v="493"/>
    <n v="69"/>
    <x v="0"/>
    <n v="0.63126397132873502"/>
  </r>
  <r>
    <s v="@Ubisoft"/>
    <s v="https://twitter.com/Ubisoft/status/1712105799990800574#m"/>
    <x v="0"/>
    <s v="Oct 11, 2023 Â· 2:00 PM UTC"/>
    <s v="play child of light and over  games with ubisoft on pc"/>
    <s v="https://twitter.com/Ubisoft/status/1712105799990800574#m"/>
    <n v="120"/>
    <n v="1"/>
    <n v="9"/>
    <n v="15"/>
    <x v="0"/>
    <n v="0.71769779920578003"/>
  </r>
  <r>
    <s v="@Ubisoft"/>
    <s v="https://twitter.com/Ubisoft/status/1712105796308193414#m"/>
    <x v="0"/>
    <s v="Oct 11, 2023 Â· 2:00 PM UTC"/>
    <s v="an adventure awaits"/>
    <s v="https://twitter.com/Ubisoft/status/1712105796308193414#m"/>
    <n v="528"/>
    <n v="6"/>
    <n v="35"/>
    <n v="37"/>
    <x v="0"/>
    <n v="0.70198148488998402"/>
  </r>
  <r>
    <s v="@assassinscreed"/>
    <s v="@originaluser"/>
    <x v="1"/>
    <s v="Oct 10, 2023 Â· 7:00 PM UTC"/>
    <s v="stars of assassins creed mirage shohreh aghdashloo roshan and lee majdoub basim are joined by narrative director sarah beaulieu to discuss how they brought roshan and basim to life and their connections to the characters  watch the full video here"/>
    <s v="https://twitter.com/assassinscreed/status/1711819058453114880#m"/>
    <n v="1948"/>
    <n v="23"/>
    <n v="225"/>
    <n v="54"/>
    <x v="1"/>
    <n v="0.57295763492584195"/>
  </r>
  <r>
    <s v="@Ubisoft"/>
    <s v="https://twitter.com/Ubisoft/status/1711725365930897676#m"/>
    <x v="0"/>
    <s v="Oct 10, 2023 Â· 12:48 PM UTC"/>
    <s v="rev up your engines for the crew motorfest sale at the ubisoft store hit the open road with up to  off and play the hour free trial starting october"/>
    <s v="https://twitter.com/Ubisoft/status/1711725365930897676#m"/>
    <n v="381"/>
    <n v="4"/>
    <n v="33"/>
    <n v="39"/>
    <x v="0"/>
    <n v="0.90400975942611705"/>
  </r>
  <r>
    <s v="@princeofpersia"/>
    <s v="@originaluser"/>
    <x v="1"/>
    <s v="Oct 9, 2023 Â· 3:53 PM UTC"/>
    <s v="hi  twitch stream is starting now   okay bye see you there  twitchtvubisoft"/>
    <s v="https://twitter.com/princeofpersia/status/1711409530922307922#m"/>
    <n v="236"/>
    <n v="3"/>
    <n v="36"/>
    <n v="19"/>
    <x v="0"/>
    <n v="0.82467210292816195"/>
  </r>
  <r>
    <s v="@Ubisoft"/>
    <s v="https://twitter.com/Ubisoft/status/1711402806546931999#m"/>
    <x v="0"/>
    <s v="Oct 9, 2023 Â· 3:26 PM UTC"/>
    <s v="how are you enjoying the world of  mirage so far"/>
    <s v="https://twitter.com/Ubisoft/status/1711402806546931999#m"/>
    <n v="2922"/>
    <n v="33"/>
    <n v="137"/>
    <n v="562"/>
    <x v="0"/>
    <n v="0.93335050344467196"/>
  </r>
  <r>
    <s v="@Ubisoft"/>
    <s v="https://twitter.com/Ubisoft/status/1711382321234903546#m"/>
    <x v="0"/>
    <s v="Oct 9, 2023 Â· 2:05 PM UTC"/>
    <s v="for latin american heritage month were taking a deep dive into the world of   discover how members of gente our employee resource group for those of latin american descent channeled their culture to into the world of yara to help bring the experience to life"/>
    <s v="https://twitter.com/Ubisoft/status/1711382321234903546#m"/>
    <n v="268"/>
    <n v="0"/>
    <n v="20"/>
    <n v="20"/>
    <x v="0"/>
    <n v="0.77087205648422197"/>
  </r>
  <r>
    <s v="@TheCrewGame"/>
    <s v="@originaluser"/>
    <x v="1"/>
    <s v="Oct 5, 2023 Â· 5:02 PM UTC"/>
    <s v="we all have a story on the road but whats the ultimate definition of car culture   watch this documentary to learn more about the world of cars"/>
    <s v="https://twitter.com/TheCrewGame/status/1709977247329722462#m"/>
    <n v="628"/>
    <n v="4"/>
    <n v="86"/>
    <n v="84"/>
    <x v="0"/>
    <n v="0.74304020404815696"/>
  </r>
  <r>
    <s v="@Ubisoft"/>
    <s v="https://twitter.com/Ubisoft/status/1710663782781927607#m"/>
    <x v="0"/>
    <s v="Oct 7, 2023 Â· 2:30 PM UTC"/>
    <s v="form the rainbow"/>
    <s v="https://twitter.com/Ubisoft/status/1710663782781927607#m"/>
    <n v="439"/>
    <n v="6"/>
    <n v="53"/>
    <n v="37"/>
    <x v="0"/>
    <n v="0.69388687610626198"/>
  </r>
  <r>
    <s v="@Ubisoft"/>
    <s v="https://twitter.com/Ubisoft/status/1710302473397686283#m"/>
    <x v="0"/>
    <s v="Oct 6, 2023 Â· 2:34 PM UTC"/>
    <s v="press a button to start volume on"/>
    <s v="https://twitter.com/Ubisoft/status/1710302473397686283#m"/>
    <n v="1937"/>
    <n v="26"/>
    <n v="194"/>
    <n v="127"/>
    <x v="0"/>
    <n v="0.68417209386825595"/>
  </r>
  <r>
    <s v="@Ubisoft"/>
    <s v="https://twitter.com/Ubisoft/status/1710280746198298830#m"/>
    <x v="0"/>
    <s v="Oct 6, 2023 Â· 1:08 PM UTC"/>
    <s v="your  mirage adventure continues on music platforms with the original soundtrack by  out now   listen here"/>
    <s v="https://twitter.com/Ubisoft/status/1710280746198298830#m"/>
    <n v="668"/>
    <n v="1"/>
    <n v="68"/>
    <n v="35"/>
    <x v="0"/>
    <n v="0.88311523199081399"/>
  </r>
  <r>
    <s v="@Ubisoft"/>
    <s v="https://twitter.com/Ubisoft/status/1709955406011789614#m"/>
    <x v="0"/>
    <s v="Oct 5, 2023 Â· 3:35 PM UTC"/>
    <s v="mirage is finally here  are you ready to follow basims epic journey through baghdad  available now"/>
    <s v="https://twitter.com/Ubisoft/status/1709955406011789614#m"/>
    <n v="1620"/>
    <n v="25"/>
    <n v="197"/>
    <n v="115"/>
    <x v="0"/>
    <n v="0.90495043992996205"/>
  </r>
  <r>
    <s v="@LifeatUbisoft"/>
    <s v="@originaluser"/>
    <x v="1"/>
    <s v="Oct 5, 2023 Â· 2:17 PM UTC"/>
    <s v="launch day  wed like to take this moment to give a huge congratulations to all of our teams around the world that worked to bring  mirage to life"/>
    <s v="https://twitter.com/LifeatUbisoft/status/1709935803630236109#m"/>
    <n v="633"/>
    <n v="6"/>
    <n v="55"/>
    <n v="36"/>
    <x v="0"/>
    <n v="0.96188747882842995"/>
  </r>
  <r>
    <s v="@Ubisoft"/>
    <s v="https://twitter.com/Ubisoft/status/1709872195655053697#m"/>
    <x v="0"/>
    <s v="Oct 5, 2023 Â· 10:04 AM UTC"/>
    <s v="todays the day"/>
    <s v="https://twitter.com/Ubisoft/status/1709872195655053697#m"/>
    <n v="4279"/>
    <n v="63"/>
    <n v="406"/>
    <n v="150"/>
    <x v="0"/>
    <n v="0.71353071928024303"/>
  </r>
  <r>
    <s v="@assassinscreed"/>
    <s v="@originaluser"/>
    <x v="1"/>
    <s v="Oct 4, 2023 Â· 5:30 PM UTC"/>
    <s v="learn more about the development teams approach regarding accessibility as well as the gameplay options available in assassins creed mirage"/>
    <s v="https://twitter.com/assassinscreed/status/1709621905861276092#m"/>
    <n v="1670"/>
    <n v="7"/>
    <n v="138"/>
    <n v="39"/>
    <x v="0"/>
    <n v="0.78916543722152699"/>
  </r>
  <r>
    <s v="@Ubisoft"/>
    <s v="https://twitter.com/Ubisoft/status/1709569733933113479#m"/>
    <x v="0"/>
    <s v="Oct 4, 2023 Â· 2:02 PM UTC"/>
    <s v="see you in baghdad  mirage out tomorrow"/>
    <s v="https://twitter.com/Ubisoft/status/1709569733933113479#m"/>
    <n v="4381"/>
    <n v="85"/>
    <n v="439"/>
    <n v="215"/>
    <x v="0"/>
    <n v="0.74816840887069702"/>
  </r>
  <r>
    <s v="@Ubisoft"/>
    <s v="https://twitter.com/Ubisoft/status/1709250541006516339#m"/>
    <x v="0"/>
    <s v="Oct 3, 2023 Â· 4:54 PM UTC"/>
    <s v="welcome to incursion paradise lost the newest and most challenging endgame content in  dropping today"/>
    <s v="https://twitter.com/Ubisoft/status/1709250541006516339#m"/>
    <n v="676"/>
    <n v="3"/>
    <n v="81"/>
    <n v="37"/>
    <x v="0"/>
    <n v="0.71831047534942605"/>
  </r>
  <r>
    <s v="@assassinscreed"/>
    <s v="@originaluser"/>
    <x v="1"/>
    <s v="Oct 3, 2023 Â· 4:00 PM UTC"/>
    <s v="were celebrating the upcoming launch of assassins creed miragestarting right now  join us on twitch for exclusive drops a collectors case giveaway celebrity guest appearances and live gameplay"/>
    <s v="https://twitter.com/assassinscreed/status/1709236869303521710#m"/>
    <n v="1191"/>
    <n v="15"/>
    <n v="144"/>
    <n v="67"/>
    <x v="0"/>
    <n v="0.72891563177108798"/>
  </r>
  <r>
    <s v="@assassinscreed"/>
    <s v="@originaluser"/>
    <x v="1"/>
    <s v="Oct 3, 2023 Â· 1:00 PM UTC"/>
    <s v="discover the official release timing of mirage on xbox playstation and pc in your region"/>
    <s v="https://twitter.com/assassinscreed/status/1709191574595174514#m"/>
    <n v="3130"/>
    <n v="139"/>
    <n v="467"/>
    <n v="226"/>
    <x v="0"/>
    <n v="0.78501039743423495"/>
  </r>
  <r>
    <s v="@Ubisoft"/>
    <s v="https://twitter.com/Ubisoft/status/1708854873104462013#m"/>
    <x v="0"/>
    <s v="Oct 2, 2023 Â· 2:42 PM UTC"/>
    <s v="days before  mirage preorder here"/>
    <s v="https://twitter.com/Ubisoft/status/1708854873104462013#m"/>
    <n v="943"/>
    <n v="11"/>
    <n v="88"/>
    <n v="65"/>
    <x v="0"/>
    <n v="0.61383533477783203"/>
  </r>
  <r>
    <s v="@Ubisoft"/>
    <s v="https://twitter.com/Ubisoft/status/1708818794301345984#m"/>
    <x v="0"/>
    <s v="Oct 2, 2023 Â· 12:18 PM UTC"/>
    <s v="get ready to build trade and conquer with an autumn sale discount on anno  at the ubisoft store"/>
    <s v="https://twitter.com/Ubisoft/status/1708818794301345984#m"/>
    <n v="172"/>
    <n v="2"/>
    <n v="10"/>
    <n v="17"/>
    <x v="0"/>
    <n v="0.84934401512145996"/>
  </r>
  <r>
    <s v="@Ubisoft"/>
    <s v="https://twitter.com/Ubisoft/status/1707788879510589776#m"/>
    <x v="0"/>
    <s v="Sep 29, 2023 Â· 4:06 PM UTC"/>
    <s v="i could talk about frogs for hours  s creator and showrunner adi shankar  see more"/>
    <s v="https://twitter.com/Ubisoft/status/1707788879510589776#m"/>
    <n v="497"/>
    <n v="7"/>
    <n v="61"/>
    <n v="33"/>
    <x v="1"/>
    <n v="0.51042842864990201"/>
  </r>
  <r>
    <s v="@growtopiagame"/>
    <s v="@originaluser"/>
    <x v="1"/>
    <s v="Sep 28, 2023 Â· 12:00 PM UTC"/>
    <s v="hey growtopians  from shadowed alleys to pixel realms connors kassandra and basims creed knows no bounds take a leap of faith and celebrate the assassins creed weekend from september th  october st choose the assassin you want to be   the growtopia team"/>
    <s v="https://twitter.com/growtopiagame/status/1707364747757171102#m"/>
    <n v="198"/>
    <n v="4"/>
    <n v="18"/>
    <n v="9"/>
    <x v="0"/>
    <n v="0.70491474866867099"/>
  </r>
  <r>
    <s v="@Ubisoft"/>
    <s v="https://twitter.com/Ubisoft/status/1707728225508470874#m"/>
    <x v="0"/>
    <s v="Sep 29, 2023 Â· 12:05 PM UTC"/>
    <s v="revamp your gaming library this autumn at the ubisoft store  fall into savings and score up to  off on your favorite games"/>
    <s v="https://twitter.com/Ubisoft/status/1707728225508470874#m"/>
    <n v="330"/>
    <n v="4"/>
    <n v="30"/>
    <n v="30"/>
    <x v="0"/>
    <n v="0.68795067071914695"/>
  </r>
  <r>
    <s v="@assassinscreed"/>
    <s v="@originaluser"/>
    <x v="1"/>
    <s v="Sep 28, 2023 Â· 4:00 PM UTC"/>
    <s v="one week until mirage releases   are you ready to leave your life behind and walk the path of shadows"/>
    <s v="https://twitter.com/assassinscreed/status/1707425078118338944#m"/>
    <n v="5773"/>
    <n v="230"/>
    <n v="764"/>
    <n v="213"/>
    <x v="0"/>
    <n v="0.79710775613784801"/>
  </r>
  <r>
    <s v="@Trackmania"/>
    <s v="@originaluser"/>
    <x v="1"/>
    <s v="Sep 28, 2023 Â· 3:00 PM UTC"/>
    <s v="the new fall campaign is coming on sunday    new campaign tracks and  free tracks of the day to celebrate the new season  read our full article"/>
    <s v="https://twitter.com/Trackmania/status/1707410034865344894#m"/>
    <n v="467"/>
    <n v="12"/>
    <n v="48"/>
    <n v="29"/>
    <x v="0"/>
    <n v="0.94329601526260398"/>
  </r>
  <r>
    <s v="@Ubisoft"/>
    <s v="https://twitter.com/Ubisoft/status/1707409897178951895#m"/>
    <x v="0"/>
    <s v="Sep 28, 2023 Â· 3:00 PM UTC"/>
    <s v="attention riders try out  and the new skateboard sport from september th to october nd your progression is saved if you buy the game up to  off"/>
    <s v="https://twitter.com/Ubisoft/status/1707409897178951895#m"/>
    <n v="164"/>
    <n v="4"/>
    <n v="22"/>
    <n v="11"/>
    <x v="0"/>
    <n v="0.826407611370087"/>
  </r>
  <r>
    <s v="@Ubisoft"/>
    <s v="https://twitter.com/Ubisoft/status/1707395844511551761#m"/>
    <x v="0"/>
    <s v="Sep 28, 2023 Â· 2:04 PM UTC"/>
    <s v="embrace the remix    a blood dragon remix coming to netflix on october th"/>
    <s v="https://twitter.com/Ubisoft/status/1707395844511551761#m"/>
    <n v="642"/>
    <n v="13"/>
    <n v="59"/>
    <n v="40"/>
    <x v="0"/>
    <n v="0.622458755970001"/>
  </r>
  <r>
    <s v="@Ubisoft"/>
    <s v="https://twitter.com/Ubisoft/status/1707372121196732520#m"/>
    <x v="0"/>
    <s v="Sep 28, 2023 Â· 12:30 PM UTC"/>
    <s v="join us in wishing  a happy th anniversary   learn more about the team and the studios journey"/>
    <s v="https://twitter.com/Ubisoft/status/1707372121196732520#m"/>
    <n v="434"/>
    <n v="11"/>
    <n v="46"/>
    <n v="29"/>
    <x v="0"/>
    <n v="0.79209440946579002"/>
  </r>
  <r>
    <s v="@Ubisoft"/>
    <s v="https://twitter.com/Ubisoft/status/1707075403129499855#m"/>
    <x v="0"/>
    <s v="Sep 27, 2023 Â· 4:51 PM UTC"/>
    <s v="meet dolph laserhawk and many many more  captain laserhawk a blood dragon remix invades netflix on october th"/>
    <s v="https://twitter.com/Ubisoft/status/1707075403129499855#m"/>
    <n v="1836"/>
    <n v="147"/>
    <n v="349"/>
    <n v="79"/>
    <x v="0"/>
    <n v="0.70204687118530296"/>
  </r>
  <r>
    <s v="@Ubisoft"/>
    <s v="https://twitter.com/Ubisoft/status/1707063140104454156#m"/>
    <x v="0"/>
    <s v="Sep 27, 2023 Â· 4:02 PM UTC"/>
    <s v="for every light theres a shadow find out october th in  mirage music by  featuring   watch the full trailer on youtube"/>
    <s v="https://twitter.com/Ubisoft/status/1707063140104454156#m"/>
    <n v="728"/>
    <n v="12"/>
    <n v="106"/>
    <n v="34"/>
    <x v="0"/>
    <n v="0.73540276288986195"/>
  </r>
  <r>
    <s v="@PlayXDefiant"/>
    <s v="@originaluser"/>
    <x v="1"/>
    <s v="Sep 26, 2023 Â· 5:52 PM UTC"/>
    <s v="announcing xdefiant public test sessions  test our platform we will be using for new upcoming changes and content to the game this thursday  from  pm pt to  pm pt  preload is available now on ubisoft connect for pc  learn more playxdefiantcomptsannounc"/>
    <s v="https://twitter.com/PlayXDefiant/status/1706728350738231479#m"/>
    <n v="7221"/>
    <n v="520"/>
    <n v="1186"/>
    <n v="864"/>
    <x v="0"/>
    <n v="0.84627085924148604"/>
  </r>
  <r>
    <s v="@Ubisoft"/>
    <s v="https://twitter.com/Ubisoft/status/1706668182159884305#m"/>
    <x v="0"/>
    <s v="Sep 26, 2023 Â· 1:52 PM UTC"/>
    <s v="its a sunny day in oahu    by"/>
    <s v="https://twitter.com/Ubisoft/status/1706668182159884305#m"/>
    <n v="353"/>
    <n v="1"/>
    <n v="24"/>
    <n v="30"/>
    <x v="0"/>
    <n v="0.71165573596954301"/>
  </r>
  <r>
    <s v="@Ubisoft"/>
    <s v="https://twitter.com/Ubisoft/status/1706304507800375802#m"/>
    <x v="0"/>
    <s v="Sep 25, 2023 Â· 1:47 PM UTC"/>
    <s v="mirage is only a couple of weeks away did you know you can play on day  with a ubisoft subscription join now"/>
    <s v="https://twitter.com/Ubisoft/status/1706304507800375802#m"/>
    <n v="1410"/>
    <n v="21"/>
    <n v="149"/>
    <n v="139"/>
    <x v="0"/>
    <n v="0.84188777208328203"/>
  </r>
  <r>
    <s v="@LifeatUbisoft"/>
    <s v="@originaluser"/>
    <x v="1"/>
    <s v="Sep 25, 2023 Â· 10:47 AM UTC"/>
    <s v="is this you   a woman or nonbinary individual  current student  year graduate  wanting to work in games  looking for mentorship  based in one of our  locations worldwide  then discover and apply to develop at ubisoft   ubilifunjp"/>
    <s v="https://twitter.com/LifeatUbisoft/status/1706259227289829473#m"/>
    <n v="175"/>
    <n v="16"/>
    <n v="43"/>
    <n v="45"/>
    <x v="1"/>
    <n v="0.51315063238143899"/>
  </r>
  <r>
    <s v="@Ubisoft"/>
    <s v="https://twitter.com/Ubisoft/status/1705597897004208407#m"/>
    <x v="0"/>
    <s v="Sep 23, 2023 Â· 3:00 PM UTC"/>
    <s v="meet bullfrog master assassin  tune in for the brand new trailer for captain laserhawk a blood dragon remix    september"/>
    <s v="https://twitter.com/Ubisoft/status/1705597897004208407#m"/>
    <n v="330"/>
    <n v="4"/>
    <n v="56"/>
    <n v="14"/>
    <x v="0"/>
    <n v="0.87197434902191195"/>
  </r>
  <r>
    <s v="@Ubisoft"/>
    <s v="https://twitter.com/Ubisoft/status/1705267513720820000#m"/>
    <x v="0"/>
    <s v="Sep 22, 2023 Â· 5:07 PM UTC"/>
    <s v="meet dolph laserhawk  tune in for the brand new trailer for captain laserhawk a blood dragon remix    september"/>
    <s v="https://twitter.com/Ubisoft/status/1705267513720820000#m"/>
    <n v="206"/>
    <n v="3"/>
    <n v="26"/>
    <n v="12"/>
    <x v="0"/>
    <n v="0.86858820915222201"/>
  </r>
  <r>
    <s v="@Ubisoft"/>
    <s v="https://twitter.com/Ubisoft/status/1705252129403789703#m"/>
    <x v="0"/>
    <s v="Sep 22, 2023 Â· 4:06 PM UTC"/>
    <s v="for every light theres a shadow  mirage coming october th music by  featuring  watch and listen here"/>
    <s v="https://twitter.com/Ubisoft/status/1705252129403789703#m"/>
    <n v="1000"/>
    <n v="23"/>
    <n v="147"/>
    <n v="37"/>
    <x v="0"/>
    <n v="0.78894346952438399"/>
  </r>
  <r>
    <s v="@Ubisoft"/>
    <s v="https://twitter.com/Ubisoft/status/1704891014610051245#m"/>
    <x v="0"/>
    <s v="Sep 21, 2023 Â· 4:11 PM UTC"/>
    <s v="see what the hype is about for  and this is just the start"/>
    <s v="https://twitter.com/Ubisoft/status/1704891014610051245#m"/>
    <n v="370"/>
    <n v="3"/>
    <n v="25"/>
    <n v="36"/>
    <x v="0"/>
    <n v="0.69087803363800004"/>
  </r>
  <r>
    <s v="@Ubisoft"/>
    <s v="https://twitter.com/Ubisoft/status/1704847552024027483#m"/>
    <x v="0"/>
    <s v="Sep 21, 2023 Â· 1:18 PM UTC"/>
    <s v="ready for a mindbending adventure dive into the digital realm with cyber hook now part of ubisofts indie collection  swing through neon landscapes conquer obstacles and embrace the ultimate cyber challenge"/>
    <s v="https://twitter.com/Ubisoft/status/1704847552024027483#m"/>
    <n v="183"/>
    <n v="2"/>
    <n v="17"/>
    <n v="20"/>
    <x v="0"/>
    <n v="0.86110037565231301"/>
  </r>
  <r>
    <s v="@skullnbonesgame"/>
    <s v="@originaluser"/>
    <x v="1"/>
    <s v="Sep 20, 2023 Â· 3:00 PM UTC"/>
    <s v="check out some of our fearsome pirates from s battle against a chilling ghost ship to  epic clash against the vicious kuharibu and so many other exciting moments caught during   a huge thank you to all for your involvement and passion"/>
    <s v="https://twitter.com/skullnbonesgame/status/1704510940564124067#m"/>
    <n v="396"/>
    <n v="17"/>
    <n v="48"/>
    <n v="47"/>
    <x v="0"/>
    <n v="0.96558278799056996"/>
  </r>
  <r>
    <s v="@RidersRepublic"/>
    <s v="@originaluser"/>
    <x v="1"/>
    <s v="Sep 19, 2023 Â· 4:00 PM UTC"/>
    <s v="hows it going riders   skateboard is right around the corner in riders republic youll soon be able to ollie kickflip nosegrind and a lot more in season  the deck festival   join the newest sport addition  coming september th on all platforms"/>
    <s v="https://twitter.com/RidersRepublic/status/1704163684208025890#m"/>
    <n v="631"/>
    <n v="25"/>
    <n v="81"/>
    <n v="100"/>
    <x v="0"/>
    <n v="0.74567896127700795"/>
  </r>
  <r>
    <s v="@Ubisoft"/>
    <s v="https://twitter.com/Ubisoft/status/1704178305522434056#m"/>
    <x v="0"/>
    <s v="Sep 19, 2023 Â· 4:59 PM UTC"/>
    <s v="watch the pc features trailer of  mirage now fully immerse yourself in th century baghdad and take advantage of intel technology to bring your gaming experience to the next level  watch the full trailer now"/>
    <s v="https://twitter.com/Ubisoft/status/1704178305522434056#m"/>
    <n v="831"/>
    <n v="16"/>
    <n v="101"/>
    <n v="48"/>
    <x v="0"/>
    <n v="0.71801948547363303"/>
  </r>
  <r>
    <s v="@Ubisoft"/>
    <s v="https://twitter.com/Ubisoft/status/1704164162312524129#m"/>
    <x v="0"/>
    <s v="Sep 19, 2023 Â· 4:02 PM UTC"/>
    <s v="ubisoft connects pc beta is out now    try it today"/>
    <s v="https://twitter.com/Ubisoft/status/1704164162312524129#m"/>
    <n v="515"/>
    <n v="6"/>
    <n v="48"/>
    <n v="32"/>
    <x v="1"/>
    <n v="0.59664070606231701"/>
  </r>
  <r>
    <s v="@Ubisoft"/>
    <s v="https://twitter.com/Ubisoft/status/1703800035530441089#m"/>
    <x v="0"/>
    <s v="Sep 18, 2023 Â· 3:55 PM UTC"/>
    <s v="which one"/>
    <s v="https://twitter.com/Ubisoft/status/1703800035530441089#m"/>
    <n v="785"/>
    <n v="26"/>
    <n v="29"/>
    <n v="180"/>
    <x v="0"/>
    <n v="0.66365563869476296"/>
  </r>
  <r>
    <s v="@Ubisoft"/>
    <s v="https://twitter.com/Ubisoft/status/1703750790748176552#m"/>
    <x v="0"/>
    <s v="Sep 18, 2023 Â· 12:40 PM UTC"/>
    <s v="kickoff your career in video games with the develop at ubisoft program   an opportunity to grow with a ubisoft mentor by your side  two tracks available game design and programming  for women and non binary people  applications are now open"/>
    <s v="https://twitter.com/Ubisoft/status/1703750790748176552#m"/>
    <n v="285"/>
    <n v="9"/>
    <n v="52"/>
    <n v="51"/>
    <x v="0"/>
    <n v="0.94316375255584695"/>
  </r>
  <r>
    <s v="@Ubisoft"/>
    <s v="https://twitter.com/Ubisoft/status/1702701698890735748#m"/>
    <x v="0"/>
    <s v="Sep 15, 2023 Â· 3:11 PM UTC"/>
    <s v="a huge congratulations to our teams on the launch of    to our players we hope youre enjoying the beauty of oahu"/>
    <s v="https://twitter.com/Ubisoft/status/1702701698890735748#m"/>
    <n v="979"/>
    <n v="9"/>
    <n v="90"/>
    <n v="137"/>
    <x v="0"/>
    <n v="0.94335567951202404"/>
  </r>
  <r>
    <s v="@Ubisoft"/>
    <s v="https://twitter.com/Ubisoft/status/1702668864390111597#m"/>
    <x v="0"/>
    <s v="Sep 15, 2023 Â· 1:01 PM UTC"/>
    <s v="test  for free during  hours and keep your progression if you purchase the game"/>
    <s v="https://twitter.com/Ubisoft/status/1702668864390111597#m"/>
    <n v="289"/>
    <n v="1"/>
    <n v="18"/>
    <n v="22"/>
    <x v="0"/>
    <n v="0.92876970767974898"/>
  </r>
  <r>
    <s v="@NintendoAmerica"/>
    <s v="@originaluser"/>
    <x v="1"/>
    <s v="Sep 14, 2023 Â· 3:06 PM UTC"/>
    <s v="dash into a stylish and thrilling actionadventure platformer set in a mythological persian world when  the lost crown releases for nintendo switch on jan"/>
    <s v="https://twitter.com/NintendoAmerica/status/1702338109751648460#m"/>
    <n v="1911"/>
    <n v="69"/>
    <n v="342"/>
    <n v="58"/>
    <x v="1"/>
    <n v="0.48257499933242798"/>
  </r>
  <r>
    <s v="@AvatarFrontiers"/>
    <s v="@originaluser"/>
    <x v="1"/>
    <s v="Sep 14, 2023 Â· 9:41 PM UTC"/>
    <s v="avatar frontiers of pandora is coming december   on playstation xbox series xs and pc meet new navi clans learn their ways and protect pandora from the rda in the upcoming game"/>
    <s v="https://twitter.com/AvatarFrontiers/status/1702437392253157536#m"/>
    <n v="2708"/>
    <n v="207"/>
    <n v="622"/>
    <n v="136"/>
    <x v="0"/>
    <n v="0.85587126016616799"/>
  </r>
  <r>
    <s v="@Ubisoft"/>
    <s v="https://twitter.com/Ubisoft/status/1702333418468769838#m"/>
    <x v="0"/>
    <s v="Sep 14, 2023 Â· 2:48 PM UTC"/>
    <s v="vroom vroom   is out today"/>
    <s v="https://twitter.com/Ubisoft/status/1702333418468769838#m"/>
    <n v="690"/>
    <n v="8"/>
    <n v="59"/>
    <n v="63"/>
    <x v="1"/>
    <n v="0.54494339227676403"/>
  </r>
  <r>
    <s v="@Ubisoft"/>
    <s v="https://twitter.com/Ubisoft/status/1702256844406714649#m"/>
    <x v="0"/>
    <s v="Sep 14, 2023 Â· 9:43 AM UTC"/>
    <s v="its time to drive through oahu   out now on playstation xbox epic ubisoft connect and luna"/>
    <s v="https://twitter.com/Ubisoft/status/1702256844406714649#m"/>
    <n v="541"/>
    <n v="6"/>
    <n v="57"/>
    <n v="28"/>
    <x v="0"/>
    <n v="0.61022073030471802"/>
  </r>
  <r>
    <s v="@Ubisoft"/>
    <s v="https://twitter.com/Ubisoft/status/1701964373927825550#m"/>
    <x v="0"/>
    <s v="Sep 13, 2023 Â· 2:21 PM UTC"/>
    <s v="start your engines and get ready to explore   out tomorrow"/>
    <s v="https://twitter.com/Ubisoft/status/1701964373927825550#m"/>
    <n v="522"/>
    <n v="3"/>
    <n v="32"/>
    <n v="35"/>
    <x v="0"/>
    <n v="0.78986406326293901"/>
  </r>
  <r>
    <s v="@Ubisoft"/>
    <s v="https://twitter.com/Ubisoft/status/1701879747410526607#m"/>
    <x v="0"/>
    <s v="Sep 13, 2023 Â· 8:45 AM UTC"/>
    <s v="embark on a hauntingly beautiful journey with the wanderer frankensteins creature  unleash your inner explorer and experience the iconic creatures quest for belonging now part of the ubisoft indie collection"/>
    <s v="https://twitter.com/Ubisoft/status/1701879747410526607#m"/>
    <n v="158"/>
    <n v="0"/>
    <n v="21"/>
    <n v="4"/>
    <x v="0"/>
    <n v="0.77950376272201505"/>
  </r>
  <r>
    <s v="@TheCrewGame"/>
    <s v="@originaluser"/>
    <x v="1"/>
    <s v="Sep 12, 2023 Â· 2:00 PM UTC"/>
    <s v="your journey to oahu is just about to start"/>
    <s v="https://twitter.com/TheCrewGame/status/1701596536877302028#m"/>
    <n v="840"/>
    <n v="3"/>
    <n v="64"/>
    <n v="69"/>
    <x v="0"/>
    <n v="0.65946602821350098"/>
  </r>
  <r>
    <s v="@Ubisoft"/>
    <s v="https://twitter.com/Ubisoft/status/1701609104421384331#m"/>
    <x v="0"/>
    <s v="Sep 12, 2023 Â· 2:49 PM UTC"/>
    <s v="as if you doubted they were rockstars"/>
    <s v="https://twitter.com/Ubisoft/status/1701609104421384331#m"/>
    <n v="641"/>
    <n v="5"/>
    <n v="97"/>
    <n v="26"/>
    <x v="0"/>
    <n v="0.79483360052108798"/>
  </r>
  <r>
    <s v="@Ubisoft"/>
    <s v="https://twitter.com/Ubisoft/status/1701270787280302262#m"/>
    <x v="0"/>
    <s v="Sep 11, 2023 Â· 4:25 PM UTC"/>
    <s v="join us in celebrating s launch week with our exclusive live action launch trailer and get a glimpse of the hawaiian dream that awaits you at motorfest  the crew motorfest releases on september"/>
    <s v="https://twitter.com/Ubisoft/status/1701270787280302262#m"/>
    <n v="505"/>
    <n v="10"/>
    <n v="67"/>
    <n v="36"/>
    <x v="0"/>
    <n v="0.90382510423660301"/>
  </r>
  <r>
    <s v="@Ubisoft"/>
    <s v="https://twitter.com/Ubisoft/status/1701248390225449203#m"/>
    <x v="0"/>
    <s v="Sep 11, 2023 Â· 2:56 PM UTC"/>
    <s v="start your engines  early access begins today  preorder"/>
    <s v="https://twitter.com/Ubisoft/status/1701248390225449203#m"/>
    <n v="843"/>
    <n v="6"/>
    <n v="76"/>
    <n v="47"/>
    <x v="0"/>
    <n v="0.640217185020447"/>
  </r>
  <r>
    <s v="@Ubisoft"/>
    <s v="https://twitter.com/Ubisoft/status/1700151507641872759#m"/>
    <x v="0"/>
    <s v="Sep 8, 2023 Â· 2:18 PM UTC"/>
    <s v="from classic to modern cars to planes boats to quads explore oahu the way you want"/>
    <s v="https://twitter.com/Ubisoft/status/1700151507641872759#m"/>
    <n v="535"/>
    <n v="6"/>
    <n v="52"/>
    <n v="40"/>
    <x v="0"/>
    <n v="0.81154870986938499"/>
  </r>
  <r>
    <s v="@TheCrewGame"/>
    <s v="@originaluser"/>
    <x v="1"/>
    <s v="Sep 6, 2023 Â· 7:00 PM UTC"/>
    <s v="launches on september  and were working to ensure that its roads are open to as many players as possible"/>
    <s v="https://twitter.com/TheCrewGame/status/1699497696241852511#m"/>
    <n v="1019"/>
    <n v="17"/>
    <n v="108"/>
    <n v="58"/>
    <x v="0"/>
    <n v="0.67396712303161599"/>
  </r>
  <r>
    <s v="@Ubisoft"/>
    <s v="https://twitter.com/Ubisoft/status/1699826961021841829#m"/>
    <x v="0"/>
    <s v="Sep 7, 2023 Â· 4:48 PM UTC"/>
    <s v="the show is about to begin  how hungry can the dead be  year  season  of  is coming on september"/>
    <s v="https://twitter.com/Ubisoft/status/1699826961021841829#m"/>
    <n v="254"/>
    <n v="3"/>
    <n v="28"/>
    <n v="24"/>
    <x v="1"/>
    <n v="0.52753198146820102"/>
  </r>
  <r>
    <s v="@Ubisoft"/>
    <s v="https://twitter.com/Ubisoft/status/1699762304479359116#m"/>
    <x v="0"/>
    <s v="Sep 7, 2023 Â· 12:31 PM UTC"/>
    <s v="npcs dont have feelings but people do  were promoting positive interactions between the real players behind the screen understand your personal triggers and how to combat them with our fair play program"/>
    <s v="https://twitter.com/Ubisoft/status/1699762304479359116#m"/>
    <n v="701"/>
    <n v="13"/>
    <n v="69"/>
    <n v="87"/>
    <x v="1"/>
    <n v="0.59619414806366"/>
  </r>
  <r>
    <s v="@rocksmithplus"/>
    <s v="@originaluser"/>
    <x v="1"/>
    <s v="Sep 6, 2023 Â· 4:00 PM UTC"/>
    <s v="we just added more hit songs from linkin park the cure sepultura seal and more  get started at getrocksmithcom  and if youre a new user try  days of rocksmith for free and learn guitar fast"/>
    <s v="https://twitter.com/rocksmithplus/status/1699452525328392448#m"/>
    <n v="120"/>
    <n v="0"/>
    <n v="16"/>
    <n v="12"/>
    <x v="0"/>
    <n v="0.97148221731185902"/>
  </r>
  <r>
    <s v="@Ubisoft"/>
    <s v="https://twitter.com/Ubisoft/status/1699439147155444097#m"/>
    <x v="0"/>
    <s v="Sep 6, 2023 Â· 3:07 PM UTC"/>
    <s v="the  x tekken crossover has begun devil jin nina  yoshimitsu are ready to brawl on mishima dojo use the tekken arcade cabinet emote see the panda slam ko and more"/>
    <s v="https://twitter.com/Ubisoft/status/1699439147155444097#m"/>
    <n v="338"/>
    <n v="8"/>
    <n v="42"/>
    <n v="18"/>
    <x v="1"/>
    <n v="0.49952942132949801"/>
  </r>
  <r>
    <s v="@Ubisoft"/>
    <s v="https://twitter.com/Ubisoft/status/1699068374683419049#m"/>
    <x v="0"/>
    <s v="Sep 5, 2023 Â· 2:34 PM UTC"/>
    <s v="you wake up here what you doing first"/>
    <s v="https://twitter.com/Ubisoft/status/1699068374683419049#m"/>
    <n v="2325"/>
    <n v="54"/>
    <n v="128"/>
    <n v="533"/>
    <x v="0"/>
    <n v="0.836320400238037"/>
  </r>
  <r>
    <s v="@Ubisoft"/>
    <s v="https://twitter.com/Ubisoft/status/1698695301685477545#m"/>
    <x v="0"/>
    <s v="Sep 4, 2023 Â· 1:51 PM UTC"/>
    <s v="whats the first thing you think of when listening to this"/>
    <s v="https://twitter.com/Ubisoft/status/1698695301685477545#m"/>
    <n v="2109"/>
    <n v="152"/>
    <n v="354"/>
    <n v="349"/>
    <x v="0"/>
    <n v="0.92675846815109297"/>
  </r>
  <r>
    <s v="@TheCrewGame"/>
    <s v="@originaluser"/>
    <x v="1"/>
    <s v="Aug 29, 2023 Â· 1:08 PM UTC"/>
    <s v="for several weeks  teams followed the development of  go behind the scenes of the games development with them"/>
    <s v="https://twitter.com/TheCrewGame/status/1696510227741311367#m"/>
    <n v="602"/>
    <n v="0"/>
    <n v="70"/>
    <n v="8"/>
    <x v="0"/>
    <n v="0.82862019538879395"/>
  </r>
  <r>
    <s v="@Ubisoft"/>
    <s v="https://twitter.com/Ubisoft/status/1697279393263964301#m"/>
    <x v="0"/>
    <s v="Aug 31, 2023 Â· 4:05 PM UTC"/>
    <s v="when the squad starts vibing like this you know its going to be good"/>
    <s v="https://twitter.com/Ubisoft/status/1697279393263964301#m"/>
    <n v="944"/>
    <n v="9"/>
    <n v="67"/>
    <n v="88"/>
    <x v="0"/>
    <n v="0.70012807846069303"/>
  </r>
  <r>
    <s v="@Ubisoft"/>
    <s v="https://twitter.com/Ubisoft/status/1697262779898716638#m"/>
    <x v="0"/>
    <s v="Aug 31, 2023 Â· 2:59 PM UTC"/>
    <s v="before hitting the road in  discover  games available on the ubisoft store that will keep you busy while you wait"/>
    <s v="https://twitter.com/Ubisoft/status/1697262779898716638#m"/>
    <n v="319"/>
    <n v="0"/>
    <n v="34"/>
    <n v="17"/>
    <x v="0"/>
    <n v="0.91193419694900502"/>
  </r>
  <r>
    <s v="@Ubisoft"/>
    <s v="https://twitter.com/Ubisoft/status/1696918048714678728#m"/>
    <x v="0"/>
    <s v="Aug 30, 2023 Â· 4:09 PM UTC"/>
    <s v="time for the great comeback the phantom has brought together rayman rabbid peach and rabbid mario to become his tv shows next superstars   rayman in the phantom show is now available on  sparks of hope"/>
    <s v="https://twitter.com/Ubisoft/status/1696918048714678728#m"/>
    <n v="1138"/>
    <n v="6"/>
    <n v="201"/>
    <n v="102"/>
    <x v="0"/>
    <n v="0.62801760435104403"/>
  </r>
  <r>
    <s v="@MarioRabbids"/>
    <s v="@originaluser"/>
    <x v="1"/>
    <s v="Aug 29, 2023 Â· 4:00 PM UTC"/>
    <s v="our team wants to share a message with you   deep dive into the development of  rayman in the phantom show  watch the full behind the scene here"/>
    <s v="https://twitter.com/MarioRabbids/status/1696553393160921389#m"/>
    <n v="1234"/>
    <n v="29"/>
    <n v="291"/>
    <n v="23"/>
    <x v="0"/>
    <n v="0.75103390216827404"/>
  </r>
  <r>
    <s v="@MarioRabbids"/>
    <s v="@originaluser"/>
    <x v="1"/>
    <s v="Aug 28, 2023 Â· 4:00 PM UTC"/>
    <s v="do you have your ticket"/>
    <s v="https://twitter.com/MarioRabbids/status/1696190922654941490#m"/>
    <n v="2060"/>
    <n v="51"/>
    <n v="415"/>
    <n v="66"/>
    <x v="0"/>
    <n v="0.84903955459594704"/>
  </r>
  <r>
    <s v="@Ubisoft"/>
    <s v="https://twitter.com/Ubisoft/status/1696521560079864278#m"/>
    <x v="0"/>
    <s v="Aug 29, 2023 Â· 1:53 PM UTC"/>
    <s v="happy th to this legend"/>
    <s v="https://twitter.com/Ubisoft/status/1696521560079864278#m"/>
    <n v="10804"/>
    <n v="445"/>
    <n v="1257"/>
    <n v="554"/>
    <x v="0"/>
    <n v="0.82320660352706898"/>
  </r>
  <r>
    <s v="@assassinscreed"/>
    <s v="@originaluser"/>
    <x v="1"/>
    <s v="Aug 28, 2023 Â· 4:00 PM UTC"/>
    <s v="from the art of horsemanship to the ethos of the powerful discover the culture of chivalry and the ideal household at the foundation of abbasid society that makes baghdad so unique   listen now on  and all other audio platforms"/>
    <s v="https://twitter.com/assassinscreed/status/1696190990820704439#m"/>
    <n v="813"/>
    <n v="1"/>
    <n v="87"/>
    <n v="16"/>
    <x v="0"/>
    <n v="0.66862815618515004"/>
  </r>
  <r>
    <s v="@Ubisoft"/>
    <s v="https://twitter.com/Ubisoft/status/1696164917496201574#m"/>
    <x v="0"/>
    <s v="Aug 28, 2023 Â· 2:16 PM UTC"/>
    <s v="soar through the skies and engage in aerial combat with your banshee preorder avatar frontiers of pandora or play dayone with ubisoft"/>
    <s v="https://twitter.com/Ubisoft/status/1696164917496201574#m"/>
    <n v="1130"/>
    <n v="15"/>
    <n v="86"/>
    <n v="61"/>
    <x v="0"/>
    <n v="0.85478979349136397"/>
  </r>
  <r>
    <s v="@Ubisoft"/>
    <s v="https://twitter.com/Ubisoft/status/1695120102755090781#m"/>
    <x v="0"/>
    <s v="Aug 25, 2023 Â· 5:05 PM UTC"/>
    <s v="the  closed beta is live were showing off coop gameplay and giving away closed beta codes right now on twitch"/>
    <s v="https://twitter.com/Ubisoft/status/1695120102755090781#m"/>
    <n v="344"/>
    <n v="6"/>
    <n v="38"/>
    <n v="42"/>
    <x v="2"/>
    <n v="2.8438627719879199E-2"/>
  </r>
  <r>
    <s v="@AvatarFrontiers"/>
    <s v="@originaluser"/>
    <x v="1"/>
    <s v="Aug 25, 2023 Â· 2:06 PM UTC"/>
    <s v="experience  of pandora on pc to enjoy stateoftheart features that will immerse you in the wonders and dangers of pandora"/>
    <s v="https://twitter.com/AvatarFrontiers/status/1695075240013930575#m"/>
    <n v="1302"/>
    <n v="134"/>
    <n v="276"/>
    <n v="73"/>
    <x v="0"/>
    <n v="0.82735341787338301"/>
  </r>
  <r>
    <s v="@skullnbonesgame"/>
    <s v="@originaluser"/>
    <x v="1"/>
    <s v="Aug 25, 2023 Â· 2:00 AM UTC"/>
    <s v="skull and bones closed beta is now live discover the game on twitch and youtube"/>
    <s v="https://twitter.com/skullnbonesgame/status/1694892490879316371#m"/>
    <n v="693"/>
    <n v="31"/>
    <n v="100"/>
    <n v="128"/>
    <x v="2"/>
    <n v="0.37131118774414101"/>
  </r>
  <r>
    <s v="@ANNO_EN"/>
    <s v="@originaluser"/>
    <x v="1"/>
    <s v="Aug 23, 2023 Â· 4:00 PM UTC"/>
    <s v="giveaway   from today until august  try to win unique anno  vinyls signed by the production and development teams  the rules are simple just rt this post   give it a try   see comment below to find out more about the applicable rules and privacy notice"/>
    <s v="https://twitter.com/ANNO_EN/status/1694378976074952962#m"/>
    <n v="467"/>
    <n v="5"/>
    <n v="599"/>
    <n v="43"/>
    <x v="0"/>
    <n v="0.88889956474304199"/>
  </r>
  <r>
    <s v="@ac_jade"/>
    <s v="@originaluser"/>
    <x v="1"/>
    <s v="Aug 23, 2023 Â· 10:00 PM UTC"/>
    <s v="watch the latest gameplay trailer of assassins creed jade to learn more about the game defend the innocent deliver justice for the people this is my purpose my creed  for more information assassinscreedjadecom see you at"/>
    <s v="https://twitter.com/ac_jade/status/1694469570935796010#m"/>
    <n v="948"/>
    <n v="27"/>
    <n v="183"/>
    <n v="26"/>
    <x v="1"/>
    <n v="0.54540622234344505"/>
  </r>
  <r>
    <s v="@Ubisoft"/>
    <s v="https://twitter.com/Ubisoft/status/1694368241219457196#m"/>
    <x v="0"/>
    <s v="Aug 23, 2023 Â· 3:17 PM UTC"/>
    <s v="where are you sitting"/>
    <s v="https://twitter.com/Ubisoft/status/1694368241219457196#m"/>
    <n v="1610"/>
    <n v="219"/>
    <n v="142"/>
    <n v="996"/>
    <x v="1"/>
    <n v="0.58890116214752197"/>
  </r>
  <r>
    <s v="@Ubisoft"/>
    <s v="https://twitter.com/Ubisoft/status/1694352172236800486#m"/>
    <x v="0"/>
    <s v="Aug 23, 2023 Â· 2:13 PM UTC"/>
    <s v="celebrate gamescom with great deals on pc games at the ubisoft store"/>
    <s v="https://twitter.com/Ubisoft/status/1694352172236800486#m"/>
    <n v="298"/>
    <n v="0"/>
    <n v="15"/>
    <n v="25"/>
    <x v="0"/>
    <n v="0.87688165903091397"/>
  </r>
  <r>
    <s v="@assassinscreed"/>
    <s v="@originaluser"/>
    <x v="1"/>
    <s v="Aug 21, 2023 Â· 5:00 PM UTC"/>
    <s v="welcome to th century baghdad   the first episode of baghdad soundwalks is now out and will take you through the lively streets of the abbasid empire capital listen now on all audio platforms"/>
    <s v="https://twitter.com/assassinscreed/status/1693669383350976724#m"/>
    <n v="958"/>
    <n v="10"/>
    <n v="120"/>
    <n v="11"/>
    <x v="0"/>
    <n v="0.92220437526702903"/>
  </r>
  <r>
    <s v="@TheCrewGame"/>
    <s v="@originaluser"/>
    <x v="1"/>
    <s v="Aug 22, 2023 Â· 7:30 PM UTC"/>
    <s v="welcome to motorfest   september th"/>
    <s v="https://twitter.com/TheCrewGame/status/1694069426960654580#m"/>
    <n v="1194"/>
    <n v="36"/>
    <n v="192"/>
    <n v="89"/>
    <x v="0"/>
    <n v="0.84285545349121105"/>
  </r>
  <r>
    <s v="@Ubisoft"/>
    <s v="https://twitter.com/Ubisoft/status/1694057880641556776#m"/>
    <x v="0"/>
    <s v="Aug 22, 2023 Â· 6:44 PM UTC"/>
    <s v="dive behind the walls of the round city of  mirage  discover th century baghdad and immerse yourself with full arabic voiceover watch the full trailer"/>
    <s v="https://twitter.com/Ubisoft/status/1694057880641556776#m"/>
    <n v="755"/>
    <n v="21"/>
    <n v="94"/>
    <n v="33"/>
    <x v="0"/>
    <n v="0.83640557527542103"/>
  </r>
  <r>
    <s v="@Ubisoft"/>
    <s v="https://twitter.com/Ubisoft/status/1693868974033756457#m"/>
    <x v="0"/>
    <s v="Aug 22, 2023 Â· 6:13 AM UTC"/>
    <s v="the ubisoft lineup is expanding  were excited to announce a new agreement that will bring activision blizzard games to ubisoft via streaming upon the completion of microsofts acquisition of activision blizzard  well also be licensing the games to a range of cloud streaming and subscription services learn more"/>
    <s v="https://twitter.com/Ubisoft/status/1693868974033756457#m"/>
    <n v="6304"/>
    <n v="532"/>
    <n v="1103"/>
    <n v="421"/>
    <x v="0"/>
    <n v="0.91827476024627697"/>
  </r>
  <r>
    <s v="@Ubisoft"/>
    <s v="https://twitter.com/Ubisoft/status/1693633248054649240#m"/>
    <x v="0"/>
    <s v="Aug 21, 2023 Â· 2:36 PM UTC"/>
    <s v="so anyway whats your favorite game start screen"/>
    <s v="https://twitter.com/Ubisoft/status/1693633248054649240#m"/>
    <n v="4552"/>
    <n v="239"/>
    <n v="160"/>
    <n v="1598"/>
    <x v="0"/>
    <n v="0.77604454755783103"/>
  </r>
  <r>
    <s v="@Ubisoft"/>
    <s v="https://twitter.com/Ubisoft/status/1693616624463397148#m"/>
    <x v="0"/>
    <s v="Aug 21, 2023 Â· 1:30 PM UTC"/>
    <s v="did you know you can play the crew motorfest  days early if you preorder a premium edition or if you are subscribed to ubisoft preorder now"/>
    <s v="https://twitter.com/Ubisoft/status/1693616624463397148#m"/>
    <n v="424"/>
    <n v="3"/>
    <n v="30"/>
    <n v="34"/>
    <x v="0"/>
    <n v="0.96869844198226895"/>
  </r>
  <r>
    <s v="@Ubisoft"/>
    <s v="https://twitter.com/Ubisoft/status/1692582631009812539#m"/>
    <x v="0"/>
    <s v="Aug 18, 2023 Â· 5:02 PM UTC"/>
    <s v="its friday trivia time as twitch chat takes on the ubisoft news team in trivial pursuit live  join the chat vote on the answers you think are correct and see how you stack up against the hosts live now on twitch"/>
    <s v="https://twitter.com/Ubisoft/status/1692582631009812539#m"/>
    <n v="136"/>
    <n v="0"/>
    <n v="11"/>
    <n v="11"/>
    <x v="0"/>
    <n v="0.976867616176605"/>
  </r>
  <r>
    <s v="@Ubisoft"/>
    <s v="https://twitter.com/Ubisoft/status/1692547552808259766#m"/>
    <x v="0"/>
    <s v="Aug 18, 2023 Â· 2:42 PM UTC"/>
    <s v="play splinter cell blacklist and over  games with ubisoft on pc"/>
    <s v="https://twitter.com/Ubisoft/status/1692547552808259766#m"/>
    <n v="141"/>
    <n v="1"/>
    <n v="8"/>
    <n v="37"/>
    <x v="0"/>
    <n v="0.71595782041549705"/>
  </r>
  <r>
    <s v="@Ubisoft"/>
    <s v="https://twitter.com/Ubisoft/status/1692542791992127896#m"/>
    <x v="0"/>
    <s v="Aug 18, 2023 Â· 2:23 PM UTC"/>
    <s v="hello sam"/>
    <s v="https://twitter.com/Ubisoft/status/1692542791992127896#m"/>
    <n v="2923"/>
    <n v="50"/>
    <n v="158"/>
    <n v="208"/>
    <x v="0"/>
    <n v="0.746415674686432"/>
  </r>
  <r>
    <s v="@Ubisoft"/>
    <s v="https://twitter.com/Ubisoft/status/1692194632224973108#m"/>
    <x v="0"/>
    <s v="Aug 17, 2023 Â· 3:20 PM UTC"/>
    <s v="expectations vs reality"/>
    <s v="https://twitter.com/Ubisoft/status/1692194632224973108#m"/>
    <n v="1116"/>
    <n v="2"/>
    <n v="70"/>
    <n v="36"/>
    <x v="0"/>
    <n v="0.66110008955001798"/>
  </r>
  <r>
    <s v="@Ubisoft"/>
    <s v="https://twitter.com/Ubisoft/status/1692169226369323169#m"/>
    <x v="0"/>
    <s v="Aug 17, 2023 Â· 1:39 PM UTC"/>
    <s v="get ready to set sail with   register now for the pc closed beta taking from august"/>
    <s v="https://twitter.com/Ubisoft/status/1692169226369323169#m"/>
    <n v="844"/>
    <n v="39"/>
    <n v="118"/>
    <n v="93"/>
    <x v="0"/>
    <n v="0.67298090457916304"/>
  </r>
  <r>
    <s v="@Ubisoft"/>
    <s v="https://twitter.com/Ubisoft/status/1691843474402808258#m"/>
    <x v="0"/>
    <s v="Aug 16, 2023 Â· 4:04 PM UTC"/>
    <s v="the crew motorfest is certified gold   were extremely proud and excited to announce our second gold master this week congratulations to all of our teams working on the game we cant wait to see you all at the finish line this september"/>
    <s v="https://twitter.com/Ubisoft/status/1691843474402808258#m"/>
    <n v="1361"/>
    <n v="34"/>
    <n v="185"/>
    <n v="72"/>
    <x v="0"/>
    <n v="0.98982059955596902"/>
  </r>
  <r>
    <s v="@Ubisoft"/>
    <s v="https://twitter.com/Ubisoft/status/1691790895387971653#m"/>
    <x v="0"/>
    <s v="Aug 16, 2023 Â· 12:35 PM UTC"/>
    <s v="order up chefs overcooked has joined ubisofts indie collection    unleash your culinary skills team up with friends and create chaos in the kitchen available on ubisoft now"/>
    <s v="https://twitter.com/Ubisoft/status/1691790895387971653#m"/>
    <n v="181"/>
    <n v="0"/>
    <n v="13"/>
    <n v="6"/>
    <x v="0"/>
    <n v="0.62486493587493896"/>
  </r>
  <r>
    <s v="@Ubisoft"/>
    <s v="https://twitter.com/Ubisoft/status/1691121970098700288#m"/>
    <x v="0"/>
    <s v="Aug 14, 2023 Â· 4:17 PM UTC"/>
    <s v="mirage has gone gold   congratulations to all of our hard working teams were so proud of you all and cant wait to show everyone what theyve been working on with an earlier launch this october"/>
    <s v="https://twitter.com/Ubisoft/status/1691121970098700288#m"/>
    <n v="4265"/>
    <n v="170"/>
    <n v="540"/>
    <n v="187"/>
    <x v="0"/>
    <n v="0.86932981014251698"/>
  </r>
  <r>
    <s v="@TheCrewGame"/>
    <s v="@originaluser"/>
    <x v="1"/>
    <s v="Aug 12, 2023 Â· 11:07 AM UTC"/>
    <s v="we are saddened by the tragic news of the wildfires in maui and our hearts go out to those impacted by the fires   our team is donating to support relief efforts in the region that inspired our game if you would like to join us please visit"/>
    <s v="https://twitter.com/TheCrewGame/status/1690319089435107328#m"/>
    <n v="1034"/>
    <n v="2"/>
    <n v="162"/>
    <n v="29"/>
    <x v="0"/>
    <n v="0.900021553039551"/>
  </r>
  <r>
    <s v="@Ubisoft"/>
    <s v="https://twitter.com/Ubisoft/status/1690001853923102720#m"/>
    <x v="0"/>
    <s v="Aug 11, 2023 Â· 2:06 PM UTC"/>
    <s v="dive into  and download the full fankit including concept art visual guides screenshots wallpapers and more  download here starwarsoutlawscomfankit"/>
    <s v="https://twitter.com/Ubisoft/status/1690001853923102720#m"/>
    <n v="827"/>
    <n v="10"/>
    <n v="65"/>
    <n v="30"/>
    <x v="0"/>
    <n v="0.63293945789337203"/>
  </r>
  <r>
    <s v="@Ubisoft"/>
    <s v="https://twitter.com/Ubisoft/status/1689669556967739392#m"/>
    <x v="0"/>
    <s v="Aug 10, 2023 Â· 4:06 PM UTC"/>
    <s v="get the details on the assassins creed free weekend and save up to  to continue playing when the weekend is over"/>
    <s v="https://twitter.com/Ubisoft/status/1689669556967739392#m"/>
    <n v="234"/>
    <n v="1"/>
    <n v="23"/>
    <n v="10"/>
    <x v="2"/>
    <n v="0.40081393718719499"/>
  </r>
  <r>
    <s v="@Ubisoft"/>
    <s v="https://twitter.com/Ubisoft/status/1689668652776280064#m"/>
    <x v="0"/>
    <s v="Aug 10, 2023 Â· 4:02 PM UTC"/>
    <s v="pause the gif to decide which  youre playing free this weekend"/>
    <s v="https://twitter.com/Ubisoft/status/1689668652776280064#m"/>
    <n v="1050"/>
    <n v="42"/>
    <n v="79"/>
    <n v="320"/>
    <x v="0"/>
    <n v="0.694139003753662"/>
  </r>
  <r>
    <s v="@TheCrewGame"/>
    <s v="@originaluser"/>
    <x v="1"/>
    <s v="Aug 9, 2023 Â· 4:00 PM UTC"/>
    <s v="embrace the spirit of lamborghini and unleash the full potential of the lamborghini essenza in the automobili lamborghini playlist in"/>
    <s v="https://twitter.com/TheCrewGame/status/1689305547126820864#m"/>
    <n v="795"/>
    <n v="4"/>
    <n v="64"/>
    <n v="29"/>
    <x v="0"/>
    <n v="0.798897504806519"/>
  </r>
  <r>
    <s v="@Ubisoft"/>
    <s v="https://twitter.com/Ubisoft/status/1689280115258105858#m"/>
    <x v="0"/>
    <s v="Aug 9, 2023 Â· 2:18 PM UTC"/>
    <s v="the main character from the last game you played is looking for you what happens next"/>
    <s v="https://twitter.com/Ubisoft/status/1689280115258105858#m"/>
    <n v="907"/>
    <n v="67"/>
    <n v="40"/>
    <n v="595"/>
    <x v="0"/>
    <n v="0.82653713226318404"/>
  </r>
  <r>
    <s v="@Ubisoft"/>
    <s v="https://twitter.com/Ubisoft/status/1688944304302010368#m"/>
    <x v="0"/>
    <s v="Aug 8, 2023 Â· 4:04 PM UTC"/>
    <s v="play   games for free this weekend  from august  to  play assassins creed ii brotherhood revelations black flag and valhalla for free plus get up to  off all ac games for limited time  more information here"/>
    <s v="https://twitter.com/Ubisoft/status/1688944304302010368#m"/>
    <n v="549"/>
    <n v="13"/>
    <n v="80"/>
    <n v="47"/>
    <x v="0"/>
    <n v="0.75671458244323697"/>
  </r>
  <r>
    <s v="@Ubisoft"/>
    <s v="https://twitter.com/Ubisoft/status/1688929206623731712#m"/>
    <x v="0"/>
    <s v="Aug 8, 2023 Â· 3:04 PM UTC"/>
    <s v="meow meow meow  happy"/>
    <s v="https://twitter.com/Ubisoft/status/1688929206623731712#m"/>
    <n v="1442"/>
    <n v="9"/>
    <n v="114"/>
    <n v="42"/>
    <x v="0"/>
    <n v="0.788036108016968"/>
  </r>
  <r>
    <s v="@Ubisoft"/>
    <s v="https://twitter.com/Ubisoft/status/1688888195897806848#m"/>
    <x v="0"/>
    <s v="Aug 8, 2023 Â· 12:21 PM UTC"/>
    <s v="the  ubisoft promotion is ending august   make sure you take advantage of this amazing deal and play all of the premium editions of assassins creed games and so much more"/>
    <s v="https://twitter.com/Ubisoft/status/1688888195897806848#m"/>
    <n v="695"/>
    <n v="10"/>
    <n v="61"/>
    <n v="55"/>
    <x v="0"/>
    <n v="0.83980596065521196"/>
  </r>
  <r>
    <s v="@Ubisoft"/>
    <s v="https://twitter.com/Ubisoft/status/1688565781435473922#m"/>
    <x v="0"/>
    <s v="Aug 7, 2023 Â· 3:00 PM UTC"/>
    <s v="her"/>
    <s v="https://twitter.com/Ubisoft/status/1688565781435473922#m"/>
    <n v="1231"/>
    <n v="10"/>
    <n v="64"/>
    <n v="95"/>
    <x v="0"/>
    <n v="0.64948529005050704"/>
  </r>
  <r>
    <s v="@StarWarsOutlaws"/>
    <s v="@originaluser"/>
    <x v="1"/>
    <s v="Aug 4, 2023 Â· 4:01 PM UTC"/>
    <s v="it was a blast hosting our panel and speeder experience at  see the highlights in our recap for"/>
    <s v="https://twitter.com/StarWarsOutlaws/status/1687493886325780480#m"/>
    <n v="516"/>
    <n v="14"/>
    <n v="54"/>
    <n v="16"/>
    <x v="0"/>
    <n v="0.69517952203750599"/>
  </r>
  <r>
    <s v="@Ubisoft"/>
    <s v="https://twitter.com/Ubisoft/status/1687509955887210507#m"/>
    <x v="0"/>
    <s v="Aug 4, 2023 Â· 5:05 PM UTC"/>
    <s v="time to put the  ds of dodgeball to the test come join the ubisoft news team in a game of oddballers on twitch"/>
    <s v="https://twitter.com/Ubisoft/status/1687509955887210507#m"/>
    <n v="161"/>
    <n v="0"/>
    <n v="21"/>
    <n v="16"/>
    <x v="0"/>
    <n v="0.73242521286010698"/>
  </r>
  <r>
    <s v="@Ubisoft"/>
    <s v="https://twitter.com/Ubisoft/status/1687471968109363203#m"/>
    <x v="0"/>
    <s v="Aug 4, 2023 Â· 2:34 PM UTC"/>
    <s v="play ghost recon breakpoint and over  games with ubisoft on pc now  for a limited time only"/>
    <s v="https://twitter.com/Ubisoft/status/1687471968109363203#m"/>
    <n v="139"/>
    <n v="1"/>
    <n v="7"/>
    <n v="9"/>
    <x v="0"/>
    <n v="0.71650367975234996"/>
  </r>
  <r>
    <s v="@Ubisoft"/>
    <s v="https://twitter.com/Ubisoft/status/1687466889713180672#m"/>
    <x v="0"/>
    <s v="Aug 4, 2023 Â· 2:13 PM UTC"/>
    <s v="just a little scratch"/>
    <s v="https://twitter.com/Ubisoft/status/1687466889713180672#m"/>
    <n v="1100"/>
    <n v="4"/>
    <n v="62"/>
    <n v="78"/>
    <x v="0"/>
    <n v="0.72295802831649802"/>
  </r>
  <r>
    <s v="@ac_jade"/>
    <s v="@originaluser"/>
    <x v="1"/>
    <s v="Aug 3, 2023 Â· 8:00 AM UTC"/>
    <s v="the closed beta test has begun we are excited to let you discover the world of ancient china and will be looking forward to your feedback  for those who did not get the invite this time you can continue to register for future testing phases through assassinscreedcodenamejadec"/>
    <s v="https://twitter.com/ac_jade/status/1687010454995087360#m"/>
    <n v="729"/>
    <n v="9"/>
    <n v="58"/>
    <n v="62"/>
    <x v="0"/>
    <n v="0.90584379434585605"/>
  </r>
  <r>
    <s v="@Ubisoft"/>
    <s v="https://twitter.com/Ubisoft/status/1687083690520694784#m"/>
    <x v="0"/>
    <s v="Aug 3, 2023 Â· 12:51 PM UTC"/>
    <s v="dont miss out on the  franchise sale happening at the ubisoft store dive into history uncover ancient secrets and become an unstoppable assassin at up to  off now"/>
    <s v="https://twitter.com/Ubisoft/status/1687083690520694784#m"/>
    <n v="345"/>
    <n v="2"/>
    <n v="30"/>
    <n v="27"/>
    <x v="2"/>
    <n v="0.111885726451874"/>
  </r>
  <r>
    <s v="@Ubisoft"/>
    <s v="https://twitter.com/Ubisoft/status/1686723342974300160#m"/>
    <x v="0"/>
    <s v="Aug 2, 2023 Â· 12:59 PM UTC"/>
    <s v="shadow tactics aikos choice has sneaked into ubisofts indie collection embark on a thrilling journey master the art of infiltration and outwit your enemies in this tactical masterpiece  play now on ubisoft and experience the ultimate stealth adventure"/>
    <s v="https://twitter.com/Ubisoft/status/1686723342974300160#m"/>
    <n v="178"/>
    <n v="0"/>
    <n v="8"/>
    <n v="5"/>
    <x v="1"/>
    <n v="0.52418059110641502"/>
  </r>
  <r>
    <s v="@Ubisoft"/>
    <s v="https://twitter.com/Ubisoft/status/1686407022600687618#m"/>
    <x v="0"/>
    <s v="Aug 1, 2023 Â· 4:02 PM UTC"/>
    <s v="rayman is baaaaack  only here at the space opera network  join tactical turnbased battles to create the greatest show ever"/>
    <s v="https://twitter.com/Ubisoft/status/1686407022600687618#m"/>
    <n v="1628"/>
    <n v="61"/>
    <n v="338"/>
    <n v="78"/>
    <x v="1"/>
    <n v="0.45079660415649397"/>
  </r>
  <r>
    <s v="@Ubisoft"/>
    <s v="https://twitter.com/Ubisoft/status/1686046204294053889#m"/>
    <x v="0"/>
    <s v="Jul 31, 2023 Â· 4:08 PM UTC"/>
    <s v="step into the shoes of assassins throughout history with   wishlist now"/>
    <s v="https://twitter.com/Ubisoft/status/1686046204294053889#m"/>
    <n v="863"/>
    <n v="8"/>
    <n v="51"/>
    <n v="42"/>
    <x v="0"/>
    <n v="0.71760749816894498"/>
  </r>
  <r>
    <s v="@Ubisoft"/>
    <s v="https://twitter.com/Ubisoft/status/1686023878328397827#m"/>
    <x v="0"/>
    <s v="Jul 31, 2023 Â· 2:39 PM UTC"/>
    <s v="whats the most memorable boss battle youve ever fought in a game"/>
    <s v="https://twitter.com/Ubisoft/status/1686023878328397827#m"/>
    <n v="1215"/>
    <n v="77"/>
    <n v="52"/>
    <n v="713"/>
    <x v="0"/>
    <n v="0.70530748367309604"/>
  </r>
  <r>
    <s v="@Ubisoft"/>
    <s v="https://twitter.com/Ubisoft/status/1685992336377982977#m"/>
    <x v="0"/>
    <s v="Jul 31, 2023 Â· 12:34 PM UTC"/>
    <s v="unlock gaming greatness  for just  dive into ubisoft and access a massive library of epic titles like assassins creed far cry and more dont miss out on this incredible deal as the offer ends august"/>
    <s v="https://twitter.com/Ubisoft/status/1685992336377982977#m"/>
    <n v="410"/>
    <n v="6"/>
    <n v="36"/>
    <n v="35"/>
    <x v="2"/>
    <n v="0.108082234859467"/>
  </r>
  <r>
    <s v="@Ubisoft"/>
    <s v="https://twitter.com/Ubisoft/status/1684927320191098880#m"/>
    <x v="0"/>
    <s v="Jul 28, 2023 Â· 2:02 PM UTC"/>
    <s v="his job is beach"/>
    <s v="https://twitter.com/Ubisoft/status/1684927320191098880#m"/>
    <n v="6276"/>
    <n v="27"/>
    <n v="298"/>
    <n v="182"/>
    <x v="0"/>
    <n v="0.62379854917526201"/>
  </r>
  <r>
    <s v="@Ubisoft"/>
    <s v="https://twitter.com/Ubisoft/status/1684595303846952961#m"/>
    <x v="0"/>
    <s v="Jul 27, 2023 Â· 4:03 PM UTC"/>
    <s v="the ferocious ocelotl hunter has been unleased   s latest update is live along with performance mode and a free weekend   see you on the battlefield"/>
    <s v="https://twitter.com/Ubisoft/status/1684595303846952961#m"/>
    <n v="388"/>
    <n v="2"/>
    <n v="21"/>
    <n v="41"/>
    <x v="0"/>
    <n v="0.82349067926406905"/>
  </r>
  <r>
    <s v="@Ubisoft"/>
    <s v="https://twitter.com/Ubisoft/status/1684539746221973504#m"/>
    <x v="0"/>
    <s v="Jul 27, 2023 Â· 12:22 PM UTC"/>
    <s v="the sun is out and its party season for our studios around the world"/>
    <s v="https://twitter.com/Ubisoft/status/1684539746221973504#m"/>
    <n v="353"/>
    <n v="0"/>
    <n v="10"/>
    <n v="29"/>
    <x v="0"/>
    <n v="0.80671614408492998"/>
  </r>
  <r>
    <s v="@Ubisoft"/>
    <s v="https://twitter.com/Ubisoft/status/1684216626764292099#m"/>
    <x v="0"/>
    <s v="Jul 26, 2023 Â· 2:58 PM UTC"/>
    <s v="did you know  in rayman  you can find tribelles throughout the game that if you approach them slowly will give you bonus points"/>
    <s v="https://twitter.com/Ubisoft/status/1684216626764292099#m"/>
    <n v="1447"/>
    <n v="104"/>
    <n v="183"/>
    <n v="132"/>
    <x v="0"/>
    <n v="0.98334062099456798"/>
  </r>
  <r>
    <s v="@Ubisoft"/>
    <s v="https://twitter.com/Ubisoft/status/1683839919545016322#m"/>
    <x v="0"/>
    <s v="Jul 25, 2023 Â· 2:01 PM UTC"/>
    <s v="new logo lol"/>
    <s v="https://twitter.com/Ubisoft/status/1683839919545016322#m"/>
    <n v="52733"/>
    <n v="623"/>
    <n v="2708"/>
    <n v="1878"/>
    <x v="0"/>
    <n v="0.83118587732315097"/>
  </r>
  <r>
    <s v="@Ubisoft"/>
    <s v="https://twitter.com/Ubisoft/status/1683507734933536769#m"/>
    <x v="0"/>
    <s v="Jul 24, 2023 Â· 4:01 PM UTC"/>
    <s v="take a drive back in time with  creative director stephane beley and managing director ahmed boukhelifa about where the series started"/>
    <s v="https://twitter.com/Ubisoft/status/1683507734933536769#m"/>
    <n v="356"/>
    <n v="3"/>
    <n v="28"/>
    <n v="52"/>
    <x v="0"/>
    <n v="0.8085578083992"/>
  </r>
  <r>
    <s v="@MarioRabbids"/>
    <s v="@originaluser"/>
    <x v="1"/>
    <s v="Jul 19, 2023 Â· 4:00 PM UTC"/>
    <s v="clap    grant kirkhope one of our three amazing composers does us the honor of telling us more about his way of working and his mario rabbids sparks of hope experience"/>
    <s v="https://twitter.com/MarioRabbids/status/1681695551652352005#m"/>
    <n v="674"/>
    <n v="4"/>
    <n v="104"/>
    <n v="17"/>
    <x v="0"/>
    <n v="0.84608948230743397"/>
  </r>
  <r>
    <s v="@Ubisoft"/>
    <s v="https://twitter.com/Ubisoft/status/1682399727789260800#m"/>
    <x v="0"/>
    <s v="Jul 21, 2023 Â· 2:38 PM UTC"/>
    <s v="aiden"/>
    <s v="https://twitter.com/Ubisoft/status/1682399727789260800#m"/>
    <n v="6454"/>
    <n v="71"/>
    <n v="442"/>
    <n v="338"/>
    <x v="0"/>
    <n v="0.66110008955001798"/>
  </r>
  <r>
    <s v="@UbisoftDE"/>
    <s v="@originaluser"/>
    <x v="1"/>
    <s v="Jul 20, 2023 Â· 9:00 AM UTC"/>
    <s v="were excited to bring  to  with a fully dedicated booth on the showfloor join us on the consumer floor hall  to try the game"/>
    <s v="https://twitter.com/UbisoftDE/status/1681952089411399681#m"/>
    <n v="293"/>
    <n v="6"/>
    <n v="23"/>
    <n v="15"/>
    <x v="0"/>
    <n v="0.89611643552780196"/>
  </r>
  <r>
    <s v="@Ubisoft"/>
    <s v="https://twitter.com/Ubisoft/status/1682055651235618817#m"/>
    <x v="0"/>
    <s v="Jul 20, 2023 Â· 3:51 PM UTC"/>
    <s v="discover s new hero ocelotl  tune in now for the full reveal on twitchtvforhonorgame"/>
    <s v="https://twitter.com/Ubisoft/status/1682055651235618817#m"/>
    <n v="206"/>
    <n v="3"/>
    <n v="16"/>
    <n v="20"/>
    <x v="0"/>
    <n v="0.860526382923126"/>
  </r>
  <r>
    <s v="@Ubisoft"/>
    <s v="https://twitter.com/Ubisoft/status/1682031733280243715#m"/>
    <x v="0"/>
    <s v="Jul 20, 2023 Â· 2:16 PM UTC"/>
    <s v="one ticket to oppenheimer please"/>
    <s v="https://twitter.com/Ubisoft/status/1682031733280243715#m"/>
    <n v="1254"/>
    <n v="5"/>
    <n v="70"/>
    <n v="20"/>
    <x v="0"/>
    <n v="0.64797931909561202"/>
  </r>
  <r>
    <s v="@Ubisoft"/>
    <s v="https://twitter.com/Ubisoft/status/1681679087151075332#m"/>
    <x v="0"/>
    <s v="Jul 19, 2023 Â· 2:55 PM UTC"/>
    <s v="one ticket to barbie please"/>
    <s v="https://twitter.com/Ubisoft/status/1681679087151075332#m"/>
    <n v="8735"/>
    <n v="76"/>
    <n v="688"/>
    <n v="147"/>
    <x v="0"/>
    <n v="0.62718939781188998"/>
  </r>
  <r>
    <s v="@StarWarsOutlaws"/>
    <s v="@originaluser"/>
    <x v="1"/>
    <s v="Jul 18, 2023 Â· 5:49 PM UTC"/>
    <s v="we will be at san diego comic con come check out our panel star wars outlaws becoming the galaxys most wanted on july nd to hear about how weve brought the first ever openworld star wars game to life  details here"/>
    <s v="https://twitter.com/StarWarsOutlaws/status/1681360454776487936#m"/>
    <n v="880"/>
    <n v="17"/>
    <n v="152"/>
    <n v="24"/>
    <x v="0"/>
    <n v="0.66678100824356101"/>
  </r>
  <r>
    <s v="@InvincibleGtG"/>
    <s v="@originaluser"/>
    <x v="1"/>
    <s v="Jul 18, 2023 Â· 4:00 PM UTC"/>
    <s v="allen was right the world needs more invincible and so does your phone  introducing invincible guarding the globe an allnew superheropowered rpg  preregister now ubisoftcominvincible"/>
    <s v="https://twitter.com/InvincibleGtG/status/1681333009079828483#m"/>
    <n v="500"/>
    <n v="65"/>
    <n v="88"/>
    <n v="61"/>
    <x v="0"/>
    <n v="0.68986344337463401"/>
  </r>
  <r>
    <s v="@Ubisoft"/>
    <s v="https://twitter.com/Ubisoft/status/1681312586585743360#m"/>
    <x v="0"/>
    <s v="Jul 18, 2023 Â· 2:38 PM UTC"/>
    <s v="name the best animal companion that isnt boomer you cant but try"/>
    <s v="https://twitter.com/Ubisoft/status/1681312586585743360#m"/>
    <n v="824"/>
    <n v="19"/>
    <n v="22"/>
    <n v="396"/>
    <x v="1"/>
    <n v="0.57719421386718806"/>
  </r>
  <r>
    <s v="@Ubisoft"/>
    <s v="https://twitter.com/Ubisoft/status/1680956227277209600#m"/>
    <x v="0"/>
    <s v="Jul 17, 2023 Â· 3:02 PM UTC"/>
    <s v="do not quit this post while the save icon is visible"/>
    <s v="https://twitter.com/Ubisoft/status/1680956227277209600#m"/>
    <n v="620"/>
    <n v="5"/>
    <n v="32"/>
    <n v="51"/>
    <x v="2"/>
    <n v="0.26559436321258501"/>
  </r>
  <r>
    <s v="@Brawlhalla"/>
    <s v="@originaluser"/>
    <x v="1"/>
    <s v="Jul 16, 2023 Â· 5:00 PM UTC"/>
    <s v="the master chief has entered brawlhalla wielding m pistols and m spnkr its time to finish the fight"/>
    <s v="https://twitter.com/Brawlhalla/status/1680623414237618176#m"/>
    <n v="636"/>
    <n v="6"/>
    <n v="62"/>
    <n v="21"/>
    <x v="1"/>
    <n v="0.51841241121292103"/>
  </r>
  <r>
    <s v="@Ubisoft"/>
    <s v="https://twitter.com/Ubisoft/status/1679871542623182848#m"/>
    <x v="0"/>
    <s v="Jul 14, 2023 Â· 3:12 PM UTC"/>
    <s v="if video game characters were on social media who would have the most unhinged account"/>
    <s v="https://twitter.com/Ubisoft/status/1679871542623182848#m"/>
    <n v="1269"/>
    <n v="74"/>
    <n v="44"/>
    <n v="540"/>
    <x v="0"/>
    <n v="0.82030165195465099"/>
  </r>
  <r>
    <s v="@PlayXDefiant"/>
    <s v="@originaluser"/>
    <x v="1"/>
    <s v="Jul 7, 2023 Â· 6:51 PM UTC"/>
    <s v="a small update as were continuing to review feedback from the open session   plan is still to launch later this summer  launch will be on pc ps and xbox series xs were working on lastgen platforms for later  well provide more updates as theyre available"/>
    <s v="https://twitter.com/PlayXDefiant/status/1677389879544541184#m"/>
    <n v="5346"/>
    <n v="86"/>
    <n v="431"/>
    <n v="402"/>
    <x v="1"/>
    <n v="0.47293183207511902"/>
  </r>
  <r>
    <s v="@Ubisoft"/>
    <s v="https://twitter.com/Ubisoft/status/1679491718272409601#m"/>
    <x v="0"/>
    <s v="Jul 13, 2023 Â· 2:03 PM UTC"/>
    <s v="embark on a pilgrimage of discovery to save reality as one of the last living shapeshifters in aer memories of old now available in ubisoft indie collection"/>
    <s v="https://twitter.com/Ubisoft/status/1679491718272409601#m"/>
    <n v="167"/>
    <n v="0"/>
    <n v="13"/>
    <n v="16"/>
    <x v="2"/>
    <n v="0.42101943492889399"/>
  </r>
  <r>
    <s v="@ANNO_EN"/>
    <s v="@originaluser"/>
    <x v="1"/>
    <s v="Jul 11, 2023 Â· 2:00 PM UTC"/>
    <s v="expand your empire progress through the industrial revolution and settle the new world in anno  now at up to  off during summer sale pegi"/>
    <s v="https://twitter.com/ANNO_EN/status/1678766106054643713#m"/>
    <n v="192"/>
    <n v="3"/>
    <n v="24"/>
    <n v="14"/>
    <x v="0"/>
    <n v="0.76877278089523304"/>
  </r>
  <r>
    <s v="@Ubisoft"/>
    <s v="https://twitter.com/Ubisoft/status/1679154312319209472#m"/>
    <x v="0"/>
    <s v="Jul 12, 2023 Â· 3:42 PM UTC"/>
    <s v="play assassins creed origins and over  games with ubisoft on pc"/>
    <s v="https://twitter.com/Ubisoft/status/1679154312319209472#m"/>
    <n v="159"/>
    <n v="1"/>
    <n v="9"/>
    <n v="16"/>
    <x v="0"/>
    <n v="0.69458746910095204"/>
  </r>
  <r>
    <s v="@Ubisoft"/>
    <s v="https://twitter.com/Ubisoft/status/1679147517697732608#m"/>
    <x v="0"/>
    <s v="Jul 12, 2023 Â· 3:15 PM UTC"/>
    <s v="the most badass way to ride on a camel"/>
    <s v="https://twitter.com/Ubisoft/status/1679147517697732608#m"/>
    <n v="902"/>
    <n v="1"/>
    <n v="46"/>
    <n v="52"/>
    <x v="0"/>
    <n v="0.71260815858840898"/>
  </r>
  <r>
    <s v="@Ubisoft"/>
    <s v="https://twitter.com/Ubisoft/status/1678799496027820034#m"/>
    <x v="0"/>
    <s v="Jul 11, 2023 Â· 4:12 PM UTC"/>
    <s v="lose yourself in the melodic gardens planet and stroll to the rhythm of its musical jungle   have you already taken a ride on the boat"/>
    <s v="https://twitter.com/Ubisoft/status/1678799496027820034#m"/>
    <n v="220"/>
    <n v="0"/>
    <n v="15"/>
    <n v="15"/>
    <x v="0"/>
    <n v="0.62153589725494396"/>
  </r>
  <r>
    <s v="@TheCrewGame"/>
    <s v="@originaluser"/>
    <x v="1"/>
    <s v="Jul 10, 2023 Â· 6:00 PM UTC"/>
    <s v="do not miss your chance to get access to the crew motorfest closed beta and qualify for exclusive drops and rewards for your channel   apply now to the creators program and experience the thrill of driving with your friends and audience"/>
    <s v="https://twitter.com/TheCrewGame/status/1678464098827137025#m"/>
    <n v="576"/>
    <n v="5"/>
    <n v="75"/>
    <n v="25"/>
    <x v="1"/>
    <n v="0.498771101236343"/>
  </r>
  <r>
    <s v="@RollerChampions"/>
    <s v="@originaluser"/>
    <x v="1"/>
    <s v="Jul 7, 2023 Â· 7:19 PM UTC"/>
    <s v="things we will never get over  having a jet set radio collab in our game  are you more team beat or gum"/>
    <s v="https://twitter.com/RollerChampions/status/1677396820849205257#m"/>
    <n v="512"/>
    <n v="13"/>
    <n v="87"/>
    <n v="18"/>
    <x v="0"/>
    <n v="0.60529470443725597"/>
  </r>
  <r>
    <s v="@Ubisoft"/>
    <s v="https://twitter.com/Ubisoft/status/1678408748337864707#m"/>
    <x v="0"/>
    <s v="Jul 10, 2023 Â· 2:20 PM UTC"/>
    <s v="which game character would make the worst roommate"/>
    <s v="https://twitter.com/Ubisoft/status/1678408748337864707#m"/>
    <n v="1120"/>
    <n v="24"/>
    <n v="39"/>
    <n v="328"/>
    <x v="1"/>
    <n v="0.55615276098251298"/>
  </r>
  <r>
    <s v="@Ubisoft"/>
    <s v="https://twitter.com/Ubisoft/status/1677332430493999105#m"/>
    <x v="0"/>
    <s v="Jul 7, 2023 Â· 3:03 PM UTC"/>
    <s v="learning how to ride a direhorse will prove useful as you untangle the western frontiers wonders and secrets"/>
    <s v="https://twitter.com/Ubisoft/status/1677332430493999105#m"/>
    <n v="756"/>
    <n v="8"/>
    <n v="34"/>
    <n v="32"/>
    <x v="0"/>
    <n v="0.90108680725097701"/>
  </r>
  <r>
    <s v="@Ubisoft"/>
    <s v="https://twitter.com/Ubisoft/status/1677315954898812928#m"/>
    <x v="0"/>
    <s v="Jul 7, 2023 Â· 1:57 PM UTC"/>
    <s v="take on the role of a samurai commanding a deadly team in shadow tactics now available in ubisofts indie collection"/>
    <s v="https://twitter.com/Ubisoft/status/1677315954898812928#m"/>
    <n v="228"/>
    <n v="0"/>
    <n v="20"/>
    <n v="14"/>
    <x v="0"/>
    <n v="0.68370854854583696"/>
  </r>
  <r>
    <s v="@Ubisoft"/>
    <s v="https://twitter.com/Ubisoft/status/1677045254816448513#m"/>
    <x v="0"/>
    <s v="Jul 6, 2023 Â· 8:02 PM UTC"/>
    <s v="join millions of players for free this weekend in"/>
    <s v="https://twitter.com/Ubisoft/status/1677045254816448513#m"/>
    <n v="310"/>
    <n v="2"/>
    <n v="27"/>
    <n v="25"/>
    <x v="0"/>
    <n v="0.67071372270584095"/>
  </r>
  <r>
    <s v="@Rainbow6Game"/>
    <s v="@originaluser"/>
    <x v="1"/>
    <s v="Jul 5, 2023 Â· 4:00 PM UTC"/>
    <s v="our player protection team has reduced mouse and keyboard usage on console by  with mousetrap an industryfirst system  check out our latest update for more info on upcoming improvements"/>
    <s v="https://twitter.com/Rainbow6Game/status/1676621961806356481#m"/>
    <n v="1611"/>
    <n v="33"/>
    <n v="126"/>
    <n v="645"/>
    <x v="0"/>
    <n v="0.753273665904999"/>
  </r>
  <r>
    <s v="@AvatarFrontiers"/>
    <s v="@originaluser"/>
    <x v="1"/>
    <s v="Jul 5, 2023 Â· 4:00 PM UTC"/>
    <s v="look up to uncover all the secrets of the kinglor forest the floating mountains are filled of mysteries"/>
    <s v="https://twitter.com/AvatarFrontiers/status/1676622114374275072#m"/>
    <n v="1078"/>
    <n v="14"/>
    <n v="124"/>
    <n v="30"/>
    <x v="0"/>
    <n v="0.68340200185775801"/>
  </r>
  <r>
    <s v="@Ubisoft"/>
    <s v="https://twitter.com/Ubisoft/status/1676591957466816517#m"/>
    <x v="0"/>
    <s v="Jul 5, 2023 Â· 2:00 PM UTC"/>
    <s v="beat the heat and dive into cool savings during our summer sale"/>
    <s v="https://twitter.com/Ubisoft/status/1676591957466816517#m"/>
    <n v="178"/>
    <n v="1"/>
    <n v="12"/>
    <n v="16"/>
    <x v="0"/>
    <n v="0.70887178182601895"/>
  </r>
  <r>
    <s v="@Ubisoft"/>
    <s v="https://twitter.com/Ubisoft/status/1676275032614477836#m"/>
    <x v="0"/>
    <s v="Jul 4, 2023 Â· 5:01 PM UTC"/>
    <s v="jumping into summer"/>
    <s v="https://twitter.com/Ubisoft/status/1676275032614477836#m"/>
    <n v="1681"/>
    <n v="7"/>
    <n v="92"/>
    <n v="34"/>
    <x v="0"/>
    <n v="0.62673020362854004"/>
  </r>
  <r>
    <s v="@Ubisoft"/>
    <s v="https://twitter.com/Ubisoft/status/1676262076640120834#m"/>
    <x v="0"/>
    <s v="Jul 4, 2023 Â· 4:09 PM UTC"/>
    <s v="the settlers new allies is coming to console today"/>
    <s v="https://twitter.com/Ubisoft/status/1676262076640120834#m"/>
    <n v="443"/>
    <n v="7"/>
    <n v="33"/>
    <n v="26"/>
    <x v="0"/>
    <n v="0.71613067388534501"/>
  </r>
  <r>
    <s v="@Ubisoft"/>
    <s v="https://twitter.com/Ubisoft/status/1675900781529112576#m"/>
    <x v="0"/>
    <s v="Jul 3, 2023 Â· 4:14 PM UTC"/>
    <s v="welcome to ubiburger what can i get ya"/>
    <s v="https://twitter.com/Ubisoft/status/1675900781529112576#m"/>
    <n v="2539"/>
    <n v="113"/>
    <n v="259"/>
    <n v="562"/>
    <x v="0"/>
    <n v="0.80464744567871105"/>
  </r>
  <r>
    <s v="@Rainbow6Game"/>
    <s v="@originaluser"/>
    <x v="1"/>
    <s v="Jun 27, 2023 Â· 4:01 PM UTC"/>
    <s v="it is time to look at the sky and earn favor rengoku is live for a limited time with new characters new kunais and new cosmetics for even more chaos in the floating temple sharpen your kunais and fight with style until july"/>
    <s v="https://twitter.com/Rainbow6Game/status/1673723118735466497#m"/>
    <n v="2787"/>
    <n v="70"/>
    <n v="323"/>
    <n v="269"/>
    <x v="0"/>
    <n v="0.98974859714508101"/>
  </r>
  <r>
    <s v="@Ubisoft"/>
    <s v="https://twitter.com/Ubisoft/status/1674825121104642057#m"/>
    <x v="0"/>
    <s v="Jun 30, 2023 Â· 5:00 PM UTC"/>
    <s v="new kunai characters and abilities await in rengoku the ninjathemed limitedtime event in rainbow six siege available until july  check out gameplay on ubisoft news plays live now on twitch"/>
    <s v="https://twitter.com/Ubisoft/status/1674825121104642057#m"/>
    <n v="208"/>
    <n v="0"/>
    <n v="19"/>
    <n v="22"/>
    <x v="0"/>
    <n v="0.733212471008301"/>
  </r>
  <r>
    <s v="@ANNO_EN"/>
    <s v="@originaluser"/>
    <x v="1"/>
    <s v="Jun 30, 2023 Â· 4:00 PM UTC"/>
    <s v="giveaway   from today until july  try to win a lovely xbox custom controller and an xbox anno  console edition game  the rules couldnt be simpler  rt this post   give it a try    see comment below to find out more about the applicable rules and privacy notice"/>
    <s v="https://twitter.com/ANNO_EN/status/1674810192104398853#m"/>
    <n v="743"/>
    <n v="4"/>
    <n v="1075"/>
    <n v="126"/>
    <x v="0"/>
    <n v="0.90415751934051503"/>
  </r>
  <r>
    <s v="@Ubisoft"/>
    <s v="https://twitter.com/Ubisoft/status/1674786579595026435#m"/>
    <x v="0"/>
    <s v="Jun 30, 2023 Â· 2:26 PM UTC"/>
    <s v="your ritual before a long night of gaming"/>
    <s v="https://twitter.com/Ubisoft/status/1674786579595026435#m"/>
    <n v="849"/>
    <n v="39"/>
    <n v="45"/>
    <n v="398"/>
    <x v="0"/>
    <n v="0.75665116310119596"/>
  </r>
  <r>
    <s v="@Ubisoft"/>
    <s v="https://twitter.com/Ubisoft/status/1674447912909041666#m"/>
    <x v="0"/>
    <s v="Jun 29, 2023 Â· 4:01 PM UTC"/>
    <s v="tune in now for  summer showcase"/>
    <s v="https://twitter.com/Ubisoft/status/1674447912909041666#m"/>
    <n v="260"/>
    <n v="2"/>
    <n v="26"/>
    <n v="16"/>
    <x v="0"/>
    <n v="0.67097526788711503"/>
  </r>
  <r>
    <s v="@Ubisoft"/>
    <s v="https://twitter.com/Ubisoft/status/1674433820089794563#m"/>
    <x v="0"/>
    <s v="Jun 29, 2023 Â· 3:05 PM UTC"/>
    <s v="whether youre using your tactical prowess to save feudal japan or turning into a bird to explore ancient civilizations you wont want to miss these indies   play shadow tactics and aer memories of old now with ubisoft"/>
    <s v="https://twitter.com/Ubisoft/status/1674433820089794563#m"/>
    <n v="164"/>
    <n v="0"/>
    <n v="15"/>
    <n v="10"/>
    <x v="2"/>
    <n v="0.25129938125610402"/>
  </r>
  <r>
    <s v="@Brawlhalla"/>
    <s v="@originaluser"/>
    <x v="1"/>
    <s v="Jun 24, 2023 Â· 4:00 PM UTC"/>
    <s v="the arbiter still has hard feelings towards lord vraxx"/>
    <s v="https://twitter.com/Brawlhalla/status/1672635701421277184#m"/>
    <n v="1857"/>
    <n v="9"/>
    <n v="86"/>
    <n v="48"/>
    <x v="2"/>
    <n v="0.234198734164238"/>
  </r>
  <r>
    <s v="@TheCrewGame"/>
    <s v="@originaluser"/>
    <x v="1"/>
    <s v="Jun 28, 2023 Â· 4:00 PM UTC"/>
    <s v="less than  hours before our the crew summer showcase"/>
    <s v="https://twitter.com/TheCrewGame/status/1674085249716744198#m"/>
    <n v="500"/>
    <n v="6"/>
    <n v="63"/>
    <n v="21"/>
    <x v="0"/>
    <n v="0.62453997135162398"/>
  </r>
  <r>
    <s v="@Ubisoft"/>
    <s v="https://twitter.com/Ubisoft/status/1674076651968184320#m"/>
    <x v="0"/>
    <s v="Jun 28, 2023 Â· 3:25 PM UTC"/>
    <s v="the teams in our paris office celebrated bring your dog to work day with a lil meetup"/>
    <s v="https://twitter.com/Ubisoft/status/1674076651968184320#m"/>
    <n v="757"/>
    <n v="5"/>
    <n v="63"/>
    <n v="27"/>
    <x v="0"/>
    <n v="0.67497456073760997"/>
  </r>
  <r>
    <s v="@Ubisoft"/>
    <s v="https://twitter.com/Ubisoft/status/1673739632951934979#m"/>
    <x v="0"/>
    <s v="Jun 27, 2023 Â· 5:06 PM UTC"/>
    <s v="it feels like summer in the republic with the arrival of season  chillin  find out whats coming to  and take on the summer"/>
    <s v="https://twitter.com/Ubisoft/status/1673739632951934979#m"/>
    <n v="186"/>
    <n v="1"/>
    <n v="24"/>
    <n v="13"/>
    <x v="1"/>
    <n v="0.57267481088638295"/>
  </r>
  <r>
    <s v="@Ubisoft"/>
    <s v="https://twitter.com/Ubisoft/status/1673697191347601408#m"/>
    <x v="0"/>
    <s v="Jun 27, 2023 Â· 2:18 PM UTC"/>
    <s v="accessibility was an early consideration for us we integrated it into the creative vision for the game   we sat down with senior game designer remi boutin to talk about the accessibility features available in  the lost crown"/>
    <s v="https://twitter.com/Ubisoft/status/1673697191347601408#m"/>
    <n v="248"/>
    <n v="0"/>
    <n v="31"/>
    <n v="13"/>
    <x v="2"/>
    <n v="0.25000229477882402"/>
  </r>
  <r>
    <s v="@Ubisoft"/>
    <s v="https://twitter.com/Ubisoft/status/1673671731251167236#m"/>
    <x v="0"/>
    <s v="Jun 27, 2023 Â· 12:36 PM UTC"/>
    <s v="join the ubisoft creators program to receive unique benefits that will help you enhance your content connect with your communities and grow your channel"/>
    <s v="https://twitter.com/Ubisoft/status/1673671731251167236#m"/>
    <n v="304"/>
    <n v="6"/>
    <n v="47"/>
    <n v="25"/>
    <x v="0"/>
    <n v="0.98695468902587902"/>
  </r>
  <r>
    <s v="@Ubisoft"/>
    <s v="https://twitter.com/Ubisoft/status/1673361345637494786#m"/>
    <x v="0"/>
    <s v="Jun 26, 2023 Â· 4:03 PM UTC"/>
    <s v="save this for later"/>
    <s v="https://twitter.com/Ubisoft/status/1673361345637494786#m"/>
    <n v="4948"/>
    <n v="47"/>
    <n v="302"/>
    <n v="186"/>
    <x v="0"/>
    <n v="0.65786689519882202"/>
  </r>
  <r>
    <s v="@Ubisoft"/>
    <s v="https://twitter.com/Ubisoft/status/1673316516127703040#m"/>
    <x v="0"/>
    <s v="Jun 26, 2023 Â· 1:05 PM UTC"/>
    <s v="a new ubisoft connect pc beta is rolling out keep an eye out for  a new look  upgraded player profiles to stay on top of yours and your friends activity  a revamped more navigable library  and more  get more details on the beta rolling out this summer"/>
    <s v="https://twitter.com/Ubisoft/status/1673316516127703040#m"/>
    <n v="809"/>
    <n v="75"/>
    <n v="109"/>
    <n v="142"/>
    <x v="0"/>
    <n v="0.941725373268127"/>
  </r>
  <r>
    <s v="@Ubisoft"/>
    <s v="https://twitter.com/Ubisoft/status/1672288405508464640#m"/>
    <x v="0"/>
    <s v="Jun 23, 2023 Â· 5:00 PM UTC"/>
    <s v="its the final day of s open session come get your twitch drops and join the chat as ubisoft news plays the fastpaced pvp shooter right now on twitch"/>
    <s v="https://twitter.com/Ubisoft/status/1672288405508464640#m"/>
    <n v="247"/>
    <n v="4"/>
    <n v="18"/>
    <n v="41"/>
    <x v="0"/>
    <n v="0.80901366472244296"/>
  </r>
  <r>
    <s v="@Ubisoft"/>
    <s v="https://twitter.com/Ubisoft/status/1672243357920231425#m"/>
    <x v="0"/>
    <s v="Jun 23, 2023 Â· 2:00 PM UTC"/>
    <s v="abducted and trained by the rda you know their strengths but more importantly their weaknesses"/>
    <s v="https://twitter.com/Ubisoft/status/1672243357920231425#m"/>
    <n v="925"/>
    <n v="10"/>
    <n v="66"/>
    <n v="46"/>
    <x v="0"/>
    <n v="0.69965076446533203"/>
  </r>
  <r>
    <s v="@MarioRabbids"/>
    <s v="@originaluser"/>
    <x v="1"/>
    <s v="Jun 22, 2023 Â· 4:00 PM UTC"/>
    <s v="our heroes have landed in the melodic gardens a planet once brimming with the sweetest music but now reduced to silence   its time to restore the lost harmony but not without a fight with"/>
    <s v="https://twitter.com/MarioRabbids/status/1671911094502268928#m"/>
    <n v="801"/>
    <n v="2"/>
    <n v="128"/>
    <n v="13"/>
    <x v="2"/>
    <n v="9.5287829637527494E-2"/>
  </r>
  <r>
    <s v="@Ubisoft"/>
    <s v="https://twitter.com/Ubisoft/status/1671927744626671627#m"/>
    <x v="0"/>
    <s v="Jun 22, 2023 Â· 5:06 PM UTC"/>
    <s v="were showing off an exclusive firstever look at live gameplay of prince of persia the lost crown right now on twitch"/>
    <s v="https://twitter.com/Ubisoft/status/1671927744626671627#m"/>
    <n v="247"/>
    <n v="2"/>
    <n v="23"/>
    <n v="28"/>
    <x v="2"/>
    <n v="0.39115780591964699"/>
  </r>
  <r>
    <s v="@Ubisoft"/>
    <s v="https://twitter.com/Ubisoft/status/1671914443381391368#m"/>
    <x v="0"/>
    <s v="Jun 22, 2023 Â· 4:14 PM UTC"/>
    <s v="become the new mr monopoly and get ahead in the race for fame and fortune   monopoly madness is out on steam now"/>
    <s v="https://twitter.com/Ubisoft/status/1671914443381391368#m"/>
    <n v="175"/>
    <n v="0"/>
    <n v="14"/>
    <n v="10"/>
    <x v="0"/>
    <n v="0.70954585075378396"/>
  </r>
  <r>
    <s v="@UbisoftMusic"/>
    <s v="@originaluser"/>
    <x v="1"/>
    <s v="Jun 21, 2023 Â· 3:30 PM UTC"/>
    <s v="happy music day  dance and celebrate by listening to our official playlist on digital platforms"/>
    <s v="https://twitter.com/UbisoftMusic/status/1671541012919877638#m"/>
    <n v="174"/>
    <n v="2"/>
    <n v="23"/>
    <n v="10"/>
    <x v="0"/>
    <n v="0.92574417591095004"/>
  </r>
  <r>
    <s v="@princeofpersia"/>
    <s v="@originaluser"/>
    <x v="1"/>
    <s v="Jun 21, 2023 Â· 5:00 PM UTC"/>
    <s v="didnt get enough during ubiforward join us on june nd for a thrilling journey through persia   the devs behind prince of persia the lost crown will be unlocking its secrets live on twitch"/>
    <s v="https://twitter.com/princeofpersia/status/1671563717329158152#m"/>
    <n v="403"/>
    <n v="14"/>
    <n v="55"/>
    <n v="25"/>
    <x v="1"/>
    <n v="0.52512532472610496"/>
  </r>
  <r>
    <s v="@Ubisoft"/>
    <s v="https://twitter.com/Ubisoft/status/1671549944618942464#m"/>
    <x v="0"/>
    <s v="Jun 21, 2023 Â· 4:05 PM UTC"/>
    <s v="surprise you didnt see that coming right  kanya is here and ready to torment our heroes and sparks   available now for"/>
    <s v="https://twitter.com/Ubisoft/status/1671549944618942464#m"/>
    <n v="305"/>
    <n v="1"/>
    <n v="28"/>
    <n v="12"/>
    <x v="0"/>
    <n v="0.76585680246353105"/>
  </r>
  <r>
    <s v="@Ubisoft"/>
    <s v="https://twitter.com/Ubisoft/status/1671194135229767682#m"/>
    <x v="0"/>
    <s v="Jun 20, 2023 Â· 4:31 PM UTC"/>
    <s v="get ready now with a list of the changes you can expect since the closed beta"/>
    <s v="https://twitter.com/Ubisoft/status/1671194135229767682#m"/>
    <n v="310"/>
    <n v="3"/>
    <n v="31"/>
    <n v="16"/>
    <x v="0"/>
    <n v="0.639845371246338"/>
  </r>
  <r>
    <s v="@Ubisoft"/>
    <s v="https://twitter.com/Ubisoft/status/1671188283328438274#m"/>
    <x v="0"/>
    <s v="Jun 20, 2023 Â· 4:08 PM UTC"/>
    <s v="the  open session drops tomorrow"/>
    <s v="https://twitter.com/Ubisoft/status/1671188283328438274#m"/>
    <n v="1973"/>
    <n v="27"/>
    <n v="168"/>
    <n v="121"/>
    <x v="0"/>
    <n v="0.652202188968658"/>
  </r>
  <r>
    <s v="@justdancegame"/>
    <s v="@originaluser"/>
    <x v="1"/>
    <s v="Jun 12, 2023 Â· 5:26 PM UTC"/>
    <s v="just dance  edition launches on october  featuring  new tracks and universes from all genres and eras including flowers by miley cyrus titi me pregunto by bad bunny how you like that by blackpink and i wanna dance with somebody by whitney houston"/>
    <s v="https://twitter.com/justdancegame/status/1668308790360387603#m"/>
    <n v="2365"/>
    <n v="157"/>
    <n v="403"/>
    <n v="235"/>
    <x v="0"/>
    <n v="0.73178273439407304"/>
  </r>
  <r>
    <s v="@Ubisoft"/>
    <s v="https://twitter.com/Ubisoft/status/1670804666655834114#m"/>
    <x v="0"/>
    <s v="Jun 19, 2023 Â· 2:44 PM UTC"/>
    <s v="basim   mirage out october"/>
    <s v="https://twitter.com/Ubisoft/status/1670804666655834114#m"/>
    <n v="2687"/>
    <n v="26"/>
    <n v="193"/>
    <n v="96"/>
    <x v="0"/>
    <n v="0.64213436841964699"/>
  </r>
  <r>
    <s v="@Brawlhalla"/>
    <s v="@originaluser"/>
    <x v="1"/>
    <s v="Jun 15, 2023 Â· 8:00 PM UTC"/>
    <s v="rayman is thinking of the master chief"/>
    <s v="https://twitter.com/Brawlhalla/status/1669434601201356801#m"/>
    <n v="2493"/>
    <n v="44"/>
    <n v="191"/>
    <n v="70"/>
    <x v="0"/>
    <n v="0.65155082941055298"/>
  </r>
  <r>
    <s v="@Ubisoft"/>
    <s v="https://twitter.com/Ubisoft/status/1670166926734278656#m"/>
    <x v="0"/>
    <s v="Jun 17, 2023 Â· 8:30 PM UTC"/>
    <s v="missed  here is a recap of all   announcements made during the show"/>
    <s v="https://twitter.com/Ubisoft/status/1670166926734278656#m"/>
    <n v="240"/>
    <n v="1"/>
    <n v="31"/>
    <n v="26"/>
    <x v="1"/>
    <n v="0.51553970575332597"/>
  </r>
  <r>
    <s v="@rocksmithplus"/>
    <s v="@originaluser"/>
    <x v="1"/>
    <s v="Jun 12, 2023 Â· 6:15 PM UTC"/>
    <s v="were partnering with rising star  to bring her new song glow in the dark exclusively to our music library start creating your personal setlist here"/>
    <s v="https://twitter.com/rocksmithplus/status/1668321102722891776#m"/>
    <n v="178"/>
    <n v="0"/>
    <n v="11"/>
    <n v="11"/>
    <x v="0"/>
    <n v="0.94223868846893299"/>
  </r>
  <r>
    <s v="@Ubisoft"/>
    <s v="https://twitter.com/Ubisoft/status/1669375717707067393#m"/>
    <x v="0"/>
    <s v="Jun 15, 2023 Â· 4:06 PM UTC"/>
    <s v="guess whos back back again  raymans back"/>
    <s v="https://twitter.com/Ubisoft/status/1669375717707067393#m"/>
    <n v="1916"/>
    <n v="47"/>
    <n v="286"/>
    <n v="123"/>
    <x v="1"/>
    <n v="0.54909551143646196"/>
  </r>
  <r>
    <s v="@Ubisoft"/>
    <s v="https://twitter.com/Ubisoft/status/1669331200777809921#m"/>
    <x v="0"/>
    <s v="Jun 15, 2023 Â· 1:09 PM UTC"/>
    <s v="the gameplay of mirage mixes the legacy and modernity of assassins creed into a unique experience  it all starts in the streets of baghdad"/>
    <s v="https://twitter.com/Ubisoft/status/1669331200777809921#m"/>
    <n v="1253"/>
    <n v="6"/>
    <n v="110"/>
    <n v="55"/>
    <x v="1"/>
    <n v="0.45790538191795299"/>
  </r>
  <r>
    <s v="@Ubisoft"/>
    <s v="https://twitter.com/Ubisoft/status/1669000017615499264#m"/>
    <x v="0"/>
    <s v="Jun 14, 2023 Â· 3:13 PM UTC"/>
    <s v="learn more details about  and its characters gameplay features locations cast and more with our developer gameplay breakdown"/>
    <s v="https://twitter.com/Ubisoft/status/1669000017615499264#m"/>
    <n v="850"/>
    <n v="3"/>
    <n v="89"/>
    <n v="42"/>
    <x v="0"/>
    <n v="0.77669394016265902"/>
  </r>
  <r>
    <s v="@TheDivMobile"/>
    <s v="@originaluser"/>
    <x v="1"/>
    <s v="Jun 13, 2023 Â· 11:58 AM UTC"/>
    <s v="its finally here the regional beta is starting now for a limited number of players  download and join  before all the spots are taken"/>
    <s v="https://twitter.com/TheDivMobile/status/1668588630779084801#m"/>
    <n v="1059"/>
    <n v="13"/>
    <n v="115"/>
    <n v="139"/>
    <x v="0"/>
    <n v="0.78309398889541604"/>
  </r>
  <r>
    <s v="@Ubisoft"/>
    <s v="https://twitter.com/Ubisoft/status/1668979398773448704#m"/>
    <x v="0"/>
    <s v="Jun 14, 2023 Â· 1:51 PM UTC"/>
    <s v="discover more about  the lost crown with a gameplay deep dive in mount qaf"/>
    <s v="https://twitter.com/Ubisoft/status/1668979398773448704#m"/>
    <n v="886"/>
    <n v="20"/>
    <n v="106"/>
    <n v="36"/>
    <x v="0"/>
    <n v="0.680700182914734"/>
  </r>
  <r>
    <s v="@Ubisoft"/>
    <s v="https://twitter.com/Ubisoft/status/1668909259357036544#m"/>
    <x v="0"/>
    <s v="Jun 14, 2023 Â· 9:12 AM UTC"/>
    <s v="the  promotions are still on   check out our sale at the ubisoft store and save up to  off our games pegi"/>
    <s v="https://twitter.com/Ubisoft/status/1668909259357036544#m"/>
    <n v="306"/>
    <n v="2"/>
    <n v="33"/>
    <n v="10"/>
    <x v="1"/>
    <n v="0.47944307327270502"/>
  </r>
  <r>
    <s v="@TheCrewGame"/>
    <s v="@originaluser"/>
    <x v="1"/>
    <s v="Jun 13, 2023 Â· 4:22 PM UTC"/>
    <s v="do not miss our  deep dive gameplay video"/>
    <s v="https://twitter.com/TheCrewGame/status/1668655103673286656#m"/>
    <n v="616"/>
    <n v="10"/>
    <n v="93"/>
    <n v="24"/>
    <x v="2"/>
    <n v="0.30935040116310097"/>
  </r>
  <r>
    <s v="@Ubisoft"/>
    <s v="https://twitter.com/Ubisoft/status/1668614862673694721#m"/>
    <x v="0"/>
    <s v="Jun 13, 2023 Â· 1:42 PM UTC"/>
    <s v="we hope you enjoyed   a huge congratulations to our teams for their incredible work in bringing the show to life   want to join them next time learn more about"/>
    <s v="https://twitter.com/Ubisoft/status/1668614862673694721#m"/>
    <n v="2318"/>
    <n v="6"/>
    <n v="144"/>
    <n v="106"/>
    <x v="0"/>
    <n v="0.92073827981948897"/>
  </r>
  <r>
    <s v="@Ubisoft"/>
    <s v="https://twitter.com/Ubisoft/status/1668343316935766016#m"/>
    <x v="0"/>
    <s v="Jun 12, 2023 Â· 7:43 PM UTC"/>
    <s v="and thats a wrap thanks for joining"/>
    <s v="https://twitter.com/Ubisoft/status/1668343316935766016#m"/>
    <n v="8988"/>
    <n v="197"/>
    <n v="973"/>
    <n v="988"/>
    <x v="0"/>
    <n v="0.93361151218414296"/>
  </r>
  <r>
    <s v="@Ubisoft"/>
    <s v="https://twitter.com/Ubisoft/status/1668331947607883776#m"/>
    <x v="0"/>
    <s v="Jun 12, 2023 Â· 6:58 PM UTC"/>
    <s v="coming  add to wishlist"/>
    <s v="https://twitter.com/Ubisoft/status/1668331947607883776#m"/>
    <n v="10370"/>
    <n v="208"/>
    <n v="848"/>
    <n v="287"/>
    <x v="0"/>
    <n v="0.66376161575317405"/>
  </r>
  <r>
    <s v="@Ubisoft"/>
    <s v="https://twitter.com/Ubisoft/status/1668322744402837526#m"/>
    <x v="0"/>
    <s v="Jun 12, 2023 Â· 6:21 PM UTC"/>
    <s v="stick around for the  aftershow for more from"/>
    <s v="https://twitter.com/Ubisoft/status/1668322744402837526#m"/>
    <n v="583"/>
    <n v="4"/>
    <n v="52"/>
    <n v="38"/>
    <x v="0"/>
    <n v="0.77414882183074996"/>
  </r>
  <r>
    <s v="@Ubisoft"/>
    <s v="https://twitter.com/Ubisoft/status/1668322658465742877#m"/>
    <x v="0"/>
    <s v="Jun 12, 2023 Â· 6:21 PM UTC"/>
    <s v="try ubisoft with a  days free trial"/>
    <s v="https://twitter.com/Ubisoft/status/1668322658465742877#m"/>
    <n v="473"/>
    <n v="1"/>
    <n v="63"/>
    <n v="23"/>
    <x v="0"/>
    <n v="0.82792949676513705"/>
  </r>
  <r>
    <s v="@Ubisoft"/>
    <s v="https://twitter.com/Ubisoft/status/1668322119527153665#m"/>
    <x v="0"/>
    <s v="Jun 12, 2023 Â· 6:19 PM UTC"/>
    <s v="get a first look at the minutetominute gameplay walkthrough trailer  watch now"/>
    <s v="https://twitter.com/Ubisoft/status/1668322119527153665#m"/>
    <n v="3843"/>
    <n v="325"/>
    <n v="684"/>
    <n v="171"/>
    <x v="0"/>
    <n v="0.76651394367217995"/>
  </r>
  <r>
    <s v="@Ubisoft"/>
    <s v="https://twitter.com/Ubisoft/status/1668317813377777666#m"/>
    <x v="0"/>
    <s v="Jun 12, 2023 Â· 6:02 PM UTC"/>
    <s v="become the assassin in assassins creed nexus vr embody legendary assassins ezio auditore da firenze kassandra and connor in an allnew assassins creed story built exclusively for vr   coming holiday    add to wishlist on meta quest now"/>
    <s v="https://twitter.com/Ubisoft/status/1668317813377777666#m"/>
    <n v="1372"/>
    <n v="49"/>
    <n v="157"/>
    <n v="81"/>
    <x v="1"/>
    <n v="0.535564005374908"/>
  </r>
  <r>
    <s v="@Ubisoft"/>
    <s v="https://twitter.com/Ubisoft/status/1668316089132908553#m"/>
    <x v="0"/>
    <s v="Jun 12, 2023 Â· 5:55 PM UTC"/>
    <s v="step into ancient china and discover an  adventure for free anywhere anytime   follow  to learn more about the upcoming closed beta   register here"/>
    <s v="https://twitter.com/Ubisoft/status/1668316089132908553#m"/>
    <n v="1370"/>
    <n v="57"/>
    <n v="202"/>
    <n v="49"/>
    <x v="0"/>
    <n v="0.64893043041229204"/>
  </r>
  <r>
    <s v="@Ubisoft"/>
    <s v="https://twitter.com/Ubisoft/status/1668316008044429317#m"/>
    <x v="0"/>
    <s v="Jun 12, 2023 Â· 5:55 PM UTC"/>
    <s v="meet an inspiring cast of characters who will shape basims destiny  mirage story trailer is available on youtube   watch now    coming october"/>
    <s v="https://twitter.com/Ubisoft/status/1668316008044429317#m"/>
    <n v="970"/>
    <n v="57"/>
    <n v="248"/>
    <n v="41"/>
    <x v="0"/>
    <n v="0.68794977664947499"/>
  </r>
  <r>
    <s v="@Ubisoft"/>
    <s v="https://twitter.com/Ubisoft/status/1668313563591475223#m"/>
    <x v="0"/>
    <s v="Jun 12, 2023 Â· 5:45 PM UTC"/>
    <s v="welcome to motorfest   preorder"/>
    <s v="https://twitter.com/Ubisoft/status/1668313563591475223#m"/>
    <n v="2126"/>
    <n v="45"/>
    <n v="225"/>
    <n v="104"/>
    <x v="0"/>
    <n v="0.83811593055725098"/>
  </r>
  <r>
    <s v="@Ubisoft"/>
    <s v="https://twitter.com/Ubisoft/status/1668313494632947714#m"/>
    <x v="0"/>
    <s v="Jun 12, 2023 Â· 5:45 PM UTC"/>
    <s v="the updates keep coming     skateboards coming to    master chief joins    mobile app launched  jet set radio rolls into   rayman joining"/>
    <s v="https://twitter.com/Ubisoft/status/1668313494632947714#m"/>
    <n v="472"/>
    <n v="5"/>
    <n v="65"/>
    <n v="16"/>
    <x v="0"/>
    <n v="0.64419335126876798"/>
  </r>
  <r>
    <s v="@Ubisoft"/>
    <s v="https://twitter.com/Ubisoft/status/1668311292652683283#m"/>
    <x v="0"/>
    <s v="Jun 12, 2023 Â· 5:36 PM UTC"/>
    <s v="closed beta will be available from august th to august th    register now"/>
    <s v="https://twitter.com/Ubisoft/status/1668311292652683283#m"/>
    <n v="1359"/>
    <n v="70"/>
    <n v="251"/>
    <n v="61"/>
    <x v="2"/>
    <n v="0.39151120185852101"/>
  </r>
  <r>
    <s v="@Ubisoft"/>
    <s v="https://twitter.com/Ubisoft/status/1668310625292890125#m"/>
    <x v="0"/>
    <s v="Jun 12, 2023 Â· 5:33 PM UTC"/>
    <s v="agents  is coming this fall     preregister now to unlock unique rewards at launch"/>
    <s v="https://twitter.com/Ubisoft/status/1668310625292890125#m"/>
    <n v="1014"/>
    <n v="14"/>
    <n v="145"/>
    <n v="44"/>
    <x v="1"/>
    <n v="0.50203573703765902"/>
  </r>
  <r>
    <s v="@Ubisoft"/>
    <s v="https://twitter.com/Ubisoft/status/1668309954653040663#m"/>
    <x v="0"/>
    <s v="Jun 12, 2023 Â· 5:31 PM UTC"/>
    <s v="do you want to be entertained    coming this fall on"/>
    <s v="https://twitter.com/Ubisoft/status/1668309954653040663#m"/>
    <n v="673"/>
    <n v="48"/>
    <n v="146"/>
    <n v="26"/>
    <x v="1"/>
    <n v="0.54514563083648704"/>
  </r>
  <r>
    <s v="@Ubisoft"/>
    <s v="https://twitter.com/Ubisoft/status/1668307942108540934#m"/>
    <x v="0"/>
    <s v="Jun 12, 2023 Â· 5:23 PM UTC"/>
    <s v="many dangers await sargon in mount qaf    the lost crown coming january     preorder here"/>
    <s v="https://twitter.com/Ubisoft/status/1668307942108540934#m"/>
    <n v="1743"/>
    <n v="112"/>
    <n v="350"/>
    <n v="95"/>
    <x v="2"/>
    <n v="0.410132586956024"/>
  </r>
  <r>
    <s v="@Ubisoft"/>
    <s v="https://twitter.com/Ubisoft/status/1668307003268116502#m"/>
    <x v="0"/>
    <s v="Jun 12, 2023 Â· 5:19 PM UTC"/>
    <s v="thanks to the over  million  closed beta players     next up the open session coming june   register here"/>
    <s v="https://twitter.com/Ubisoft/status/1668307003268116502#m"/>
    <n v="1644"/>
    <n v="27"/>
    <n v="213"/>
    <n v="47"/>
    <x v="0"/>
    <n v="0.62948644161224399"/>
  </r>
  <r>
    <s v="@Ubisoft"/>
    <s v="https://twitter.com/Ubisoft/status/1668305942566297600#m"/>
    <x v="0"/>
    <s v="Jun 12, 2023 Â· 5:15 PM UTC"/>
    <s v="avatar frontiers of pandora is coming december    get the all the details announced at"/>
    <s v="https://twitter.com/Ubisoft/status/1668305942566297600#m"/>
    <n v="13193"/>
    <n v="367"/>
    <n v="1536"/>
    <n v="313"/>
    <x v="0"/>
    <n v="0.64977794885635398"/>
  </r>
  <r>
    <s v="@Ubisoft"/>
    <s v="https://twitter.com/Ubisoft/status/1668304941260189699#m"/>
    <x v="0"/>
    <s v="Jun 12, 2023 Â· 5:11 PM UTC"/>
    <s v="prepare to  lose yourself in the beauty and the danger of the western frontier"/>
    <s v="https://twitter.com/Ubisoft/status/1668304941260189699#m"/>
    <n v="627"/>
    <n v="6"/>
    <n v="64"/>
    <n v="21"/>
    <x v="0"/>
    <n v="0.69023501873016402"/>
  </r>
  <r>
    <s v="@Ubisoft"/>
    <s v="https://twitter.com/Ubisoft/status/1668303745627697153#m"/>
    <x v="0"/>
    <s v="Jun 12, 2023 Â· 5:06 PM UTC"/>
    <s v="watch the world premiere trailer for  now"/>
    <s v="https://twitter.com/Ubisoft/status/1668303745627697153#m"/>
    <n v="2721"/>
    <n v="191"/>
    <n v="498"/>
    <n v="120"/>
    <x v="0"/>
    <n v="0.78315293788909901"/>
  </r>
  <r>
    <s v="@Ubisoft"/>
    <s v="https://twitter.com/Ubisoft/status/1668302890341998592#m"/>
    <x v="0"/>
    <s v="Jun 12, 2023 Â· 5:02 PM UTC"/>
    <s v="let the games begin tune into"/>
    <s v="https://twitter.com/Ubisoft/status/1668302890341998592#m"/>
    <n v="503"/>
    <n v="6"/>
    <n v="71"/>
    <n v="14"/>
    <x v="0"/>
    <n v="0.75920265913009599"/>
  </r>
  <r>
    <s v="@Ubisoft"/>
    <s v="https://twitter.com/Ubisoft/status/1668302048930955264#m"/>
    <x v="0"/>
    <s v="Jun 12, 2023 Â· 4:59 PM UTC"/>
    <s v="edition launches october  featuring  new tracks and universes from all genres and eras"/>
    <s v="https://twitter.com/Ubisoft/status/1668302048930955264#m"/>
    <n v="358"/>
    <n v="11"/>
    <n v="68"/>
    <n v="26"/>
    <x v="0"/>
    <n v="0.81868022680282604"/>
  </r>
  <r>
    <s v="@Ubisoft"/>
    <s v="https://twitter.com/Ubisoft/status/1668298573811679232#m"/>
    <x v="0"/>
    <s v="Jun 12, 2023 Â· 4:45 PM UTC"/>
    <s v="its showtime join us now for"/>
    <s v="https://twitter.com/Ubisoft/status/1668298573811679232#m"/>
    <n v="976"/>
    <n v="57"/>
    <n v="198"/>
    <n v="72"/>
    <x v="0"/>
    <n v="0.67244529724121105"/>
  </r>
  <r>
    <s v="@Ubisoft"/>
    <s v="https://twitter.com/Ubisoft/status/1668295001552433155#m"/>
    <x v="0"/>
    <s v="Jun 12, 2023 Â· 4:31 PM UTC"/>
    <s v="almost time for u"/>
    <s v="https://twitter.com/Ubisoft/status/1668295001552433155#m"/>
    <n v="701"/>
    <n v="5"/>
    <n v="49"/>
    <n v="43"/>
    <x v="0"/>
    <n v="0.79464030265808105"/>
  </r>
  <r>
    <s v="@Ubisoft"/>
    <s v="https://twitter.com/Ubisoft/status/1668280547699818496#m"/>
    <x v="0"/>
    <s v="Jun 12, 2023 Â· 3:34 PM UTC"/>
    <s v="tune in for    available in english audio description  american sign language  english subtitles  all game trailers will come with subtitles in  languages"/>
    <s v="https://twitter.com/Ubisoft/status/1668280547699818496#m"/>
    <n v="487"/>
    <n v="20"/>
    <n v="111"/>
    <n v="31"/>
    <x v="0"/>
    <n v="0.76948451995849598"/>
  </r>
  <r>
    <s v="@UbisoftSupport"/>
    <s v="@originaluser"/>
    <x v="1"/>
    <s v="Jun 12, 2023 Â· 2:00 PM UTC"/>
    <s v="ubisoft forward starts in  hours how excited are you   get ready to enjoy the show and claim your twitch drops by making sure your accounts are linked dont forget to hit that claim button each time you earn a drop"/>
    <s v="https://twitter.com/UbisoftSupport/status/1668256872145534976#m"/>
    <n v="759"/>
    <n v="13"/>
    <n v="127"/>
    <n v="55"/>
    <x v="0"/>
    <n v="0.99742054939269997"/>
  </r>
  <r>
    <s v="@Ubisoft"/>
    <s v="https://twitter.com/Ubisoft/status/1668247912231436289#m"/>
    <x v="0"/>
    <s v="Jun 12, 2023 Â· 1:24 PM UTC"/>
    <s v="todays the day watch  around the world        am pt   pm et       am mexico city       pm brasilia       pm london       pm paris       pm cape town       pm ankara       pm abu dhabi       pm new delhi       tuesday       am beijing       am tokyo       am canberra"/>
    <s v="https://twitter.com/Ubisoft/status/1668247912231436289#m"/>
    <n v="2406"/>
    <n v="89"/>
    <n v="304"/>
    <n v="118"/>
    <x v="0"/>
    <n v="0.85179746150970503"/>
  </r>
  <r>
    <s v="@Ubisoft"/>
    <s v="https://twitter.com/Ubisoft/status/1667953353064603648#m"/>
    <x v="0"/>
    <s v="Jun 11, 2023 Â· 5:54 PM UTC"/>
    <s v="tunein tomorrow at  for an exclusive gameplay reveal"/>
    <s v="https://twitter.com/Ubisoft/status/1667953353064603648#m"/>
    <n v="1933"/>
    <n v="26"/>
    <n v="126"/>
    <n v="29"/>
    <x v="0"/>
    <n v="0.658938348293304"/>
  </r>
  <r>
    <s v="@StarWarsOutlaws"/>
    <s v="@originaluser"/>
    <x v="1"/>
    <s v="Jun 11, 2023 Â· 5:09 PM UTC"/>
    <s v="watch the star wars outlaws world premiere trailer and meet cunning scoundrel kay vess in the firstever open world star wars game"/>
    <s v="https://twitter.com/StarWarsOutlaws/status/1667942169812905987#m"/>
    <n v="1896"/>
    <n v="160"/>
    <n v="406"/>
    <n v="132"/>
    <x v="0"/>
    <n v="0.90018886327743497"/>
  </r>
  <r>
    <s v="@Ubisoft"/>
    <s v="https://twitter.com/Ubisoft/status/1667944684038004743#m"/>
    <x v="0"/>
    <s v="Jun 11, 2023 Â· 5:19 PM UTC"/>
    <s v="an  version of this trailer is available on youtube through the same video link we hope all players enjoy this content"/>
    <s v="https://twitter.com/Ubisoft/status/1667944684038004743#m"/>
    <n v="173"/>
    <n v="2"/>
    <n v="24"/>
    <n v="2"/>
    <x v="0"/>
    <n v="0.74777168035507202"/>
  </r>
  <r>
    <s v="@Ubisoft"/>
    <s v="https://twitter.com/Ubisoft/status/1667943819298439168#m"/>
    <x v="0"/>
    <s v="Jun 11, 2023 Â· 5:16 PM UTC"/>
    <s v="watch the  world premiere trailer and meet cunning scoundrel kay vess in the firstever open world star wars game"/>
    <s v="https://twitter.com/Ubisoft/status/1667943819298439168#m"/>
    <n v="1883"/>
    <n v="54"/>
    <n v="250"/>
    <n v="50"/>
    <x v="0"/>
    <n v="0.86786645650863603"/>
  </r>
  <r>
    <s v="@Ubisoft"/>
    <s v="https://twitter.com/Ubisoft/status/1667942297374269441#m"/>
    <x v="0"/>
    <s v="Jun 11, 2023 Â· 5:10 PM UTC"/>
    <s v="meet cunning scoundrel kay vess in  the firstever openworld star wars game"/>
    <s v="https://twitter.com/Ubisoft/status/1667942297374269441#m"/>
    <n v="46250"/>
    <n v="2209"/>
    <n v="4936"/>
    <n v="1300"/>
    <x v="0"/>
    <n v="0.76283884048461903"/>
  </r>
  <r>
    <s v="@Ubisoft"/>
    <s v="https://twitter.com/Ubisoft/status/1667214983799685127#m"/>
    <x v="0"/>
    <s v="Jun 9, 2023 Â· 5:00 PM UTC"/>
    <s v="try rocksmith free for  days pick up and play guitar fast from your android ios or pc allowing you to learn guitar anytime anywhere try for free"/>
    <s v="https://twitter.com/Ubisoft/status/1667214983799685127#m"/>
    <n v="141"/>
    <n v="3"/>
    <n v="15"/>
    <n v="13"/>
    <x v="0"/>
    <n v="0.96714460849761996"/>
  </r>
  <r>
    <s v="@Ubisoft"/>
    <s v="https://twitter.com/Ubisoft/status/1667199960599732225#m"/>
    <x v="0"/>
    <s v="Jun 9, 2023 Â· 4:00 PM UTC"/>
    <s v="tune in to  june  am pdt  pm cest"/>
    <s v="https://twitter.com/Ubisoft/status/1667199960599732225#m"/>
    <n v="622"/>
    <n v="18"/>
    <n v="99"/>
    <n v="38"/>
    <x v="1"/>
    <n v="0.56760966777801503"/>
  </r>
  <r>
    <s v="@Ubisoft"/>
    <s v="https://twitter.com/Ubisoft/status/1667167076547428352#m"/>
    <x v="0"/>
    <s v="Jun 9, 2023 Â· 1:49 PM UTC"/>
    <s v="get ready for  and jump into the ubisoft store to save up to  off our games  pegi"/>
    <s v="https://twitter.com/Ubisoft/status/1667167076547428352#m"/>
    <n v="216"/>
    <n v="4"/>
    <n v="26"/>
    <n v="18"/>
    <x v="0"/>
    <n v="0.68126851320266701"/>
  </r>
  <r>
    <s v="@Ubisoft"/>
    <s v="https://twitter.com/Ubisoft/status/1667091198090067971#m"/>
    <x v="0"/>
    <s v="Jun 9, 2023 Â· 8:48 AM UTC"/>
    <s v="last call  join the ubisoft forward challenge  play games and get a chance to win a free subscription to ubisoft"/>
    <s v="https://twitter.com/Ubisoft/status/1667091198090067971#m"/>
    <n v="299"/>
    <n v="0"/>
    <n v="37"/>
    <n v="11"/>
    <x v="0"/>
    <n v="0.74916869401931796"/>
  </r>
  <r>
    <s v="@Ubisoft"/>
    <s v="https://twitter.com/Ubisoft/status/1666884412745605143#m"/>
    <x v="0"/>
    <s v="Jun 8, 2023 Â· 7:06 PM UTC"/>
    <s v="presenting prince of persia the lost crown an actionadventure platformer game set in a mythological persian world  the new  releases on january th  on all platforms     see more gameplay at"/>
    <s v="https://twitter.com/Ubisoft/status/1666884412745605143#m"/>
    <n v="9035"/>
    <n v="1381"/>
    <n v="1458"/>
    <n v="859"/>
    <x v="0"/>
    <n v="0.76993715763091997"/>
  </r>
  <r>
    <s v="@Ubisoft"/>
    <s v="https://twitter.com/Ubisoft/status/1666802270774734848#m"/>
    <x v="0"/>
    <s v="Jun 8, 2023 Â· 1:40 PM UTC"/>
    <s v="get ready to celebrate ubisoft forward with a free trial of ubisoft try it now pegi"/>
    <s v="https://twitter.com/Ubisoft/status/1666802270774734848#m"/>
    <n v="647"/>
    <n v="10"/>
    <n v="107"/>
    <n v="52"/>
    <x v="0"/>
    <n v="0.92891502380371105"/>
  </r>
  <r>
    <s v="@Ubisoft"/>
    <s v="https://twitter.com/Ubisoft/status/1666475211707895809#m"/>
    <x v="0"/>
    <s v="Jun 7, 2023 Â· 4:00 PM UTC"/>
    <s v="tunein for  and get updates on"/>
    <s v="https://twitter.com/Ubisoft/status/1666475211707895809#m"/>
    <n v="650"/>
    <n v="16"/>
    <n v="88"/>
    <n v="38"/>
    <x v="0"/>
    <n v="0.701113641262054"/>
  </r>
  <r>
    <s v="@Ubisoft"/>
    <s v="https://twitter.com/Ubisoft/status/1666456880930070530#m"/>
    <x v="0"/>
    <s v="Jun 7, 2023 Â· 2:47 PM UTC"/>
    <s v="were proud to be a part of uneps     the alliances green game jam is an opportunity for our teams to get involved and create ingame events for players to raise awareness and support for ecological initiatives     were excited to see these projects have been recognized learn more and vote for your favorite"/>
    <s v="https://twitter.com/Ubisoft/status/1666456880930070530#m"/>
    <n v="236"/>
    <n v="6"/>
    <n v="34"/>
    <n v="11"/>
    <x v="0"/>
    <n v="0.99101692438125599"/>
  </r>
  <r>
    <s v="@Ubisoft"/>
    <s v="https://twitter.com/Ubisoft/status/1666095924073078791#m"/>
    <x v="0"/>
    <s v="Jun 6, 2023 Â· 2:53 PM UTC"/>
    <s v="million  agents have been activated   thank you for your passion and support the journey continues on june  with year  season  broken wings"/>
    <s v="https://twitter.com/Ubisoft/status/1666095924073078791#m"/>
    <n v="937"/>
    <n v="9"/>
    <n v="101"/>
    <n v="56"/>
    <x v="0"/>
    <n v="0.87197005748748802"/>
  </r>
  <r>
    <s v="@Ubisoft"/>
    <s v="https://twitter.com/Ubisoft/status/1666071111908446208#m"/>
    <x v="0"/>
    <s v="Jun 6, 2023 Â· 1:14 PM UTC"/>
    <s v="we stand together in pride all throughout the year   our lgbtqia employee resource group ubiproud is helping to shape our global strategy for equality and inclusion across our teams and games alike  meet some of our ubiproud chapters below and learn more about our three year lgbtqia support roadmap here"/>
    <s v="https://twitter.com/Ubisoft/status/1666071111908446208#m"/>
    <n v="594"/>
    <n v="34"/>
    <n v="91"/>
    <n v="135"/>
    <x v="0"/>
    <n v="0.89934867620468095"/>
  </r>
  <r>
    <s v="@Ubisoft"/>
    <s v="https://twitter.com/Ubisoft/status/1665750406381596673#m"/>
    <x v="0"/>
    <s v="Jun 5, 2023 Â· 4:00 PM UTC"/>
    <s v="get updates on  during  next week"/>
    <s v="https://twitter.com/Ubisoft/status/1665750406381596673#m"/>
    <n v="1722"/>
    <n v="81"/>
    <n v="251"/>
    <n v="113"/>
    <x v="0"/>
    <n v="0.62335598468780495"/>
  </r>
  <r>
    <s v="@Ubisoft"/>
    <s v="https://twitter.com/Ubisoft/status/1665718295998128131#m"/>
    <x v="0"/>
    <s v="Jun 5, 2023 Â· 1:52 PM UTC"/>
    <s v="join the ubisoft forward challenge    play games and get a chance to win a free subscription to ubisoft"/>
    <s v="https://twitter.com/Ubisoft/status/1665718295998128131#m"/>
    <n v="386"/>
    <n v="1"/>
    <n v="43"/>
    <n v="26"/>
    <x v="0"/>
    <n v="0.836603343486786"/>
  </r>
  <r>
    <s v="@Ubisoft"/>
    <s v="https://twitter.com/Ubisoft/status/1664632665809485824#m"/>
    <x v="0"/>
    <s v="Jun 2, 2023 Â· 1:58 PM UTC"/>
    <s v="your plans this weekend"/>
    <s v="https://twitter.com/Ubisoft/status/1664632665809485824#m"/>
    <n v="467"/>
    <n v="9"/>
    <n v="46"/>
    <n v="166"/>
    <x v="0"/>
    <n v="0.67330986261367798"/>
  </r>
  <r>
    <s v="@MetaQuestVR"/>
    <s v="@originaluser"/>
    <x v="1"/>
    <s v="Jun 1, 2023 Â· 5:31 PM UTC"/>
    <s v="become an assassin in assassins creed nexus an allnew game built exclusively for vr  tune in to  forward on june  for the full reveal"/>
    <s v="https://twitter.com/MetaQuestVR/status/1664323905908260864#m"/>
    <n v="804"/>
    <n v="41"/>
    <n v="155"/>
    <n v="29"/>
    <x v="0"/>
    <n v="0.73765301704406705"/>
  </r>
  <r>
    <s v="@Ubisoft"/>
    <s v="https://twitter.com/Ubisoft/status/1664312787638669312#m"/>
    <x v="0"/>
    <s v="Jun 1, 2023 Â· 4:47 PM UTC"/>
    <s v="tune in for  on june    available in english audio description  american sign language  english subtitles  all game trailers will come with subtitles in  languages"/>
    <s v="https://twitter.com/Ubisoft/status/1664312787638669312#m"/>
    <n v="606"/>
    <n v="25"/>
    <n v="141"/>
    <n v="28"/>
    <x v="0"/>
    <n v="0.76948451995849598"/>
  </r>
  <r>
    <s v="@Ubisoft"/>
    <s v="https://twitter.com/Ubisoft/status/1664300944253747201#m"/>
    <x v="0"/>
    <s v="Jun 1, 2023 Â· 4:00 PM UTC"/>
    <s v="tunein live to   june  am pdt  pm cest ubiliuldd"/>
    <s v="https://twitter.com/Ubisoft/status/1664300944253747201#m"/>
    <n v="2130"/>
    <n v="158"/>
    <n v="437"/>
    <n v="215"/>
    <x v="0"/>
    <n v="0.61113446950912498"/>
  </r>
  <r>
    <s v="@MarioRabbids"/>
    <s v="@originaluser"/>
    <x v="1"/>
    <s v="May 29, 2023 Â· 6:00 PM UTC"/>
    <s v="nothing like thinking about your hero to cheer you up"/>
    <s v="https://twitter.com/MarioRabbids/status/1663243906119499790#m"/>
    <n v="884"/>
    <n v="9"/>
    <n v="138"/>
    <n v="24"/>
    <x v="0"/>
    <n v="0.80943763256072998"/>
  </r>
  <r>
    <s v="@Brawlhalla"/>
    <s v="@originaluser"/>
    <x v="1"/>
    <s v="May 31, 2023 Â· 6:00 PM UTC"/>
    <s v="the alllegends pack is going on sale    there has never been a better time to unlock all  legends and all future legends check out our news post to see when the all legends pack sale will be available on your preferred platform"/>
    <s v="https://twitter.com/Brawlhalla/status/1663968586501636103#m"/>
    <n v="502"/>
    <n v="0"/>
    <n v="34"/>
    <n v="18"/>
    <x v="0"/>
    <n v="0.62283658981323198"/>
  </r>
  <r>
    <s v="@Ubisoft"/>
    <s v="https://twitter.com/Ubisoft/status/1663935053490016257#m"/>
    <x v="0"/>
    <s v="May 31, 2023 Â· 3:46 PM UTC"/>
    <s v="play assassins creed mirage day one with ubisoft on pc and xbox"/>
    <s v="https://twitter.com/Ubisoft/status/1663935053490016257#m"/>
    <n v="450"/>
    <n v="42"/>
    <n v="42"/>
    <n v="49"/>
    <x v="0"/>
    <n v="0.75224697589874301"/>
  </r>
  <r>
    <s v="@Ubisoft"/>
    <s v="https://twitter.com/Ubisoft/status/1663929022596763648#m"/>
    <x v="0"/>
    <s v="May 31, 2023 Â· 3:22 PM UTC"/>
    <s v="basim"/>
    <s v="https://twitter.com/Ubisoft/status/1663929022596763648#m"/>
    <n v="2276"/>
    <n v="18"/>
    <n v="127"/>
    <n v="90"/>
    <x v="0"/>
    <n v="0.66110008955001798"/>
  </r>
  <r>
    <s v="@Ubisoft"/>
    <s v="https://twitter.com/Ubisoft/status/1663912262275399682#m"/>
    <x v="0"/>
    <s v="May 31, 2023 Â· 2:16 PM UTC"/>
    <s v="the sun is out in montreal    kickstarted rooftop season in style with a party to celebrate asian heritage month as lead by the asian  pacific islander erg"/>
    <s v="https://twitter.com/Ubisoft/status/1663912262275399682#m"/>
    <n v="253"/>
    <n v="0"/>
    <n v="9"/>
    <n v="24"/>
    <x v="0"/>
    <n v="0.70655053853988603"/>
  </r>
  <r>
    <s v="@Ubisoft"/>
    <s v="https://twitter.com/Ubisoft/status/1663583638234054657#m"/>
    <x v="0"/>
    <s v="May 30, 2023 Â· 4:30 PM UTC"/>
    <s v="new operation deployed   play s dread factor now"/>
    <s v="https://twitter.com/Ubisoft/status/1663583638234054657#m"/>
    <n v="618"/>
    <n v="3"/>
    <n v="43"/>
    <n v="41"/>
    <x v="0"/>
    <n v="0.76986390352249101"/>
  </r>
  <r>
    <s v="@Ubisoft"/>
    <s v="https://twitter.com/Ubisoft/status/1663568079811403777#m"/>
    <x v="0"/>
    <s v="May 30, 2023 Â· 3:28 PM UTC"/>
    <s v="years  join us in wishing ubisoft pune a happy anniversary   studios celebrated with talks cosplay contests retro gaming sessions and more"/>
    <s v="https://twitter.com/Ubisoft/status/1663568079811403777#m"/>
    <n v="315"/>
    <n v="4"/>
    <n v="19"/>
    <n v="20"/>
    <x v="0"/>
    <n v="0.84842932224273704"/>
  </r>
  <r>
    <s v="@Ubisoft"/>
    <s v="https://twitter.com/Ubisoft/status/1663540223421165568#m"/>
    <x v="0"/>
    <s v="May 30, 2023 Â· 1:37 PM UTC"/>
    <s v="last call for signups join the ubisoft creators program then register to costream ubisoft forward before june st to activate twitch drops for your viewers"/>
    <s v="https://twitter.com/Ubisoft/status/1663540223421165568#m"/>
    <n v="364"/>
    <n v="13"/>
    <n v="55"/>
    <n v="25"/>
    <x v="0"/>
    <n v="0.81225287914276101"/>
  </r>
  <r>
    <s v="@Ubisoft"/>
    <s v="https://twitter.com/Ubisoft/status/1663210149262106625#m"/>
    <x v="0"/>
    <s v="May 29, 2023 Â· 3:46 PM UTC"/>
    <s v="pumpkin eater of worlds"/>
    <s v="https://twitter.com/Ubisoft/status/1663210149262106625#m"/>
    <n v="550"/>
    <n v="59"/>
    <n v="42"/>
    <n v="306"/>
    <x v="0"/>
    <n v="0.65531641244888295"/>
  </r>
  <r>
    <s v="@Ubisoft"/>
    <s v="https://twitter.com/Ubisoft/status/1663176256492322817#m"/>
    <x v="0"/>
    <s v="May 29, 2023 Â· 1:31 PM UTC"/>
    <s v="i believe that our community or any community needs a safe space and a platform to express ourselves  claudia nguyen  as part of asian  pacific islander heritage month we sat down with  coleads of our api erg to discuss why representation in the workplace matters"/>
    <s v="https://twitter.com/Ubisoft/status/1663176256492322817#m"/>
    <n v="219"/>
    <n v="4"/>
    <n v="13"/>
    <n v="33"/>
    <x v="0"/>
    <n v="0.63036835193634"/>
  </r>
  <r>
    <s v="@Ubisoft"/>
    <s v="https://twitter.com/Ubisoft/status/1662075077557473281#m"/>
    <x v="0"/>
    <s v="May 26, 2023 Â· 12:35 PM UTC"/>
    <s v="new indies join ubisoft this month  fight to end a devastating curse or use your third arm to collect dangerous bounties"/>
    <s v="https://twitter.com/Ubisoft/status/1662075077557473281#m"/>
    <n v="204"/>
    <n v="0"/>
    <n v="16"/>
    <n v="22"/>
    <x v="0"/>
    <n v="0.72500753402710005"/>
  </r>
  <r>
    <s v="@FarCrygame"/>
    <s v="@originaluser"/>
    <x v="1"/>
    <s v="May 25, 2023 Â· 3:00 PM UTC"/>
    <s v="last chance to get up to  off  on steam  you only have a couple of hours left to benefit from our special steam launch promos dont miss it"/>
    <s v="https://twitter.com/FarCrygame/status/1661748960128798724#m"/>
    <n v="225"/>
    <n v="0"/>
    <n v="32"/>
    <n v="27"/>
    <x v="2"/>
    <n v="4.7729056328535101E-2"/>
  </r>
  <r>
    <s v="@Ubisoft"/>
    <s v="https://twitter.com/Ubisoft/status/1661734566523183112#m"/>
    <x v="0"/>
    <s v="May 25, 2023 Â· 2:02 PM UTC"/>
    <s v="october    preorder here"/>
    <s v="https://twitter.com/Ubisoft/status/1661734566523183112#m"/>
    <n v="4725"/>
    <n v="48"/>
    <n v="319"/>
    <n v="181"/>
    <x v="0"/>
    <n v="0.63592863082885698"/>
  </r>
  <r>
    <s v="@Rainbow6Mobile"/>
    <s v="@originaluser"/>
    <x v="1"/>
    <s v="May 23, 2023 Â· 2:00 PM UTC"/>
    <s v="attention operators  only  weeks left until we kick off the  closed beta  well be introducing legacy siege skins unlockable for every operator"/>
    <s v="https://twitter.com/Rainbow6Mobile/status/1661009103714652161#m"/>
    <n v="1576"/>
    <n v="14"/>
    <n v="109"/>
    <n v="155"/>
    <x v="2"/>
    <n v="0.36678829789161699"/>
  </r>
  <r>
    <s v="@Ubisoft"/>
    <s v="https://twitter.com/Ubisoft/status/1661480896166522881#m"/>
    <x v="0"/>
    <s v="May 24, 2023 Â· 9:14 PM UTC"/>
    <s v="assassins creed mirage coming october     watch the full gameplay trailer on youtube"/>
    <s v="https://twitter.com/Ubisoft/status/1661480896166522881#m"/>
    <n v="7169"/>
    <n v="304"/>
    <n v="1024"/>
    <n v="304"/>
    <x v="0"/>
    <n v="0.68532651662826505"/>
  </r>
  <r>
    <s v="@Ubisoft"/>
    <s v="https://twitter.com/Ubisoft/status/1661372120868216847#m"/>
    <x v="0"/>
    <s v="May 24, 2023 Â· 2:02 PM UTC"/>
    <s v="million vroom"/>
    <s v="https://twitter.com/Ubisoft/status/1661372120868216847#m"/>
    <n v="642"/>
    <n v="0"/>
    <n v="42"/>
    <n v="25"/>
    <x v="0"/>
    <n v="0.66110008955001798"/>
  </r>
  <r>
    <s v="@MarioRabbids"/>
    <s v="@originaluser"/>
    <x v="1"/>
    <s v="May 23, 2023 Â· 4:00 PM UTC"/>
    <s v="uh uh uh right on time"/>
    <s v="https://twitter.com/MarioRabbids/status/1661039474443186178#m"/>
    <n v="4700"/>
    <n v="256"/>
    <n v="1067"/>
    <n v="161"/>
    <x v="0"/>
    <n v="0.71020668745040905"/>
  </r>
  <r>
    <s v="@Ubisoft"/>
    <s v="https://twitter.com/Ubisoft/status/1661039510166155265#m"/>
    <x v="0"/>
    <s v="May 23, 2023 Â· 4:00 PM UTC"/>
    <s v="see you at    august"/>
    <s v="https://twitter.com/Ubisoft/status/1661039510166155265#m"/>
    <n v="1086"/>
    <n v="15"/>
    <n v="133"/>
    <n v="37"/>
    <x v="0"/>
    <n v="0.72660231590270996"/>
  </r>
  <r>
    <s v="@Ubisoft"/>
    <s v="https://twitter.com/Ubisoft/status/1661010719868067847#m"/>
    <x v="0"/>
    <s v="May 23, 2023 Â· 2:06 PM UTC"/>
    <s v="we believe in the power of games to support education   discover our play to learn program which provides educational games to schools and cultural institutions around the world for free  learn more here"/>
    <s v="https://twitter.com/Ubisoft/status/1661010719868067847#m"/>
    <n v="501"/>
    <n v="3"/>
    <n v="65"/>
    <n v="18"/>
    <x v="0"/>
    <n v="0.88328236341476396"/>
  </r>
  <r>
    <s v="@Ubisoft"/>
    <s v="https://twitter.com/Ubisoft/status/1660656554150973451#m"/>
    <x v="0"/>
    <s v="May 22, 2023 Â· 2:39 PM UTC"/>
    <s v="comment like youre an npc"/>
    <s v="https://twitter.com/Ubisoft/status/1660656554150973451#m"/>
    <n v="2367"/>
    <n v="58"/>
    <n v="78"/>
    <n v="1854"/>
    <x v="0"/>
    <n v="0.727122962474823"/>
  </r>
  <r>
    <s v="@Ubisoft"/>
    <s v="https://twitter.com/Ubisoft/status/1659604832234229760#m"/>
    <x v="0"/>
    <s v="May 19, 2023 Â· 5:00 PM UTC"/>
    <s v="were celebrating the launch of  on consoles and cloud join the ubisoft news team as they stream the console version for the first time live now on twitch"/>
    <s v="https://twitter.com/Ubisoft/status/1659604832234229760#m"/>
    <n v="231"/>
    <n v="1"/>
    <n v="20"/>
    <n v="28"/>
    <x v="0"/>
    <n v="0.93543374538421598"/>
  </r>
  <r>
    <s v="@Ubisoft"/>
    <s v="https://twitter.com/Ubisoft/status/1659565218144436224#m"/>
    <x v="0"/>
    <s v="May 19, 2023 Â· 2:22 PM UTC"/>
    <s v="the free weekend for  is live welcome to all new agents across the globe see you in dc"/>
    <s v="https://twitter.com/Ubisoft/status/1659565218144436224#m"/>
    <n v="291"/>
    <n v="4"/>
    <n v="43"/>
    <n v="23"/>
    <x v="0"/>
    <n v="0.97018545866012595"/>
  </r>
  <r>
    <s v="@Ubisoft"/>
    <s v="https://twitter.com/Ubisoft/status/1659548376667496448#m"/>
    <x v="0"/>
    <s v="May 19, 2023 Â· 1:15 PM UTC"/>
    <s v="admiring the views"/>
    <s v="https://twitter.com/Ubisoft/status/1659548376667496448#m"/>
    <n v="2533"/>
    <n v="13"/>
    <n v="144"/>
    <n v="87"/>
    <x v="0"/>
    <n v="0.67913311719894398"/>
  </r>
  <r>
    <s v="@Ubisoft"/>
    <s v="https://twitter.com/Ubisoft/status/1659229036642533377#m"/>
    <x v="0"/>
    <s v="May 18, 2023 Â· 4:06 PM UTC"/>
    <s v="million players   to celebrate this milestone see whats waiting for you in  with free rewards limitedtime items and more"/>
    <s v="https://twitter.com/Ubisoft/status/1659229036642533377#m"/>
    <n v="369"/>
    <n v="0"/>
    <n v="24"/>
    <n v="18"/>
    <x v="0"/>
    <n v="0.85498946905136097"/>
  </r>
  <r>
    <s v="@Ubisoft"/>
    <s v="https://twitter.com/Ubisoft/status/1658842134676422656#m"/>
    <x v="0"/>
    <s v="May 17, 2023 Â· 2:29 PM UTC"/>
    <s v="what item from a video game do you wish was real"/>
    <s v="https://twitter.com/Ubisoft/status/1658842134676422656#m"/>
    <n v="987"/>
    <n v="47"/>
    <n v="40"/>
    <n v="538"/>
    <x v="0"/>
    <n v="0.61361479759216297"/>
  </r>
  <r>
    <s v="@TheDivisionGame"/>
    <s v="@originaluser"/>
    <x v="1"/>
    <s v="May 15, 2023 Â· 4:47 PM UTC"/>
    <s v="will you be part of the new wave of agents get gearedup and ready for year  in our  free weekend running may  keep your progress when you purchase some editions are up to  off during the weekend learn more now"/>
    <s v="https://twitter.com/TheDivisionGame/status/1658152128517484565#m"/>
    <n v="1692"/>
    <n v="79"/>
    <n v="392"/>
    <n v="136"/>
    <x v="0"/>
    <n v="0.98895323276519798"/>
  </r>
  <r>
    <s v="@Ubisoft"/>
    <s v="https://twitter.com/Ubisoft/status/1658490565594365952#m"/>
    <x v="0"/>
    <s v="May 16, 2023 Â· 3:12 PM UTC"/>
    <s v="the best boy"/>
    <s v="https://twitter.com/Ubisoft/status/1658490565594365952#m"/>
    <n v="1953"/>
    <n v="3"/>
    <n v="101"/>
    <n v="56"/>
    <x v="0"/>
    <n v="0.82487022876739502"/>
  </r>
  <r>
    <s v="@Ubisoft"/>
    <s v="https://twitter.com/Ubisoft/status/1658472542393470979#m"/>
    <x v="0"/>
    <s v="May 16, 2023 Â· 2:00 PM UTC"/>
    <s v="ubisoft toronto recently celebrated the winners of their next and develop at ubisoft programs   these programs provide mentorship and paid internships opportunities to up and coming talent throughout the region  follow  to learn more"/>
    <s v="https://twitter.com/Ubisoft/status/1658472542393470979#m"/>
    <n v="161"/>
    <n v="2"/>
    <n v="11"/>
    <n v="5"/>
    <x v="0"/>
    <n v="0.74690210819244396"/>
  </r>
  <r>
    <s v="@Ubisoft"/>
    <s v="https://twitter.com/Ubisoft/status/1658131756078231553#m"/>
    <x v="0"/>
    <s v="May 15, 2023 Â· 3:26 PM UTC"/>
    <s v="trackmania is now available on consoles and cloud platforms for free   experience the thrills of racing and the joy of creation on ps xbox series xs ps xbox one  luna"/>
    <s v="https://twitter.com/Ubisoft/status/1658131756078231553#m"/>
    <n v="862"/>
    <n v="29"/>
    <n v="133"/>
    <n v="46"/>
    <x v="0"/>
    <n v="0.79423153400421098"/>
  </r>
  <r>
    <s v="@Ubisoft"/>
    <s v="https://twitter.com/Ubisoft/status/1658111675990409216#m"/>
    <x v="0"/>
    <s v="May 15, 2023 Â· 2:06 PM UTC"/>
    <s v="want to costream  on june th and offer drops to your viewers  apply to the ubisoft creators program for guaranteed access visit creatorsprogramubisoftcom to get started"/>
    <s v="https://twitter.com/Ubisoft/status/1658111675990409216#m"/>
    <n v="392"/>
    <n v="9"/>
    <n v="60"/>
    <n v="36"/>
    <x v="1"/>
    <n v="0.59535712003707897"/>
  </r>
  <r>
    <s v="@Ubisoft"/>
    <s v="https://twitter.com/Ubisoft/status/1657033921828204555#m"/>
    <x v="0"/>
    <s v="May 12, 2023 Â· 2:44 PM UTC"/>
    <s v="loving hyrule   congrats on the launch"/>
    <s v="https://twitter.com/Ubisoft/status/1657033921828204555#m"/>
    <n v="603"/>
    <n v="4"/>
    <n v="52"/>
    <n v="27"/>
    <x v="0"/>
    <n v="0.87183481454849199"/>
  </r>
  <r>
    <s v="@Ubisoft"/>
    <s v="https://twitter.com/Ubisoft/status/1657022472527523850#m"/>
    <x v="0"/>
    <s v="May 12, 2023 Â· 1:58 PM UTC"/>
    <s v="discover the assassins creed unity architecture project    our carte blanche series gives artists a chance to reinterpret our worlds and create something unique  here luke pearson and sandra youkhana explore video game urbanism through the lens of unitys stunning setting    filmed at   watch the video in full"/>
    <s v="https://twitter.com/Ubisoft/status/1657022472527523850#m"/>
    <n v="853"/>
    <n v="15"/>
    <n v="97"/>
    <n v="48"/>
    <x v="0"/>
    <n v="0.83117097616195701"/>
  </r>
  <r>
    <s v="@justdancegame"/>
    <s v="@originaluser"/>
    <x v="1"/>
    <s v="May 9, 2023 Â· 4:00 PM UTC"/>
    <s v="welcome to season  showdown who will take home the prize follow the greatest talent show of the danceverses to find out"/>
    <s v="https://twitter.com/justdancegame/status/1655965867044134915#m"/>
    <n v="618"/>
    <n v="7"/>
    <n v="65"/>
    <n v="35"/>
    <x v="0"/>
    <n v="0.89775007963180498"/>
  </r>
  <r>
    <s v="@Trackmania"/>
    <s v="@originaluser"/>
    <x v="1"/>
    <s v="May 11, 2023 Â· 3:03 PM UTC"/>
    <s v="trackmania will be available for free on consoles and on cloud platforms from may th    experience the thrills of racing and the joy of creation on ps xbox series xs ps xbox one and luna"/>
    <s v="https://twitter.com/Trackmania/status/1656676442099576833#m"/>
    <n v="1647"/>
    <n v="100"/>
    <n v="295"/>
    <n v="146"/>
    <x v="0"/>
    <n v="0.90903156995773304"/>
  </r>
  <r>
    <s v="@Ubisoft"/>
    <s v="https://twitter.com/Ubisoft/status/1656666621568753665#m"/>
    <x v="0"/>
    <s v="May 11, 2023 Â· 2:24 PM UTC"/>
    <s v="your next adventure awaits create legendary moments with amazing deals on games dlc and more plus save  usd on purchases over  usd with code legend"/>
    <s v="https://twitter.com/Ubisoft/status/1656666621568753665#m"/>
    <n v="274"/>
    <n v="0"/>
    <n v="22"/>
    <n v="31"/>
    <x v="0"/>
    <n v="0.93273979425430298"/>
  </r>
  <r>
    <s v="@Ubisoft"/>
    <s v="https://twitter.com/Ubisoft/status/1656306949644754944#m"/>
    <x v="0"/>
    <s v="May 10, 2023 Â· 2:35 PM UTC"/>
    <s v="oh hi there why dont you rest here for a bit before scrolling again"/>
    <s v="https://twitter.com/Ubisoft/status/1656306949644754944#m"/>
    <n v="767"/>
    <n v="9"/>
    <n v="37"/>
    <n v="158"/>
    <x v="0"/>
    <n v="0.67359477281570401"/>
  </r>
  <r>
    <s v="@Rainbow6Game"/>
    <s v="@originaluser"/>
    <x v="1"/>
    <s v="May 9, 2023 Â· 2:00 PM UTC"/>
    <s v="were happy to announce our partnership with  and our entrance in their fan art program   learn more   art by prosterguy"/>
    <s v="https://twitter.com/Rainbow6Game/status/1655935681938731016#m"/>
    <n v="1490"/>
    <n v="9"/>
    <n v="90"/>
    <n v="61"/>
    <x v="0"/>
    <n v="0.88760548830032304"/>
  </r>
  <r>
    <s v="@Ubisoft"/>
    <s v="https://twitter.com/Ubisoft/status/1655968333462642690#m"/>
    <x v="0"/>
    <s v="May 9, 2023 Â· 4:09 PM UTC"/>
    <s v="get ready for  season  episode  tomorrow"/>
    <s v="https://twitter.com/Ubisoft/status/1655968333462642690#m"/>
    <n v="250"/>
    <n v="2"/>
    <n v="23"/>
    <n v="26"/>
    <x v="0"/>
    <n v="0.76142960786819502"/>
  </r>
  <r>
    <s v="@MarioRabbids"/>
    <s v="@originaluser"/>
    <x v="1"/>
    <s v="May 8, 2023 Â· 6:00 PM UTC"/>
    <s v="always be yourself unless you can be luigi then be luigi    drop a  for our top damage dealer"/>
    <s v="https://twitter.com/MarioRabbids/status/1655633771238924289#m"/>
    <n v="3337"/>
    <n v="53"/>
    <n v="571"/>
    <n v="120"/>
    <x v="0"/>
    <n v="0.85731804370880105"/>
  </r>
  <r>
    <s v="@Brawlhalla"/>
    <s v="@originaluser"/>
    <x v="1"/>
    <s v="May 2, 2023 Â· 5:20 PM UTC"/>
    <s v="we hit  million players  with that our logo is evolving"/>
    <s v="https://twitter.com/Brawlhalla/status/1653449409760317440#m"/>
    <n v="3946"/>
    <n v="57"/>
    <n v="349"/>
    <n v="148"/>
    <x v="0"/>
    <n v="0.78613859415054299"/>
  </r>
  <r>
    <s v="@Ubisoft"/>
    <s v="https://twitter.com/Ubisoft/status/1654495765878693890#m"/>
    <x v="0"/>
    <s v="May 5, 2023 Â· 2:38 PM UTC"/>
    <s v="in a world without gold we might have been heroes"/>
    <s v="https://twitter.com/Ubisoft/status/1654495765878693890#m"/>
    <n v="3066"/>
    <n v="18"/>
    <n v="190"/>
    <n v="120"/>
    <x v="0"/>
    <n v="0.75206243991851796"/>
  </r>
  <r>
    <s v="@Ubisoft"/>
    <s v="https://twitter.com/Ubisoft/status/1654123380147388417#m"/>
    <x v="0"/>
    <s v="May 4, 2023 Â· 1:58 PM UTC"/>
    <s v="two moods"/>
    <s v="https://twitter.com/Ubisoft/status/1654123380147388417#m"/>
    <n v="1093"/>
    <n v="10"/>
    <n v="98"/>
    <n v="49"/>
    <x v="0"/>
    <n v="0.64164161682128895"/>
  </r>
  <r>
    <s v="@Ubisoft"/>
    <s v="https://twitter.com/Ubisoft/status/1653792494654455809#m"/>
    <x v="0"/>
    <s v="May 3, 2023 Â· 4:03 PM UTC"/>
    <s v="the future of alpha grand prix arrives on may th in"/>
    <s v="https://twitter.com/Ubisoft/status/1653792494654455809#m"/>
    <n v="251"/>
    <n v="0"/>
    <n v="16"/>
    <n v="13"/>
    <x v="0"/>
    <n v="0.79911881685257002"/>
  </r>
  <r>
    <s v="@Ubisoft"/>
    <s v="https://twitter.com/Ubisoft/status/1653757087220891650#m"/>
    <x v="0"/>
    <s v="May 3, 2023 Â· 1:43 PM UTC"/>
    <s v="gaming"/>
    <s v="https://twitter.com/Ubisoft/status/1653757087220891650#m"/>
    <n v="2100"/>
    <n v="36"/>
    <n v="120"/>
    <n v="255"/>
    <x v="0"/>
    <n v="0.66110008955001798"/>
  </r>
  <r>
    <s v="@assassinscreed"/>
    <s v="@originaluser"/>
    <x v="1"/>
    <s v="May 2, 2023 Â· 7:00 PM UTC"/>
    <s v="watch the official trailer of assassins creed forgotten temple the first two episodes of the series are available for free on"/>
    <s v="https://twitter.com/assassinscreed/status/1653474523033813016#m"/>
    <n v="1680"/>
    <n v="16"/>
    <n v="233"/>
    <n v="43"/>
    <x v="0"/>
    <n v="0.82201343774795499"/>
  </r>
  <r>
    <s v="@Ubisoft"/>
    <s v="https://twitter.com/Ubisoft/status/1653401185313869826#m"/>
    <x v="0"/>
    <s v="May 2, 2023 Â· 2:08 PM UTC"/>
    <s v="about last night"/>
    <s v="https://twitter.com/Ubisoft/status/1653401185313869826#m"/>
    <n v="654"/>
    <n v="4"/>
    <n v="42"/>
    <n v="27"/>
    <x v="1"/>
    <n v="0.57866406440734897"/>
  </r>
  <r>
    <s v="@Ubisoft"/>
    <s v="https://twitter.com/Ubisoft/status/1651998461330436119#m"/>
    <x v="0"/>
    <s v="Apr 28, 2023 Â· 5:15 PM UTC"/>
    <s v="xdefiant closed beta takeaways the division  teams up with resident evil and more in this week at ubisoft"/>
    <s v="https://twitter.com/Ubisoft/status/1651998461330436119#m"/>
    <n v="307"/>
    <n v="0"/>
    <n v="29"/>
    <n v="38"/>
    <x v="2"/>
    <n v="0.160709694027901"/>
  </r>
  <r>
    <s v="@Ubisoft"/>
    <s v="https://twitter.com/Ubisoft/status/1651965593380171777#m"/>
    <x v="0"/>
    <s v="Apr 28, 2023 Â· 3:04 PM UTC"/>
    <s v="take the descent agent   a free roguelite mode coming soon to"/>
    <s v="https://twitter.com/Ubisoft/status/1651965593380171777#m"/>
    <n v="583"/>
    <n v="6"/>
    <n v="70"/>
    <n v="26"/>
    <x v="0"/>
    <n v="0.82474219799041704"/>
  </r>
  <r>
    <s v="@Ubisoft"/>
    <s v="https://twitter.com/Ubisoft/status/1651946244963459072#m"/>
    <x v="0"/>
    <s v="Apr 28, 2023 Â· 1:47 PM UTC"/>
    <s v="for  we sat down with our vp of editorial fawzi mesmar to discuss his journey from his home in jordan to a globespanning career and how his arabic heritage has shaped his path"/>
    <s v="https://twitter.com/Ubisoft/status/1651946244963459072#m"/>
    <n v="143"/>
    <n v="0"/>
    <n v="13"/>
    <n v="12"/>
    <x v="2"/>
    <n v="0.439301997423172"/>
  </r>
  <r>
    <s v="@Ubisoft"/>
    <s v="https://twitter.com/Ubisoft/status/1651632288793337877#m"/>
    <x v="0"/>
    <s v="Apr 27, 2023 Â· 4:59 PM UTC"/>
    <s v="tune in and earn twitch drops for the division  right now as the ubisoft news team ranks up in the cursed league dabbles in the hollywood global event and aims to mop up some manhunt targets live on twitch"/>
    <s v="https://twitter.com/Ubisoft/status/1651632288793337877#m"/>
    <n v="201"/>
    <n v="0"/>
    <n v="22"/>
    <n v="17"/>
    <x v="0"/>
    <n v="0.73274177312850997"/>
  </r>
  <r>
    <s v="@Ubisoft"/>
    <s v="https://twitter.com/Ubisoft/status/1651615005605765120#m"/>
    <x v="0"/>
    <s v="Apr 27, 2023 Â· 3:51 PM UTC"/>
    <s v="this months indies are here   battle to the retro rhythms of old school musical and try not to die with roguelite platformer neon abyss both available now with ubisoft"/>
    <s v="https://twitter.com/Ubisoft/status/1651615005605765120#m"/>
    <n v="150"/>
    <n v="0"/>
    <n v="13"/>
    <n v="4"/>
    <x v="2"/>
    <n v="0.28929206728935197"/>
  </r>
  <r>
    <s v="@Ubisoft"/>
    <s v="https://twitter.com/Ubisoft/status/1651590345874915332#m"/>
    <x v="0"/>
    <s v="Apr 27, 2023 Â· 2:13 PM UTC"/>
    <s v="check out the full clip and find a performance near you"/>
    <s v="https://twitter.com/Ubisoft/status/1651590345874915332#m"/>
    <n v="97"/>
    <n v="0"/>
    <n v="9"/>
    <n v="3"/>
    <x v="0"/>
    <n v="0.67483317852020297"/>
  </r>
  <r>
    <s v="@Ubisoft"/>
    <s v="https://twitter.com/Ubisoft/status/1651588813121003520#m"/>
    <x v="0"/>
    <s v="Apr 27, 2023 Â· 2:07 PM UTC"/>
    <s v="immerse yourself in the assassins creed symphonic adventure a live orchestral celebration spanning the entire history of the series"/>
    <s v="https://twitter.com/Ubisoft/status/1651588813121003520#m"/>
    <n v="637"/>
    <n v="9"/>
    <n v="99"/>
    <n v="15"/>
    <x v="0"/>
    <n v="0.76939755678176902"/>
  </r>
  <r>
    <s v="@assassinscreed"/>
    <s v="@originaluser"/>
    <x v="1"/>
    <s v="Apr 26, 2023 Â· 7:00 PM UTC"/>
    <s v="edward kenway returns to take the leap of faith in an allnew adventure the first episode of assassins creed forgotten temple is available now for free on"/>
    <s v="https://twitter.com/assassinscreed/status/1651300113963155476#m"/>
    <n v="2495"/>
    <n v="37"/>
    <n v="307"/>
    <n v="48"/>
    <x v="0"/>
    <n v="0.70135539770126298"/>
  </r>
  <r>
    <s v="@UbisoftSupport"/>
    <s v="@originaluser"/>
    <x v="1"/>
    <s v="Apr 26, 2023 Â· 4:00 PM UTC"/>
    <s v="we turned in the keys and are excited to invite you to our discord space to continue the conversation join us to talk about your favorite ubisoft titles receive support from our team and so much more    discordggubisoftofficial"/>
    <s v="https://twitter.com/UbisoftSupport/status/1651254834874707969#m"/>
    <n v="149"/>
    <n v="6"/>
    <n v="21"/>
    <n v="41"/>
    <x v="0"/>
    <n v="0.96051681041717496"/>
  </r>
  <r>
    <s v="@Ubisoft"/>
    <s v="https://twitter.com/Ubisoft/status/1651201627464900608#m"/>
    <x v="0"/>
    <s v="Apr 26, 2023 Â· 12:28 PM UTC"/>
    <s v="from snowdrop to scalar from development to design discover the inhouse tech behind our games   start your journey in tech with us right here"/>
    <s v="https://twitter.com/Ubisoft/status/1651201627464900608#m"/>
    <n v="190"/>
    <n v="0"/>
    <n v="24"/>
    <n v="15"/>
    <x v="0"/>
    <n v="0.84991782903671298"/>
  </r>
  <r>
    <s v="@TheDivisionGame"/>
    <s v="@originaluser"/>
    <x v="1"/>
    <s v="Apr 25, 2023 Â· 4:00 PM UTC"/>
    <s v="weve resurrected the resident evil apparel event in  whether youre a  stars  afficionado or an  umbrella corp  apologist this event is bringing back some of the finest fits for fighting login before may  to get leon kennedys outfit for free"/>
    <s v="https://twitter.com/TheDivisionGame/status/1650892549236686848#m"/>
    <n v="1971"/>
    <n v="57"/>
    <n v="366"/>
    <n v="123"/>
    <x v="0"/>
    <n v="0.76150745153427102"/>
  </r>
  <r>
    <s v="@Ubisoft"/>
    <s v="https://twitter.com/Ubisoft/status/1650896398156546054#m"/>
    <x v="0"/>
    <s v="Apr 25, 2023 Â· 4:15 PM UTC"/>
    <s v="play far cry new dawn and over  games with ubisoft on pc"/>
    <s v="https://twitter.com/Ubisoft/status/1650896398156546054#m"/>
    <n v="167"/>
    <n v="3"/>
    <n v="10"/>
    <n v="17"/>
    <x v="0"/>
    <n v="0.82609212398529097"/>
  </r>
  <r>
    <s v="@Ubisoft"/>
    <s v="https://twitter.com/Ubisoft/status/1650872761760333827#m"/>
    <x v="0"/>
    <s v="Apr 25, 2023 Â· 2:41 PM UTC"/>
    <s v="its a new dawn its a new day"/>
    <s v="https://twitter.com/Ubisoft/status/1650872761760333827#m"/>
    <n v="1629"/>
    <n v="10"/>
    <n v="56"/>
    <n v="80"/>
    <x v="0"/>
    <n v="0.848078012466431"/>
  </r>
  <r>
    <s v="@Ubisoft"/>
    <s v="https://twitter.com/Ubisoft/status/1650846208510898176#m"/>
    <x v="0"/>
    <s v="Apr 25, 2023 Â· 12:56 PM UTC"/>
    <s v="from  to  our teams around the world celebrated  both in and out of the studio"/>
    <s v="https://twitter.com/Ubisoft/status/1650846208510898176#m"/>
    <n v="210"/>
    <n v="2"/>
    <n v="20"/>
    <n v="7"/>
    <x v="0"/>
    <n v="0.83131885528564498"/>
  </r>
  <r>
    <s v="@Ubisoft"/>
    <s v="https://twitter.com/Ubisoft/status/1650482455189626880#m"/>
    <x v="0"/>
    <s v="Apr 24, 2023 Â· 12:50 PM UTC"/>
    <s v="its not too late  closed beta is extending until april th at  pm pt join now playxdefiantcomclosedbeta"/>
    <s v="https://twitter.com/Ubisoft/status/1650482455189626880#m"/>
    <n v="680"/>
    <n v="6"/>
    <n v="56"/>
    <n v="79"/>
    <x v="2"/>
    <n v="2.4814464151859301E-2"/>
  </r>
  <r>
    <s v="@Rainbow6Game"/>
    <s v="@originaluser"/>
    <x v="1"/>
    <s v="Apr 22, 2023 Â· 4:00 PM UTC"/>
    <s v="celebrate  and help us reach our goal of planting k trees  were already at   learn more about our latest sixth guardian collaboration in partnership with"/>
    <s v="https://twitter.com/Rainbow6Game/status/1649805261698215937#m"/>
    <n v="593"/>
    <n v="5"/>
    <n v="37"/>
    <n v="46"/>
    <x v="0"/>
    <n v="0.63535392284393299"/>
  </r>
  <r>
    <s v="@Ubisoft"/>
    <s v="https://twitter.com/Ubisoft/status/1649461746216714240#m"/>
    <x v="0"/>
    <s v="Apr 21, 2023 Â· 5:15 PM UTC"/>
    <s v="division day showcase mighty quest rogue palace available now and more in this week at ubisoft"/>
    <s v="https://twitter.com/Ubisoft/status/1649461746216714240#m"/>
    <n v="141"/>
    <n v="0"/>
    <n v="11"/>
    <n v="16"/>
    <x v="2"/>
    <n v="0.42679858207702598"/>
  </r>
  <r>
    <s v="@Ubisoft"/>
    <s v="https://twitter.com/Ubisoft/status/1649402407804104705#m"/>
    <x v="0"/>
    <s v="Apr 21, 2023 Â· 1:19 PM UTC"/>
    <s v="join over  million players    the  closed beta ends on april  dont miss your chance to try it"/>
    <s v="https://twitter.com/Ubisoft/status/1649402407804104705#m"/>
    <n v="1266"/>
    <n v="13"/>
    <n v="111"/>
    <n v="108"/>
    <x v="2"/>
    <n v="0.43224248290062001"/>
  </r>
  <r>
    <s v="@Ubisoft"/>
    <s v="https://twitter.com/Ubisoft/status/1649121585343627281#m"/>
    <x v="0"/>
    <s v="Apr 20, 2023 Â· 6:43 PM UTC"/>
    <s v="missed the livestream here is everything you need to know about whats coming for the division"/>
    <s v="https://twitter.com/Ubisoft/status/1649121585343627281#m"/>
    <n v="179"/>
    <n v="1"/>
    <n v="25"/>
    <n v="8"/>
    <x v="1"/>
    <n v="0.59837019443511996"/>
  </r>
  <r>
    <s v="@Ubisoft"/>
    <s v="https://twitter.com/Ubisoft/status/1649110684980871174#m"/>
    <x v="0"/>
    <s v="Apr 20, 2023 Â· 6:00 PM UTC"/>
    <s v="its    tune in now for  heartland exclusive gameplay preview  resurgence update  and much more"/>
    <s v="https://twitter.com/Ubisoft/status/1649110684980871174#m"/>
    <n v="317"/>
    <n v="8"/>
    <n v="37"/>
    <n v="33"/>
    <x v="0"/>
    <n v="0.63807934522628795"/>
  </r>
  <r>
    <s v="@PlayXDefiant"/>
    <s v="@originaluser"/>
    <x v="1"/>
    <s v="Apr 20, 2023 Â· 3:06 PM UTC"/>
    <s v="thank you to all that have played the closed beta so far your feedback is immensely helpful and we love hearing from our over  million players   were not done yet though the closed beta is live this weekend and will be ending on april rd at pm pt"/>
    <s v="https://twitter.com/PlayXDefiant/status/1649066976117944322#m"/>
    <n v="4954"/>
    <n v="92"/>
    <n v="435"/>
    <n v="549"/>
    <x v="2"/>
    <n v="8.35226699709892E-2"/>
  </r>
  <r>
    <s v="@Ubisoft"/>
    <s v="https://twitter.com/Ubisoft/status/1649029806305030144#m"/>
    <x v="0"/>
    <s v="Apr 20, 2023 Â· 12:38 PM UTC"/>
    <s v="take on the role of an intern at the central ministry of a totalitarian state in the strategy game beholder  now available in ubisofts indie collection"/>
    <s v="https://twitter.com/Ubisoft/status/1649029806305030144#m"/>
    <n v="161"/>
    <n v="0"/>
    <n v="19"/>
    <n v="6"/>
    <x v="1"/>
    <n v="0.586386978626251"/>
  </r>
  <r>
    <s v="@NetflixGeeked"/>
    <s v="@originaluser"/>
    <x v="1"/>
    <s v="Apr 19, 2023 Â· 6:22 PM UTC"/>
    <s v="big news mighty quest rogue palace is now available on netflix games"/>
    <s v="https://twitter.com/NetflixGeeked/status/1648753873740529664#m"/>
    <n v="174"/>
    <n v="1"/>
    <n v="23"/>
    <n v="4"/>
    <x v="0"/>
    <n v="0.68268698453903198"/>
  </r>
  <r>
    <s v="@Ubisoft"/>
    <s v="https://twitter.com/Ubisoft/status/1648711886207156226#m"/>
    <x v="0"/>
    <s v="Apr 19, 2023 Â· 3:35 PM UTC"/>
    <s v="jump in    playxdefiantcomclosedbeta"/>
    <s v="https://twitter.com/Ubisoft/status/1648711886207156226#m"/>
    <n v="848"/>
    <n v="8"/>
    <n v="77"/>
    <n v="66"/>
    <x v="0"/>
    <n v="0.66110050678253196"/>
  </r>
  <r>
    <s v="@TheDivisionGame"/>
    <s v="@originaluser"/>
    <x v="1"/>
    <s v="Apr 18, 2023 Â· 5:00 PM UTC"/>
    <s v="clear your calendar for april th because were about to take you on a journey through the past present and future of the division franchise   where    when am pdt pm cest pm edt"/>
    <s v="https://twitter.com/TheDivisionGame/status/1648370815459643392#m"/>
    <n v="2697"/>
    <n v="266"/>
    <n v="603"/>
    <n v="262"/>
    <x v="0"/>
    <n v="0.630321025848389"/>
  </r>
  <r>
    <s v="@Ubisoft"/>
    <s v="https://twitter.com/Ubisoft/status/1648325004667371522#m"/>
    <x v="0"/>
    <s v="Apr 18, 2023 Â· 1:58 PM UTC"/>
    <s v="save big on our best and most popular games during our digital dealz sale"/>
    <s v="https://twitter.com/Ubisoft/status/1648325004667371522#m"/>
    <n v="196"/>
    <n v="2"/>
    <n v="16"/>
    <n v="23"/>
    <x v="0"/>
    <n v="0.83579635620117199"/>
  </r>
  <r>
    <s v="@MarioRabbids"/>
    <s v="@originaluser"/>
    <x v="1"/>
    <s v="Apr 13, 2023 Â· 4:00 PM UTC"/>
    <s v="you havent bought  sparks of hope yet   there is more than one reason to play it    try it out for yourselves with our free demo"/>
    <s v="https://twitter.com/MarioRabbids/status/1646543778126102529#m"/>
    <n v="365"/>
    <n v="2"/>
    <n v="50"/>
    <n v="8"/>
    <x v="0"/>
    <n v="0.92263555526733398"/>
  </r>
  <r>
    <s v="@Ubisoft"/>
    <s v="https://twitter.com/Ubisoft/status/1647964277603553282#m"/>
    <x v="0"/>
    <s v="Apr 17, 2023 Â· 2:04 PM UTC"/>
    <s v="x _ x"/>
    <s v="https://twitter.com/Ubisoft/status/1647964277603553282#m"/>
    <n v="5380"/>
    <n v="70"/>
    <n v="375"/>
    <n v="214"/>
    <x v="0"/>
    <n v="0.67380625009536699"/>
  </r>
  <r>
    <s v="@Ubisoft"/>
    <s v="https://twitter.com/Ubisoft/status/1646925030603776022#m"/>
    <x v="0"/>
    <s v="Apr 14, 2023 Â· 5:15 PM UTC"/>
    <s v="xdefiant closed beta live now ubisoft multi access available now on xbox and more in this week at ubisoft"/>
    <s v="https://twitter.com/Ubisoft/status/1646925030603776022#m"/>
    <n v="499"/>
    <n v="9"/>
    <n v="43"/>
    <n v="142"/>
    <x v="2"/>
    <n v="0.118759773671627"/>
  </r>
  <r>
    <s v="@Ubisoft"/>
    <s v="https://twitter.com/Ubisoft/status/1646563513786040343#m"/>
    <x v="0"/>
    <s v="Apr 13, 2023 Â· 5:18 PM UTC"/>
    <s v="worlds collide in xdefiant   is a freetoplay firstperson arena shooter where you compete to be the best in fastpaced online matches register for the closed beta available now   playxdefiantcom"/>
    <s v="https://twitter.com/Ubisoft/status/1646563513786040343#m"/>
    <n v="597"/>
    <n v="17"/>
    <n v="68"/>
    <n v="86"/>
    <x v="1"/>
    <n v="0.58902269601821899"/>
  </r>
  <r>
    <s v="@Ubisoft"/>
    <s v="https://twitter.com/Ubisoft/status/1646558892673888257#m"/>
    <x v="0"/>
    <s v="Apr 13, 2023 Â· 5:00 PM UTC"/>
    <s v="tune in to the xdefiant showcase now for an inside look at the game and an exciting showmatch"/>
    <s v="https://twitter.com/Ubisoft/status/1646558892673888257#m"/>
    <n v="570"/>
    <n v="3"/>
    <n v="39"/>
    <n v="24"/>
    <x v="0"/>
    <n v="0.71643835306167603"/>
  </r>
  <r>
    <s v="@Xbox"/>
    <s v="@originaluser"/>
    <x v="1"/>
    <s v="Apr 13, 2023 Â· 4:00 PM UTC"/>
    <s v="all your favorite  games on your xbox   ubisoft is now available"/>
    <s v="https://twitter.com/Xbox/status/1646543886641254401#m"/>
    <n v="5414"/>
    <n v="167"/>
    <n v="614"/>
    <n v="573"/>
    <x v="0"/>
    <n v="0.83186572790145896"/>
  </r>
  <r>
    <s v="@Ubisoft"/>
    <s v="https://twitter.com/Ubisoft/status/1646528962120806403#m"/>
    <x v="0"/>
    <s v="Apr 13, 2023 Â· 3:01 PM UTC"/>
    <s v="xbox is joining ubisoft multi access plan in select regions  visit our website to learn more about our subscription service and play more on pc cloud or console"/>
    <s v="https://twitter.com/Ubisoft/status/1646528962120806403#m"/>
    <n v="653"/>
    <n v="33"/>
    <n v="97"/>
    <n v="132"/>
    <x v="1"/>
    <n v="0.58942115306854204"/>
  </r>
  <r>
    <s v="@LifeatUbisoft"/>
    <s v="@originaluser"/>
    <x v="1"/>
    <s v="Apr 12, 2023 Â· 1:51 PM UTC"/>
    <s v="say hello to     formally  ubisoft future games of london the studio will develop more highquality games alongside the rest of our studios and keep updating hungry shark titles for many years to come   ubisoftlondoncom"/>
    <s v="https://twitter.com/LifeatUbisoft/status/1646149105226244097#m"/>
    <n v="479"/>
    <n v="3"/>
    <n v="49"/>
    <n v="34"/>
    <x v="0"/>
    <n v="0.91286158561706499"/>
  </r>
  <r>
    <s v="@Ubisoft"/>
    <s v="https://twitter.com/Ubisoft/status/1646151184690864129#m"/>
    <x v="0"/>
    <s v="Apr 12, 2023 Â· 2:00 PM UTC"/>
    <s v="racers start your engines  sprint to the ubisoft store to save up to  on racing games"/>
    <s v="https://twitter.com/Ubisoft/status/1646151184690864129#m"/>
    <n v="142"/>
    <n v="0"/>
    <n v="13"/>
    <n v="7"/>
    <x v="0"/>
    <n v="0.75184386968612704"/>
  </r>
  <r>
    <s v="@TheCrewGame"/>
    <s v="@originaluser"/>
    <x v="1"/>
    <s v="Apr 11, 2023 Â· 4:21 PM UTC"/>
    <s v="get the inside scoop on the second phase of  insider program and find out whats next"/>
    <s v="https://twitter.com/TheCrewGame/status/1645824277952724994#m"/>
    <n v="575"/>
    <n v="4"/>
    <n v="61"/>
    <n v="44"/>
    <x v="1"/>
    <n v="0.54778391122818004"/>
  </r>
  <r>
    <s v="@Ubisoft"/>
    <s v="https://twitter.com/Ubisoft/status/1645836919807279131#m"/>
    <x v="0"/>
    <s v="Apr 11, 2023 Â· 5:11 PM UTC"/>
    <s v="plz stop"/>
    <s v="https://twitter.com/Ubisoft/status/1645836919807279131#m"/>
    <n v="4906"/>
    <n v="3"/>
    <n v="80"/>
    <n v="51"/>
    <x v="0"/>
    <n v="0.62170511484146096"/>
  </r>
  <r>
    <s v="@Ubisoft"/>
    <s v="https://twitter.com/Ubisoft/status/1645832402223112192#m"/>
    <x v="0"/>
    <s v="Apr 11, 2023 Â· 4:53 PM UTC"/>
    <s v="oh no"/>
    <s v="https://twitter.com/Ubisoft/status/1645832402223112192#m"/>
    <n v="2385"/>
    <n v="1"/>
    <n v="30"/>
    <n v="14"/>
    <x v="1"/>
    <n v="0.52735871076583896"/>
  </r>
  <r>
    <s v="@Ubisoft"/>
    <s v="https://twitter.com/Ubisoft/status/1645830317100482562#m"/>
    <x v="0"/>
    <s v="Apr 11, 2023 Â· 4:45 PM UTC"/>
    <s v="hmm"/>
    <s v="https://twitter.com/Ubisoft/status/1645830317100482562#m"/>
    <n v="1259"/>
    <n v="1"/>
    <n v="20"/>
    <n v="8"/>
    <x v="0"/>
    <n v="0.672524154186249"/>
  </r>
  <r>
    <s v="@Ubisoft"/>
    <s v="https://twitter.com/Ubisoft/status/1645828277762768898#m"/>
    <x v="0"/>
    <s v="Apr 11, 2023 Â· 4:36 PM UTC"/>
    <s v="whos the good boy"/>
    <s v="https://twitter.com/Ubisoft/status/1645828277762768898#m"/>
    <n v="1052"/>
    <n v="0"/>
    <n v="16"/>
    <n v="6"/>
    <x v="0"/>
    <n v="0.80845081806182895"/>
  </r>
  <r>
    <s v="@Ubisoft"/>
    <s v="https://twitter.com/Ubisoft/status/1645827741881704449#m"/>
    <x v="0"/>
    <s v="Apr 11, 2023 Â· 4:34 PM UTC"/>
    <s v="like   chorizo for chorizo"/>
    <s v="https://twitter.com/Ubisoft/status/1645827741881704449#m"/>
    <n v="8169"/>
    <n v="9"/>
    <n v="170"/>
    <n v="63"/>
    <x v="0"/>
    <n v="0.69750595092773404"/>
  </r>
  <r>
    <s v="@PlayXDefiant"/>
    <s v="@originaluser"/>
    <x v="1"/>
    <s v="Apr 10, 2023 Â· 5:25 PM UTC"/>
    <s v="the teams been hard at work and were ready to share more on twitch this thursday april th set a reminder to tunein at pm et am pt so you dont miss a thing  want to know what you can expect catch up by reading our closed beta blog  playxdefiantcomclosedbeta"/>
    <s v="https://twitter.com/PlayXDefiant/status/1645478171305705491#m"/>
    <n v="920"/>
    <n v="40"/>
    <n v="122"/>
    <n v="66"/>
    <x v="2"/>
    <n v="0.243448406457901"/>
  </r>
  <r>
    <s v="@Ubisoft"/>
    <s v="https://twitter.com/Ubisoft/status/1644385575506526208#m"/>
    <x v="0"/>
    <s v="Apr 7, 2023 Â· 5:04 PM UTC"/>
    <s v="roller champions wild ones live now xdefiant closed beta coming soon and more in this week at ubisoft"/>
    <s v="https://twitter.com/Ubisoft/status/1644385575506526208#m"/>
    <n v="172"/>
    <n v="0"/>
    <n v="12"/>
    <n v="14"/>
    <x v="2"/>
    <n v="0.39569228887558"/>
  </r>
  <r>
    <s v="@Ubisoft"/>
    <s v="https://twitter.com/Ubisoft/status/1644339266313494529#m"/>
    <x v="0"/>
    <s v="Apr 7, 2023 Â· 2:00 PM UTC"/>
    <s v="play watch dogs  and over  games with ubisoft on pc"/>
    <s v="https://twitter.com/Ubisoft/status/1644339266313494529#m"/>
    <n v="181"/>
    <n v="2"/>
    <n v="8"/>
    <n v="20"/>
    <x v="0"/>
    <n v="0.722018182277679"/>
  </r>
  <r>
    <s v="@Ubisoft"/>
    <s v="https://twitter.com/Ubisoft/status/1644008754285887488#m"/>
    <x v="0"/>
    <s v="Apr 6, 2023 Â· 4:06 PM UTC"/>
    <s v="tune in to the xdefiant showcase april  at am pst for an inside look at the game and an exciting showmatch register now for the closed beta at playxdefiantcom"/>
    <s v="https://twitter.com/Ubisoft/status/1644008754285887488#m"/>
    <n v="510"/>
    <n v="45"/>
    <n v="89"/>
    <n v="54"/>
    <x v="2"/>
    <n v="0.35595202445983898"/>
  </r>
  <r>
    <s v="@Ubisoft"/>
    <s v="https://twitter.com/Ubisoft/status/1643979221889601538#m"/>
    <x v="0"/>
    <s v="Apr 6, 2023 Â· 2:09 PM UTC"/>
    <s v="congrats to our  and   teams on receiving their welldeserved trophies for mario  rabbids sparks of hope for best simstrategy game at"/>
    <s v="https://twitter.com/Ubisoft/status/1643979221889601538#m"/>
    <n v="317"/>
    <n v="1"/>
    <n v="29"/>
    <n v="7"/>
    <x v="0"/>
    <n v="0.88387119770050004"/>
  </r>
  <r>
    <s v="@Ubisoft"/>
    <s v="https://twitter.com/Ubisoft/status/1643632505646460931#m"/>
    <x v="0"/>
    <s v="Apr 5, 2023 Â· 3:11 PM UTC"/>
    <s v="so true"/>
    <s v="https://twitter.com/Ubisoft/status/1643632505646460931#m"/>
    <n v="497"/>
    <n v="9"/>
    <n v="45"/>
    <n v="30"/>
    <x v="0"/>
    <n v="0.70115506649017301"/>
  </r>
  <r>
    <s v="@Ubisoft"/>
    <s v="https://twitter.com/Ubisoft/status/1643621251234119681#m"/>
    <x v="0"/>
    <s v="Apr 5, 2023 Â· 2:26 PM UTC"/>
    <s v="whats your favorite epic gamer t shirt"/>
    <s v="https://twitter.com/Ubisoft/status/1643621251234119681#m"/>
    <n v="375"/>
    <n v="7"/>
    <n v="15"/>
    <n v="56"/>
    <x v="0"/>
    <n v="0.752938091754913"/>
  </r>
  <r>
    <s v="@Ubisoft"/>
    <s v="https://twitter.com/Ubisoft/status/1643298338702254102#m"/>
    <x v="0"/>
    <s v="Apr 4, 2023 Â· 5:03 PM UTC"/>
    <s v="welcome to the jungle play  new season wild ones now"/>
    <s v="https://twitter.com/Ubisoft/status/1643298338702254102#m"/>
    <n v="231"/>
    <n v="0"/>
    <n v="15"/>
    <n v="13"/>
    <x v="0"/>
    <n v="0.93517816066741899"/>
  </r>
  <r>
    <s v="@Ubisoft"/>
    <s v="https://twitter.com/Ubisoft/status/1643227566692614145#m"/>
    <x v="0"/>
    <s v="Apr 4, 2023 Â· 12:22 PM UTC"/>
    <s v="play as a child climbing a clock tower in search of their lost memories in the roguelite platformer revita now available in ubisofts indie collection"/>
    <s v="https://twitter.com/Ubisoft/status/1643227566692614145#m"/>
    <n v="159"/>
    <n v="2"/>
    <n v="7"/>
    <n v="4"/>
    <x v="1"/>
    <n v="0.5656821131706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7A566-3004-4531-AA7C-3EA5EF6DFB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M9" firstHeaderRow="1" firstDataRow="3" firstDataCol="1"/>
  <pivotFields count="12">
    <pivotField showAll="0"/>
    <pivotField showAll="0"/>
    <pivotField axis="axisCol" showAll="0">
      <items count="3">
        <item x="0"/>
        <item x="1"/>
        <item t="default"/>
      </items>
    </pivotField>
    <pivotField showAll="0"/>
    <pivotField dataField="1" showAll="0"/>
    <pivotField showAll="0"/>
    <pivotField showAll="0"/>
    <pivotField dataField="1" showAll="0"/>
    <pivotField dataField="1" showAll="0"/>
    <pivotField showAll="0"/>
    <pivotField axis="axisRow" dataField="1" showAll="0">
      <items count="4">
        <item x="2"/>
        <item x="1"/>
        <item x="0"/>
        <item t="default"/>
      </items>
    </pivotField>
    <pivotField numFmtId="10" showAll="0"/>
  </pivotFields>
  <rowFields count="1">
    <field x="10"/>
  </rowFields>
  <rowItems count="4">
    <i>
      <x/>
    </i>
    <i>
      <x v="1"/>
    </i>
    <i>
      <x v="2"/>
    </i>
    <i t="grand">
      <x/>
    </i>
  </rowItems>
  <colFields count="2">
    <field x="2"/>
    <field x="-2"/>
  </colFields>
  <colItems count="12">
    <i>
      <x/>
      <x/>
    </i>
    <i r="1" i="1">
      <x v="1"/>
    </i>
    <i r="1" i="2">
      <x v="2"/>
    </i>
    <i r="1" i="3">
      <x v="3"/>
    </i>
    <i>
      <x v="1"/>
      <x/>
    </i>
    <i r="1" i="1">
      <x v="1"/>
    </i>
    <i r="1" i="2">
      <x v="2"/>
    </i>
    <i r="1" i="3">
      <x v="3"/>
    </i>
    <i t="grand">
      <x/>
    </i>
    <i t="grand" i="1">
      <x/>
    </i>
    <i t="grand" i="2">
      <x/>
    </i>
    <i t="grand" i="3">
      <x/>
    </i>
  </colItems>
  <dataFields count="4">
    <dataField name="Average of Quotes" fld="7" subtotal="average" baseField="10" baseItem="0" numFmtId="1"/>
    <dataField name="Average of Retweets" fld="8" subtotal="average" baseField="10" baseItem="0" numFmtId="1"/>
    <dataField name="Count of Sentiment" fld="10" subtotal="count" showDataAs="percentOfTotal" baseField="10" baseItem="1" numFmtId="9"/>
    <dataField name="Count of tweet_tex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814" totalsRowShown="0" headerRowDxfId="145" dataDxfId="144">
  <autoFilter ref="A2:N814" xr:uid="{00000000-0009-0000-0100-000001000000}"/>
  <tableColumns count="14">
    <tableColumn id="1" xr3:uid="{00000000-0010-0000-0000-000001000000}" name="Vertex 1" dataDxfId="143" dataCellStyle="NodeXL Required"/>
    <tableColumn id="2" xr3:uid="{00000000-0010-0000-0000-000002000000}" name="Vertex 2" dataDxfId="142" dataCellStyle="NodeXL Required"/>
    <tableColumn id="3" xr3:uid="{00000000-0010-0000-0000-000003000000}" name="Color" dataDxfId="141" dataCellStyle="NodeXL Visual Property"/>
    <tableColumn id="4" xr3:uid="{00000000-0010-0000-0000-000004000000}" name="Width" dataDxfId="140" dataCellStyle="NodeXL Visual Property"/>
    <tableColumn id="11" xr3:uid="{00000000-0010-0000-0000-00000B000000}" name="Style" dataDxfId="139" dataCellStyle="NodeXL Visual Property"/>
    <tableColumn id="5" xr3:uid="{00000000-0010-0000-0000-000005000000}" name="Opacity" dataDxfId="138" dataCellStyle="NodeXL Visual Property"/>
    <tableColumn id="6" xr3:uid="{00000000-0010-0000-0000-000006000000}" name="Visibility" dataDxfId="137" dataCellStyle="NodeXL Visual Property"/>
    <tableColumn id="10" xr3:uid="{00000000-0010-0000-0000-00000A000000}" name="Label" dataDxfId="136" dataCellStyle="NodeXL Label"/>
    <tableColumn id="12" xr3:uid="{00000000-0010-0000-0000-00000C000000}" name="Label Text Color" dataDxfId="135" dataCellStyle="NodeXL Label"/>
    <tableColumn id="13" xr3:uid="{00000000-0010-0000-0000-00000D000000}" name="Label Font Size" dataDxfId="134" dataCellStyle="NodeXL Label"/>
    <tableColumn id="14" xr3:uid="{00000000-0010-0000-0000-00000E000000}" name="Reciprocated?" dataDxfId="61" dataCellStyle="NodeXL Graph Metric"/>
    <tableColumn id="7" xr3:uid="{00000000-0010-0000-0000-000007000000}" name="ID" dataDxfId="133" dataCellStyle="NodeXL Do Not Edit"/>
    <tableColumn id="9" xr3:uid="{00000000-0010-0000-0000-000009000000}" name="Dynamic Filter" dataDxfId="132" dataCellStyle="NodeXL Do Not Edit"/>
    <tableColumn id="8" xr3:uid="{00000000-0010-0000-0000-000008000000}" name="Add Your Own Columns Here" dataDxfId="131"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65">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6F0DD64-C937-4327-8883-9E5F971B2364}" name="TwitterSearchNetworkTopItems_1" displayName="TwitterSearchNetworkTopItems_1" ref="A1:B2" totalsRowShown="0" headerRowDxfId="59" dataDxfId="60" dataCellStyle="Normal">
  <autoFilter ref="A1:B2" xr:uid="{F6F0DD64-C937-4327-8883-9E5F971B2364}"/>
  <tableColumns count="2">
    <tableColumn id="1" xr3:uid="{63703815-0943-42EC-8446-DD0843CC5CDF}" name="Top URLs in Tweet in Entire Graph" dataDxfId="58" dataCellStyle="Normal"/>
    <tableColumn id="2" xr3:uid="{14D6AA6E-8979-4597-923A-4D78CF7661EF}" name="Entire Graph Count" dataDxfId="57"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94E9A62-C1B1-48D3-BA5D-A381C2A8C74B}" name="TwitterSearchNetworkTopItems_2" displayName="TwitterSearchNetworkTopItems_2" ref="A4:B5" totalsRowShown="0" headerRowDxfId="54" dataDxfId="55" dataCellStyle="Normal">
  <autoFilter ref="A4:B5" xr:uid="{694E9A62-C1B1-48D3-BA5D-A381C2A8C74B}"/>
  <tableColumns count="2">
    <tableColumn id="1" xr3:uid="{75BEA04A-1892-42A8-9461-39B8AA645E9E}" name="Top Domains in Tweet in Entire Graph" dataDxfId="53" dataCellStyle="Normal"/>
    <tableColumn id="2" xr3:uid="{D914F279-9B32-4DD1-8D65-8685A673933D}" name="Entire Graph Count" dataDxfId="52"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5D4158-79A0-4D6A-B89D-1FCDA1822373}" name="TwitterSearchNetworkTopItems_3" displayName="TwitterSearchNetworkTopItems_3" ref="A7:B8" totalsRowShown="0" headerRowDxfId="49" dataDxfId="50" dataCellStyle="Normal">
  <autoFilter ref="A7:B8" xr:uid="{E05D4158-79A0-4D6A-B89D-1FCDA1822373}"/>
  <tableColumns count="2">
    <tableColumn id="1" xr3:uid="{D493E178-CE6E-43B2-B5BD-0B06991E3F0C}" name="Top Hashtags in Tweet in Entire Graph" dataDxfId="48" dataCellStyle="Normal"/>
    <tableColumn id="2" xr3:uid="{5A988224-952F-4131-95A6-29B2759196ED}" name="Entire Graph Count" dataDxfId="47"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17B1E44-C0AD-49B6-8BB5-6B1BECC5E522}" name="TwitterSearchNetworkTopItems_4" displayName="TwitterSearchNetworkTopItems_4" ref="A10:B15" totalsRowShown="0" headerRowDxfId="44" dataDxfId="45" dataCellStyle="Normal">
  <autoFilter ref="A10:B15" xr:uid="{717B1E44-C0AD-49B6-8BB5-6B1BECC5E522}"/>
  <tableColumns count="2">
    <tableColumn id="1" xr3:uid="{170ACD56-26F5-43FA-8B70-2ED59F2CCE99}" name="Top Words in Tweet in Entire Graph" dataDxfId="43" dataCellStyle="Normal"/>
    <tableColumn id="2" xr3:uid="{2D2730B6-E12D-46B7-A2A3-F2CB0E9659FB}" name="Entire Graph Count" dataDxfId="42"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10F885-D76F-4C66-B485-995AF9850BB0}" name="TwitterSearchNetworkTopItems_5" displayName="TwitterSearchNetworkTopItems_5" ref="A18:B19" totalsRowShown="0" headerRowDxfId="39" dataDxfId="40" dataCellStyle="Normal">
  <autoFilter ref="A18:B19" xr:uid="{4B10F885-D76F-4C66-B485-995AF9850BB0}"/>
  <tableColumns count="2">
    <tableColumn id="1" xr3:uid="{2BE49C54-D5B0-40D6-AFD3-B93DA3B34AB7}" name="Top Word Pairs in Tweet in Entire Graph" dataDxfId="38" dataCellStyle="Normal"/>
    <tableColumn id="2" xr3:uid="{F60D8660-7F75-4242-8223-05FCD13BE5C5}" name="Entire Graph Count" dataDxfId="37"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927D309-22C2-42C9-972F-8BCD47DFC8C7}" name="TwitterSearchNetworkTopItems_6" displayName="TwitterSearchNetworkTopItems_6" ref="A21:B22" totalsRowShown="0" headerRowDxfId="34" dataDxfId="35" dataCellStyle="Normal">
  <autoFilter ref="A21:B22" xr:uid="{5927D309-22C2-42C9-972F-8BCD47DFC8C7}"/>
  <tableColumns count="2">
    <tableColumn id="1" xr3:uid="{D62EEB94-66DD-4632-BB15-C7AC2031D729}" name="Top Replied-To in Entire Graph" dataDxfId="33" dataCellStyle="Normal"/>
    <tableColumn id="2" xr3:uid="{B9694281-49E4-45F7-B82E-A970DCFA9D15}" name="Entire Graph Count" dataDxfId="32"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9AE531E-8181-4CFC-A39D-4DC1AB29276C}" name="TwitterSearchNetworkTopItems_7" displayName="TwitterSearchNetworkTopItems_7" ref="A24:B25" totalsRowShown="0" headerRowDxfId="30" dataDxfId="31" dataCellStyle="Normal">
  <autoFilter ref="A24:B25" xr:uid="{F9AE531E-8181-4CFC-A39D-4DC1AB29276C}"/>
  <tableColumns count="2">
    <tableColumn id="1" xr3:uid="{82A6C382-0C99-49A6-82BF-32541C61AA51}" name="Top Mentioned in Entire Graph" dataDxfId="29" dataCellStyle="Normal"/>
    <tableColumn id="2" xr3:uid="{2680AF0C-5374-4B2B-A654-9F10F37285CC}" name="Entire Graph Count" dataDxfId="28"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E00DA61-F6EB-4B73-A0D1-E6AAF3B82C94}" name="TwitterSearchNetworkTopItems_8" displayName="TwitterSearchNetworkTopItems_8" ref="A27:B28" totalsRowShown="0" headerRowDxfId="24" dataDxfId="25" dataCellStyle="Normal">
  <autoFilter ref="A27:B28" xr:uid="{3E00DA61-F6EB-4B73-A0D1-E6AAF3B82C94}"/>
  <tableColumns count="2">
    <tableColumn id="1" xr3:uid="{4D5BA3AB-AE08-4C5E-952C-26D6D994807E}" name="Top Tweeters in Entire Graph" dataDxfId="23" dataCellStyle="Normal"/>
    <tableColumn id="2" xr3:uid="{5A7C40EC-A000-4554-BA9E-080D578A32D9}" name="Entire Graph Count" dataDxfId="22"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M694" totalsRowShown="0" headerRowDxfId="130" dataDxfId="129">
  <autoFilter ref="A2:AM694" xr:uid="{00000000-0009-0000-0100-000002000000}"/>
  <tableColumns count="39">
    <tableColumn id="1" xr3:uid="{00000000-0010-0000-0100-000001000000}" name="Vertex" dataDxfId="128" dataCellStyle="NodeXL Required"/>
    <tableColumn id="2" xr3:uid="{00000000-0010-0000-0100-000002000000}" name="Color" dataDxfId="127" dataCellStyle="NodeXL Visual Property"/>
    <tableColumn id="5" xr3:uid="{00000000-0010-0000-0100-000005000000}" name="Shape" dataDxfId="126" dataCellStyle="NodeXL Visual Property"/>
    <tableColumn id="6" xr3:uid="{00000000-0010-0000-0100-000006000000}" name="Size" dataDxfId="125" dataCellStyle="NodeXL Visual Property"/>
    <tableColumn id="4" xr3:uid="{00000000-0010-0000-0100-000004000000}" name="Opacity" dataDxfId="124" dataCellStyle="NodeXL Visual Property"/>
    <tableColumn id="7" xr3:uid="{00000000-0010-0000-0100-000007000000}" name="Image File" dataDxfId="123" dataCellStyle="NodeXL Visual Property"/>
    <tableColumn id="3" xr3:uid="{00000000-0010-0000-0100-000003000000}" name="Visibility" dataDxfId="122" dataCellStyle="NodeXL Visual Property"/>
    <tableColumn id="10" xr3:uid="{00000000-0010-0000-0100-00000A000000}" name="Label" dataDxfId="121" dataCellStyle="NodeXL Label"/>
    <tableColumn id="16" xr3:uid="{00000000-0010-0000-0100-000010000000}" name="Label Fill Color" dataDxfId="120" dataCellStyle="NodeXL Label"/>
    <tableColumn id="9" xr3:uid="{00000000-0010-0000-0100-000009000000}" name="Label Position" dataDxfId="119" dataCellStyle="NodeXL Label"/>
    <tableColumn id="8" xr3:uid="{00000000-0010-0000-0100-000008000000}" name="Tooltip" dataDxfId="118" dataCellStyle="NodeXL Label"/>
    <tableColumn id="18" xr3:uid="{00000000-0010-0000-0100-000012000000}" name="Layout Order" dataDxfId="117" dataCellStyle="NodeXL Layout"/>
    <tableColumn id="13" xr3:uid="{00000000-0010-0000-0100-00000D000000}" name="X" dataDxfId="116" dataCellStyle="NodeXL Layout"/>
    <tableColumn id="14" xr3:uid="{00000000-0010-0000-0100-00000E000000}" name="Y" dataDxfId="115" dataCellStyle="NodeXL Layout"/>
    <tableColumn id="12" xr3:uid="{00000000-0010-0000-0100-00000C000000}" name="Locked?" dataDxfId="114" dataCellStyle="NodeXL Layout"/>
    <tableColumn id="19" xr3:uid="{00000000-0010-0000-0100-000013000000}" name="Polar R" dataDxfId="113" dataCellStyle="NodeXL Layout"/>
    <tableColumn id="20" xr3:uid="{00000000-0010-0000-0100-000014000000}" name="Polar Angle" dataDxfId="64" dataCellStyle="NodeXL Layout"/>
    <tableColumn id="21" xr3:uid="{00000000-0010-0000-0100-000015000000}" name="Degree" dataDxfId="8" dataCellStyle="NodeXL Graph Metric"/>
    <tableColumn id="22" xr3:uid="{00000000-0010-0000-0100-000016000000}" name="In-Degree" dataDxfId="7" dataCellStyle="NodeXL Graph Metric"/>
    <tableColumn id="23" xr3:uid="{00000000-0010-0000-0100-000017000000}" name="Out-Degree" dataDxfId="4" dataCellStyle="NodeXL Graph Metric"/>
    <tableColumn id="24" xr3:uid="{00000000-0010-0000-0100-000018000000}" name="Betweenness Centrality" dataDxfId="3" dataCellStyle="NodeXL Graph Metric"/>
    <tableColumn id="25" xr3:uid="{00000000-0010-0000-0100-000019000000}" name="Closeness Centrality" dataDxfId="2" dataCellStyle="NodeXL Graph Metric"/>
    <tableColumn id="26" xr3:uid="{00000000-0010-0000-0100-00001A000000}" name="Eigenvector Centrality" dataDxfId="0" dataCellStyle="NodeXL Graph Metric"/>
    <tableColumn id="15" xr3:uid="{00000000-0010-0000-0100-00000F000000}" name="PageRank" dataDxfId="1" dataCellStyle="NodeXL Graph Metric"/>
    <tableColumn id="27" xr3:uid="{00000000-0010-0000-0100-00001B000000}" name="Clustering Coefficient" dataDxfId="5" dataCellStyle="NodeXL Graph Metric"/>
    <tableColumn id="29" xr3:uid="{00000000-0010-0000-0100-00001D000000}" name="Reciprocated Vertex Pair Ratio" dataDxfId="6" dataCellStyle="NodeXL Graph Metric"/>
    <tableColumn id="11" xr3:uid="{00000000-0010-0000-0100-00000B000000}" name="ID" dataDxfId="112" dataCellStyle="NodeXL Do Not Edit"/>
    <tableColumn id="28" xr3:uid="{00000000-0010-0000-0100-00001C000000}" name="Dynamic Filter" dataDxfId="111" dataCellStyle="NodeXL Do Not Edit"/>
    <tableColumn id="17" xr3:uid="{00000000-0010-0000-0100-000011000000}" name="Add Your Own Columns Here" dataDxfId="19" dataCellStyle="NodeXL Other Column"/>
    <tableColumn id="30" xr3:uid="{C064328D-6F6F-4F9F-A03C-940C79C0BCF7}" name="Top URLs in Tweet by Count" dataDxfId="18" dataCellStyle="NodeXL Graph Metric"/>
    <tableColumn id="31" xr3:uid="{6185F6EA-4181-4C04-B326-463F022A9DB2}" name="Top URLs in Tweet by Salience" dataDxfId="17" dataCellStyle="NodeXL Graph Metric"/>
    <tableColumn id="32" xr3:uid="{5B354A22-5C73-49C7-85C0-8AA97479416E}" name="Top Domains in Tweet by Count" dataDxfId="16" dataCellStyle="NodeXL Graph Metric"/>
    <tableColumn id="33" xr3:uid="{9345FA83-1A2D-4538-ABDB-1CB91271B545}" name="Top Domains in Tweet by Salience" dataDxfId="15" dataCellStyle="NodeXL Graph Metric"/>
    <tableColumn id="34" xr3:uid="{E1822F97-B0D6-458A-8E84-213410CB7389}" name="Top Hashtags in Tweet by Count" dataDxfId="14" dataCellStyle="NodeXL Graph Metric"/>
    <tableColumn id="35" xr3:uid="{3BF50682-F744-4C2D-A3C3-8CBAA7E043A8}" name="Top Hashtags in Tweet by Salience" dataDxfId="13" dataCellStyle="NodeXL Graph Metric"/>
    <tableColumn id="36" xr3:uid="{1B8C4BE4-D0FE-426A-A177-FE3AB09B31FB}" name="Top Words in Tweet by Count" dataDxfId="12" dataCellStyle="NodeXL Graph Metric"/>
    <tableColumn id="37" xr3:uid="{552FA634-AE1E-45E3-8637-16C9D6F45642}" name="Top Words in Tweet by Salience" dataDxfId="11" dataCellStyle="NodeXL Graph Metric"/>
    <tableColumn id="38" xr3:uid="{22C19B7A-6F4C-4658-9B3C-69B7F170D47D}" name="Top Word Pairs in Tweet by Count" dataDxfId="10" dataCellStyle="NodeXL Graph Metric"/>
    <tableColumn id="39" xr3:uid="{ACF96EA0-DBFF-4E8E-87F9-0CA51BEBA855}" name="Top Word Pairs in Tweet by Salience" dataDxfId="9"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3" insertRow="1" totalsRowShown="0" headerRowDxfId="110">
  <autoFilter ref="A2:AF3" xr:uid="{00000000-0009-0000-0100-000004000000}"/>
  <tableColumns count="32">
    <tableColumn id="1" xr3:uid="{00000000-0010-0000-0200-000001000000}" name="Group" dataDxfId="109" dataCellStyle="NodeXL Required"/>
    <tableColumn id="2" xr3:uid="{00000000-0010-0000-0200-000002000000}" name="Vertex Color" dataDxfId="108" dataCellStyle="NodeXL Visual Property"/>
    <tableColumn id="3" xr3:uid="{00000000-0010-0000-0200-000003000000}" name="Vertex Shape" dataDxfId="107" dataCellStyle="NodeXL Visual Property"/>
    <tableColumn id="22" xr3:uid="{00000000-0010-0000-0200-000016000000}" name="Visibility" dataDxfId="106" dataCellStyle="NodeXL Visual Property"/>
    <tableColumn id="4" xr3:uid="{00000000-0010-0000-0200-000004000000}" name="Collapsed?" dataCellStyle="NodeXL Visual Property"/>
    <tableColumn id="18" xr3:uid="{00000000-0010-0000-0200-000012000000}" name="Label" dataDxfId="105"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04" dataCellStyle="NodeXL Do Not Edit"/>
    <tableColumn id="19" xr3:uid="{00000000-0010-0000-0200-000013000000}" name="Collapsed Properties" dataDxfId="103" dataCellStyle="NodeXL Do Not Edit"/>
    <tableColumn id="5" xr3:uid="{00000000-0010-0000-0200-000005000000}" name="Vertices" dataDxfId="102" dataCellStyle="NodeXL Graph Metric"/>
    <tableColumn id="7" xr3:uid="{00000000-0010-0000-0200-000007000000}" name="Unique Edges" dataDxfId="101" dataCellStyle="NodeXL Graph Metric"/>
    <tableColumn id="8" xr3:uid="{00000000-0010-0000-0200-000008000000}" name="Edges With Duplicates" dataDxfId="100" dataCellStyle="NodeXL Graph Metric"/>
    <tableColumn id="9" xr3:uid="{00000000-0010-0000-0200-000009000000}" name="Total Edges" dataDxfId="99" dataCellStyle="NodeXL Graph Metric"/>
    <tableColumn id="10" xr3:uid="{00000000-0010-0000-0200-00000A000000}" name="Self-Loops" dataDxfId="98" dataCellStyle="NodeXL Graph Metric"/>
    <tableColumn id="24" xr3:uid="{00000000-0010-0000-0200-000018000000}" name="Reciprocated Vertex Pair Ratio" dataDxfId="97" dataCellStyle="NodeXL Graph Metric"/>
    <tableColumn id="25" xr3:uid="{00000000-0010-0000-0200-000019000000}" name="Reciprocated Edge Ratio" dataDxfId="96" dataCellStyle="NodeXL Graph Metric"/>
    <tableColumn id="11" xr3:uid="{00000000-0010-0000-0200-00000B000000}" name="Connected Components" dataDxfId="95" dataCellStyle="NodeXL Graph Metric"/>
    <tableColumn id="12" xr3:uid="{00000000-0010-0000-0200-00000C000000}" name="Single-Vertex Connected Components" dataDxfId="94" dataCellStyle="NodeXL Graph Metric"/>
    <tableColumn id="13" xr3:uid="{00000000-0010-0000-0200-00000D000000}" name="Maximum Vertices in a Connected Component" dataDxfId="93" dataCellStyle="NodeXL Graph Metric"/>
    <tableColumn id="14" xr3:uid="{00000000-0010-0000-0200-00000E000000}" name="Maximum Edges in a Connected Component" dataDxfId="92" dataCellStyle="NodeXL Graph Metric"/>
    <tableColumn id="15" xr3:uid="{00000000-0010-0000-0200-00000F000000}" name="Maximum Geodesic Distance (Diameter)" dataDxfId="91" dataCellStyle="NodeXL Graph Metric"/>
    <tableColumn id="16" xr3:uid="{00000000-0010-0000-0200-000010000000}" name="Average Geodesic Distance" dataDxfId="90" dataCellStyle="NodeXL Graph Metric"/>
    <tableColumn id="17" xr3:uid="{00000000-0010-0000-0200-000011000000}" name="Graph Density" dataDxfId="56" dataCellStyle="NodeXL Graph Metric"/>
    <tableColumn id="23" xr3:uid="{17DFBB0C-044E-4F30-8F50-BD0D95EDC2ED}" name="Top URLs in Tweet" dataDxfId="51" dataCellStyle="Normal"/>
    <tableColumn id="26" xr3:uid="{F7EAF8AF-EDDC-4520-9BC4-110D73D2A4B1}" name="Top Domains in Tweet" dataDxfId="46" dataCellStyle="Normal"/>
    <tableColumn id="27" xr3:uid="{4743643D-0BFD-45FB-9939-A1570C22DE9A}" name="Top Hashtags in Tweet" dataDxfId="41" dataCellStyle="Normal"/>
    <tableColumn id="28" xr3:uid="{616A767D-E804-478B-A924-667F7B2254AA}" name="Top Words in Tweet" dataDxfId="36" dataCellStyle="Normal"/>
    <tableColumn id="29" xr3:uid="{2441E315-339E-4D8C-8F15-679E052B9B24}" name="Top Word Pairs in Tweet" dataDxfId="27" dataCellStyle="Normal"/>
    <tableColumn id="30" xr3:uid="{701B254B-323C-4A89-9F8E-3CD61618D27E}" name="Top Replied-To in Tweet" dataDxfId="26" dataCellStyle="Normal"/>
    <tableColumn id="31" xr3:uid="{D85166A6-A199-4ED0-B986-55012CF434E3}" name="Top Mentioned in Tweet" dataDxfId="21" dataCellStyle="Normal"/>
    <tableColumn id="32" xr3:uid="{88366AB1-21B0-42E9-BAAC-9E21D9360D6A}" name="Top Tweeters" dataDxfId="20"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89" dataDxfId="88">
  <autoFilter ref="A1:C2" xr:uid="{00000000-0009-0000-0100-000005000000}"/>
  <tableColumns count="3">
    <tableColumn id="1" xr3:uid="{00000000-0010-0000-0300-000001000000}" name="Group" dataDxfId="87"/>
    <tableColumn id="2" xr3:uid="{00000000-0010-0000-0300-000002000000}" name="Vertex" dataDxfId="86"/>
    <tableColumn id="3" xr3:uid="{00000000-0010-0000-0300-000003000000}" name="Vertex ID" dataDxfId="8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63" dataCellStyle="NodeXL Graph Metric"/>
    <tableColumn id="2" xr3:uid="{00000000-0010-0000-0400-000002000000}" name="Value" dataDxfId="6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84"/>
    <tableColumn id="2" xr3:uid="{00000000-0010-0000-0500-000002000000}" name="Degree Frequency" dataDxfId="83">
      <calculatedColumnFormula>COUNTIF(Vertices[Degree], "&gt;= " &amp; D2) - COUNTIF(Vertices[Degree], "&gt;=" &amp; D3)</calculatedColumnFormula>
    </tableColumn>
    <tableColumn id="3" xr3:uid="{00000000-0010-0000-0500-000003000000}" name="In-Degree Bin" dataDxfId="82"/>
    <tableColumn id="4" xr3:uid="{00000000-0010-0000-0500-000004000000}" name="In-Degree Frequency" dataDxfId="81">
      <calculatedColumnFormula>COUNTIF(Vertices[In-Degree], "&gt;= " &amp; F2) - COUNTIF(Vertices[In-Degree], "&gt;=" &amp; F3)</calculatedColumnFormula>
    </tableColumn>
    <tableColumn id="5" xr3:uid="{00000000-0010-0000-0500-000005000000}" name="Out-Degree Bin" dataDxfId="80"/>
    <tableColumn id="6" xr3:uid="{00000000-0010-0000-0500-000006000000}" name="Out-Degree Frequency" dataDxfId="79">
      <calculatedColumnFormula>COUNTIF(Vertices[Out-Degree], "&gt;= " &amp; H2) - COUNTIF(Vertices[Out-Degree], "&gt;=" &amp; H3)</calculatedColumnFormula>
    </tableColumn>
    <tableColumn id="7" xr3:uid="{00000000-0010-0000-0500-000007000000}" name="Betweenness Centrality Bin" dataDxfId="78"/>
    <tableColumn id="8" xr3:uid="{00000000-0010-0000-0500-000008000000}" name="Betweenness Centrality Frequency" dataDxfId="77">
      <calculatedColumnFormula>COUNTIF(Vertices[Betweenness Centrality], "&gt;= " &amp; J2) - COUNTIF(Vertices[Betweenness Centrality], "&gt;=" &amp; J3)</calculatedColumnFormula>
    </tableColumn>
    <tableColumn id="9" xr3:uid="{00000000-0010-0000-0500-000009000000}" name="Closeness Centrality Bin" dataDxfId="76"/>
    <tableColumn id="10" xr3:uid="{00000000-0010-0000-0500-00000A000000}" name="Closeness Centrality Frequency" dataDxfId="75">
      <calculatedColumnFormula>COUNTIF(Vertices[Closeness Centrality], "&gt;= " &amp; L2) - COUNTIF(Vertices[Closeness Centrality], "&gt;=" &amp; L3)</calculatedColumnFormula>
    </tableColumn>
    <tableColumn id="11" xr3:uid="{00000000-0010-0000-0500-00000B000000}" name="Eigenvector Centrality Bin" dataDxfId="74"/>
    <tableColumn id="12" xr3:uid="{00000000-0010-0000-0500-00000C000000}" name="Eigenvector Centrality Frequency" dataDxfId="73">
      <calculatedColumnFormula>COUNTIF(Vertices[Eigenvector Centrality], "&gt;= " &amp; N2) - COUNTIF(Vertices[Eigenvector Centrality], "&gt;=" &amp; N3)</calculatedColumnFormula>
    </tableColumn>
    <tableColumn id="18" xr3:uid="{00000000-0010-0000-0500-000012000000}" name="PageRank Bin" dataDxfId="72"/>
    <tableColumn id="17" xr3:uid="{00000000-0010-0000-0500-000011000000}" name="PageRank Frequency" dataDxfId="71">
      <calculatedColumnFormula>COUNTIF(Vertices[Eigenvector Centrality], "&gt;= " &amp; P2) - COUNTIF(Vertices[Eigenvector Centrality], "&gt;=" &amp; P3)</calculatedColumnFormula>
    </tableColumn>
    <tableColumn id="13" xr3:uid="{00000000-0010-0000-0500-00000D000000}" name="Clustering Coefficient Bin" dataDxfId="70"/>
    <tableColumn id="14" xr3:uid="{00000000-0010-0000-0500-00000E000000}" name="Clustering Coefficient Frequency" dataDxfId="69">
      <calculatedColumnFormula>COUNTIF(Vertices[Clustering Coefficient], "&gt;= " &amp; R2) - COUNTIF(Vertices[Clustering Coefficient], "&gt;=" &amp; R3)</calculatedColumnFormula>
    </tableColumn>
    <tableColumn id="15" xr3:uid="{00000000-0010-0000-0500-00000F000000}" name="Dynamic Filter Bin" dataDxfId="68"/>
    <tableColumn id="16" xr3:uid="{00000000-0010-0000-0500-000010000000}" name="Dynamic Filter Frequency" dataDxfId="6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66">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14"/>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4.5" x14ac:dyDescent="0.35"/>
  <cols>
    <col min="1" max="2" width="10.453125" style="1" customWidth="1"/>
    <col min="3" max="3" width="7.81640625" bestFit="1" customWidth="1"/>
    <col min="4" max="4" width="8.7265625" style="2" bestFit="1" customWidth="1"/>
    <col min="5" max="5" width="7.7265625" style="2" bestFit="1" customWidth="1"/>
    <col min="6" max="6" width="9.81640625" style="2" bestFit="1" customWidth="1"/>
    <col min="7" max="7" width="11" bestFit="1" customWidth="1"/>
    <col min="8" max="8" width="8" style="1" bestFit="1" customWidth="1"/>
    <col min="9" max="9" width="12.26953125" bestFit="1" customWidth="1"/>
    <col min="10" max="10" width="12.453125" bestFit="1" customWidth="1"/>
    <col min="11" max="11" width="15.54296875" customWidth="1"/>
    <col min="12" max="12" width="11" hidden="1" customWidth="1"/>
    <col min="13" max="13" width="10.81640625" hidden="1" customWidth="1"/>
    <col min="14" max="14" width="16" bestFit="1" customWidth="1"/>
  </cols>
  <sheetData>
    <row r="1" spans="1:14" x14ac:dyDescent="0.35">
      <c r="C1" s="15" t="s">
        <v>39</v>
      </c>
      <c r="D1" s="16"/>
      <c r="E1" s="16"/>
      <c r="F1" s="16"/>
      <c r="G1" s="15"/>
      <c r="H1" s="13" t="s">
        <v>43</v>
      </c>
      <c r="I1" s="61"/>
      <c r="J1" s="61"/>
      <c r="K1" s="31" t="s">
        <v>42</v>
      </c>
      <c r="L1" s="17" t="s">
        <v>40</v>
      </c>
      <c r="M1" s="17"/>
      <c r="N1" s="14" t="s">
        <v>41</v>
      </c>
    </row>
    <row r="2" spans="1:14" ht="30" customHeight="1" x14ac:dyDescent="0.35">
      <c r="A2" s="10" t="s">
        <v>0</v>
      </c>
      <c r="B2" s="10" t="s">
        <v>1</v>
      </c>
      <c r="C2" s="7" t="s">
        <v>2</v>
      </c>
      <c r="D2" s="7" t="s">
        <v>3</v>
      </c>
      <c r="E2" s="7" t="s">
        <v>130</v>
      </c>
      <c r="F2" s="7" t="s">
        <v>4</v>
      </c>
      <c r="G2" s="7" t="s">
        <v>11</v>
      </c>
      <c r="H2" s="10" t="s">
        <v>46</v>
      </c>
      <c r="I2" s="7" t="s">
        <v>160</v>
      </c>
      <c r="J2" s="7" t="s">
        <v>161</v>
      </c>
      <c r="K2" s="7" t="s">
        <v>165</v>
      </c>
      <c r="L2" s="7" t="s">
        <v>12</v>
      </c>
      <c r="M2" s="7" t="s">
        <v>38</v>
      </c>
      <c r="N2" s="7" t="s">
        <v>26</v>
      </c>
    </row>
    <row r="3" spans="1:14" ht="15" customHeight="1" x14ac:dyDescent="0.35">
      <c r="A3" t="s">
        <v>174</v>
      </c>
      <c r="B3" t="s">
        <v>175</v>
      </c>
      <c r="C3" s="49"/>
      <c r="D3" s="50"/>
      <c r="E3" s="62"/>
      <c r="F3" s="51"/>
      <c r="G3" s="49"/>
      <c r="H3" s="53"/>
      <c r="I3" s="52"/>
      <c r="J3" s="52"/>
      <c r="K3" s="32" t="s">
        <v>65</v>
      </c>
      <c r="L3" s="58">
        <v>3</v>
      </c>
      <c r="M3" s="58"/>
      <c r="N3" s="59"/>
    </row>
    <row r="4" spans="1:14" ht="15" customHeight="1" x14ac:dyDescent="0.35">
      <c r="A4" t="s">
        <v>174</v>
      </c>
      <c r="B4" t="s">
        <v>176</v>
      </c>
      <c r="C4" s="49"/>
      <c r="D4" s="50"/>
      <c r="E4" s="62"/>
      <c r="F4" s="51"/>
      <c r="G4" s="49"/>
      <c r="H4" s="53"/>
      <c r="I4" s="52"/>
      <c r="J4" s="52"/>
      <c r="K4" s="32" t="s">
        <v>65</v>
      </c>
      <c r="L4" s="76">
        <v>4</v>
      </c>
      <c r="M4" s="76"/>
      <c r="N4" s="59"/>
    </row>
    <row r="5" spans="1:14" x14ac:dyDescent="0.35">
      <c r="A5" t="s">
        <v>174</v>
      </c>
      <c r="B5" t="s">
        <v>177</v>
      </c>
      <c r="C5" s="49"/>
      <c r="D5" s="50"/>
      <c r="E5" s="62"/>
      <c r="F5" s="51"/>
      <c r="G5" s="49"/>
      <c r="H5" s="53"/>
      <c r="I5" s="52"/>
      <c r="J5" s="52"/>
      <c r="K5" s="32" t="s">
        <v>65</v>
      </c>
      <c r="L5" s="76">
        <v>5</v>
      </c>
      <c r="M5" s="76"/>
      <c r="N5" s="59"/>
    </row>
    <row r="6" spans="1:14" x14ac:dyDescent="0.35">
      <c r="A6" t="s">
        <v>174</v>
      </c>
      <c r="B6" t="s">
        <v>178</v>
      </c>
      <c r="C6" s="49"/>
      <c r="D6" s="50"/>
      <c r="E6" s="62"/>
      <c r="F6" s="51"/>
      <c r="G6" s="49"/>
      <c r="H6" s="53"/>
      <c r="I6" s="52"/>
      <c r="J6" s="52"/>
      <c r="K6" s="32" t="s">
        <v>65</v>
      </c>
      <c r="L6" s="76">
        <v>6</v>
      </c>
      <c r="M6" s="76"/>
      <c r="N6" s="59"/>
    </row>
    <row r="7" spans="1:14" x14ac:dyDescent="0.35">
      <c r="A7" t="s">
        <v>179</v>
      </c>
      <c r="B7" t="s">
        <v>180</v>
      </c>
      <c r="C7" s="49"/>
      <c r="D7" s="50"/>
      <c r="E7" s="62"/>
      <c r="F7" s="51"/>
      <c r="G7" s="49"/>
      <c r="H7" s="53"/>
      <c r="I7" s="52"/>
      <c r="J7" s="52"/>
      <c r="K7" s="32" t="s">
        <v>65</v>
      </c>
      <c r="L7" s="76">
        <v>7</v>
      </c>
      <c r="M7" s="76"/>
      <c r="N7" s="59"/>
    </row>
    <row r="8" spans="1:14" x14ac:dyDescent="0.35">
      <c r="A8" t="s">
        <v>179</v>
      </c>
      <c r="B8" t="s">
        <v>181</v>
      </c>
      <c r="C8" s="49"/>
      <c r="D8" s="50"/>
      <c r="E8" s="62"/>
      <c r="F8" s="51"/>
      <c r="G8" s="49"/>
      <c r="H8" s="53"/>
      <c r="I8" s="52"/>
      <c r="J8" s="52"/>
      <c r="K8" s="32" t="s">
        <v>65</v>
      </c>
      <c r="L8" s="76">
        <v>8</v>
      </c>
      <c r="M8" s="76"/>
      <c r="N8" s="59"/>
    </row>
    <row r="9" spans="1:14" x14ac:dyDescent="0.35">
      <c r="A9" t="s">
        <v>174</v>
      </c>
      <c r="B9" t="s">
        <v>182</v>
      </c>
      <c r="C9" s="49"/>
      <c r="D9" s="50"/>
      <c r="E9" s="62"/>
      <c r="F9" s="51"/>
      <c r="G9" s="49"/>
      <c r="H9" s="53"/>
      <c r="I9" s="52"/>
      <c r="J9" s="52"/>
      <c r="K9" s="32" t="s">
        <v>65</v>
      </c>
      <c r="L9" s="76">
        <v>9</v>
      </c>
      <c r="M9" s="76"/>
      <c r="N9" s="59"/>
    </row>
    <row r="10" spans="1:14" x14ac:dyDescent="0.35">
      <c r="A10" t="s">
        <v>174</v>
      </c>
      <c r="B10" t="s">
        <v>183</v>
      </c>
      <c r="C10" s="49"/>
      <c r="D10" s="50"/>
      <c r="E10" s="62"/>
      <c r="F10" s="51"/>
      <c r="G10" s="49"/>
      <c r="H10" s="53"/>
      <c r="I10" s="52"/>
      <c r="J10" s="52"/>
      <c r="K10" s="32" t="s">
        <v>65</v>
      </c>
      <c r="L10" s="76">
        <v>10</v>
      </c>
      <c r="M10" s="76"/>
      <c r="N10" s="59"/>
    </row>
    <row r="11" spans="1:14" x14ac:dyDescent="0.35">
      <c r="A11" t="s">
        <v>174</v>
      </c>
      <c r="B11" t="s">
        <v>184</v>
      </c>
      <c r="C11" s="49"/>
      <c r="D11" s="50"/>
      <c r="E11" s="62"/>
      <c r="F11" s="51"/>
      <c r="G11" s="49"/>
      <c r="H11" s="53"/>
      <c r="I11" s="52"/>
      <c r="J11" s="52"/>
      <c r="K11" s="32" t="s">
        <v>65</v>
      </c>
      <c r="L11" s="76">
        <v>11</v>
      </c>
      <c r="M11" s="76"/>
      <c r="N11" s="59"/>
    </row>
    <row r="12" spans="1:14" x14ac:dyDescent="0.35">
      <c r="A12" t="s">
        <v>185</v>
      </c>
      <c r="B12" t="s">
        <v>186</v>
      </c>
      <c r="C12" s="49"/>
      <c r="D12" s="50"/>
      <c r="E12" s="62"/>
      <c r="F12" s="51"/>
      <c r="G12" s="49"/>
      <c r="H12" s="53"/>
      <c r="I12" s="52"/>
      <c r="J12" s="52"/>
      <c r="K12" s="32" t="s">
        <v>65</v>
      </c>
      <c r="L12" s="76">
        <v>12</v>
      </c>
      <c r="M12" s="76"/>
      <c r="N12" s="59"/>
    </row>
    <row r="13" spans="1:14" x14ac:dyDescent="0.35">
      <c r="A13" t="s">
        <v>185</v>
      </c>
      <c r="B13" t="s">
        <v>181</v>
      </c>
      <c r="C13" s="49"/>
      <c r="D13" s="50"/>
      <c r="E13" s="62"/>
      <c r="F13" s="51"/>
      <c r="G13" s="49"/>
      <c r="H13" s="53"/>
      <c r="I13" s="52"/>
      <c r="J13" s="52"/>
      <c r="K13" s="32" t="s">
        <v>65</v>
      </c>
      <c r="L13" s="76">
        <v>13</v>
      </c>
      <c r="M13" s="76"/>
      <c r="N13" s="59"/>
    </row>
    <row r="14" spans="1:14" x14ac:dyDescent="0.35">
      <c r="A14" t="s">
        <v>174</v>
      </c>
      <c r="B14" t="s">
        <v>187</v>
      </c>
      <c r="C14" s="49"/>
      <c r="D14" s="50"/>
      <c r="E14" s="62"/>
      <c r="F14" s="51"/>
      <c r="G14" s="49"/>
      <c r="H14" s="53"/>
      <c r="I14" s="52"/>
      <c r="J14" s="52"/>
      <c r="K14" s="32" t="s">
        <v>65</v>
      </c>
      <c r="L14" s="76">
        <v>14</v>
      </c>
      <c r="M14" s="76"/>
      <c r="N14" s="59"/>
    </row>
    <row r="15" spans="1:14" x14ac:dyDescent="0.35">
      <c r="A15" t="s">
        <v>174</v>
      </c>
      <c r="B15" t="s">
        <v>188</v>
      </c>
      <c r="C15" s="49"/>
      <c r="D15" s="50"/>
      <c r="E15" s="62"/>
      <c r="F15" s="51"/>
      <c r="G15" s="49"/>
      <c r="H15" s="53"/>
      <c r="I15" s="52"/>
      <c r="J15" s="52"/>
      <c r="K15" s="32" t="s">
        <v>65</v>
      </c>
      <c r="L15" s="76">
        <v>15</v>
      </c>
      <c r="M15" s="76"/>
      <c r="N15" s="59"/>
    </row>
    <row r="16" spans="1:14" x14ac:dyDescent="0.35">
      <c r="A16" t="s">
        <v>174</v>
      </c>
      <c r="B16" t="s">
        <v>189</v>
      </c>
      <c r="C16" s="49"/>
      <c r="D16" s="50"/>
      <c r="E16" s="62"/>
      <c r="F16" s="51"/>
      <c r="G16" s="49"/>
      <c r="H16" s="53"/>
      <c r="I16" s="52"/>
      <c r="J16" s="52"/>
      <c r="K16" s="32" t="s">
        <v>65</v>
      </c>
      <c r="L16" s="76">
        <v>16</v>
      </c>
      <c r="M16" s="76"/>
      <c r="N16" s="59"/>
    </row>
    <row r="17" spans="1:14" x14ac:dyDescent="0.35">
      <c r="A17" t="s">
        <v>190</v>
      </c>
      <c r="B17" t="s">
        <v>191</v>
      </c>
      <c r="C17" s="49"/>
      <c r="D17" s="50"/>
      <c r="E17" s="62"/>
      <c r="F17" s="51"/>
      <c r="G17" s="49"/>
      <c r="H17" s="53"/>
      <c r="I17" s="52"/>
      <c r="J17" s="52"/>
      <c r="K17" s="32" t="s">
        <v>65</v>
      </c>
      <c r="L17" s="76">
        <v>17</v>
      </c>
      <c r="M17" s="76"/>
      <c r="N17" s="59"/>
    </row>
    <row r="18" spans="1:14" x14ac:dyDescent="0.35">
      <c r="A18" t="s">
        <v>190</v>
      </c>
      <c r="B18" t="s">
        <v>181</v>
      </c>
      <c r="C18" s="49"/>
      <c r="D18" s="50"/>
      <c r="E18" s="62"/>
      <c r="F18" s="51"/>
      <c r="G18" s="49"/>
      <c r="H18" s="53"/>
      <c r="I18" s="52"/>
      <c r="J18" s="52"/>
      <c r="K18" s="32" t="s">
        <v>65</v>
      </c>
      <c r="L18" s="76">
        <v>18</v>
      </c>
      <c r="M18" s="76"/>
      <c r="N18" s="59"/>
    </row>
    <row r="19" spans="1:14" x14ac:dyDescent="0.35">
      <c r="A19" t="s">
        <v>174</v>
      </c>
      <c r="B19" t="s">
        <v>192</v>
      </c>
      <c r="C19" s="49"/>
      <c r="D19" s="50"/>
      <c r="E19" s="62"/>
      <c r="F19" s="51"/>
      <c r="G19" s="49"/>
      <c r="H19" s="53"/>
      <c r="I19" s="52"/>
      <c r="J19" s="52"/>
      <c r="K19" s="32" t="s">
        <v>65</v>
      </c>
      <c r="L19" s="76">
        <v>19</v>
      </c>
      <c r="M19" s="76"/>
      <c r="N19" s="59"/>
    </row>
    <row r="20" spans="1:14" x14ac:dyDescent="0.35">
      <c r="A20" t="s">
        <v>174</v>
      </c>
      <c r="B20" t="s">
        <v>193</v>
      </c>
      <c r="C20" s="49"/>
      <c r="D20" s="50"/>
      <c r="E20" s="62"/>
      <c r="F20" s="51"/>
      <c r="G20" s="49"/>
      <c r="H20" s="53"/>
      <c r="I20" s="52"/>
      <c r="J20" s="52"/>
      <c r="K20" s="32" t="s">
        <v>65</v>
      </c>
      <c r="L20" s="76">
        <v>20</v>
      </c>
      <c r="M20" s="76"/>
      <c r="N20" s="59"/>
    </row>
    <row r="21" spans="1:14" x14ac:dyDescent="0.35">
      <c r="A21" t="s">
        <v>190</v>
      </c>
      <c r="B21" t="s">
        <v>194</v>
      </c>
      <c r="C21" s="49"/>
      <c r="D21" s="50"/>
      <c r="E21" s="62"/>
      <c r="F21" s="51"/>
      <c r="G21" s="49"/>
      <c r="H21" s="53"/>
      <c r="I21" s="52"/>
      <c r="J21" s="52"/>
      <c r="K21" s="32" t="s">
        <v>65</v>
      </c>
      <c r="L21" s="76">
        <v>21</v>
      </c>
      <c r="M21" s="76"/>
      <c r="N21" s="59"/>
    </row>
    <row r="22" spans="1:14" x14ac:dyDescent="0.35">
      <c r="A22" t="s">
        <v>190</v>
      </c>
      <c r="B22" t="s">
        <v>181</v>
      </c>
      <c r="C22" s="49"/>
      <c r="D22" s="50"/>
      <c r="E22" s="62"/>
      <c r="F22" s="51"/>
      <c r="G22" s="49"/>
      <c r="H22" s="53"/>
      <c r="I22" s="52"/>
      <c r="J22" s="52"/>
      <c r="K22" s="32" t="s">
        <v>65</v>
      </c>
      <c r="L22" s="76">
        <v>22</v>
      </c>
      <c r="M22" s="76"/>
      <c r="N22" s="59"/>
    </row>
    <row r="23" spans="1:14" x14ac:dyDescent="0.35">
      <c r="A23" t="s">
        <v>174</v>
      </c>
      <c r="B23" t="s">
        <v>195</v>
      </c>
      <c r="C23" s="49"/>
      <c r="D23" s="50"/>
      <c r="E23" s="62"/>
      <c r="F23" s="51"/>
      <c r="G23" s="49"/>
      <c r="H23" s="53"/>
      <c r="I23" s="52"/>
      <c r="J23" s="52"/>
      <c r="K23" s="32" t="s">
        <v>65</v>
      </c>
      <c r="L23" s="76">
        <v>23</v>
      </c>
      <c r="M23" s="76"/>
      <c r="N23" s="59"/>
    </row>
    <row r="24" spans="1:14" x14ac:dyDescent="0.35">
      <c r="A24" t="s">
        <v>196</v>
      </c>
      <c r="B24" t="s">
        <v>197</v>
      </c>
      <c r="C24" s="49"/>
      <c r="D24" s="50"/>
      <c r="E24" s="62"/>
      <c r="F24" s="51"/>
      <c r="G24" s="49"/>
      <c r="H24" s="53"/>
      <c r="I24" s="52"/>
      <c r="J24" s="52"/>
      <c r="K24" s="32" t="s">
        <v>65</v>
      </c>
      <c r="L24" s="76">
        <v>24</v>
      </c>
      <c r="M24" s="76"/>
      <c r="N24" s="59"/>
    </row>
    <row r="25" spans="1:14" x14ac:dyDescent="0.35">
      <c r="A25" t="s">
        <v>196</v>
      </c>
      <c r="B25" t="s">
        <v>181</v>
      </c>
      <c r="C25" s="49"/>
      <c r="D25" s="50"/>
      <c r="E25" s="62"/>
      <c r="F25" s="51"/>
      <c r="G25" s="49"/>
      <c r="H25" s="53"/>
      <c r="I25" s="52"/>
      <c r="J25" s="52"/>
      <c r="K25" s="32" t="s">
        <v>65</v>
      </c>
      <c r="L25" s="76">
        <v>25</v>
      </c>
      <c r="M25" s="76"/>
      <c r="N25" s="59"/>
    </row>
    <row r="26" spans="1:14" x14ac:dyDescent="0.35">
      <c r="A26" t="s">
        <v>174</v>
      </c>
      <c r="B26" t="s">
        <v>198</v>
      </c>
      <c r="C26" s="49"/>
      <c r="D26" s="50"/>
      <c r="E26" s="62"/>
      <c r="F26" s="51"/>
      <c r="G26" s="49"/>
      <c r="H26" s="53"/>
      <c r="I26" s="52"/>
      <c r="J26" s="52"/>
      <c r="K26" s="32" t="s">
        <v>65</v>
      </c>
      <c r="L26" s="76">
        <v>26</v>
      </c>
      <c r="M26" s="76"/>
      <c r="N26" s="59"/>
    </row>
    <row r="27" spans="1:14" x14ac:dyDescent="0.35">
      <c r="A27" t="s">
        <v>190</v>
      </c>
      <c r="B27" t="s">
        <v>199</v>
      </c>
      <c r="C27" s="49"/>
      <c r="D27" s="50"/>
      <c r="E27" s="62"/>
      <c r="F27" s="51"/>
      <c r="G27" s="49"/>
      <c r="H27" s="53"/>
      <c r="I27" s="52"/>
      <c r="J27" s="52"/>
      <c r="K27" s="32" t="s">
        <v>65</v>
      </c>
      <c r="L27" s="76">
        <v>27</v>
      </c>
      <c r="M27" s="76"/>
      <c r="N27" s="59"/>
    </row>
    <row r="28" spans="1:14" x14ac:dyDescent="0.35">
      <c r="A28" t="s">
        <v>190</v>
      </c>
      <c r="B28" t="s">
        <v>181</v>
      </c>
      <c r="C28" s="49"/>
      <c r="D28" s="50"/>
      <c r="E28" s="62"/>
      <c r="F28" s="51"/>
      <c r="G28" s="49"/>
      <c r="H28" s="53"/>
      <c r="I28" s="52"/>
      <c r="J28" s="52"/>
      <c r="K28" s="32" t="s">
        <v>65</v>
      </c>
      <c r="L28" s="76">
        <v>28</v>
      </c>
      <c r="M28" s="76"/>
      <c r="N28" s="59"/>
    </row>
    <row r="29" spans="1:14" x14ac:dyDescent="0.35">
      <c r="A29" t="s">
        <v>174</v>
      </c>
      <c r="B29" t="s">
        <v>200</v>
      </c>
      <c r="C29" s="49"/>
      <c r="D29" s="50"/>
      <c r="E29" s="62"/>
      <c r="F29" s="51"/>
      <c r="G29" s="49"/>
      <c r="H29" s="53"/>
      <c r="I29" s="52"/>
      <c r="J29" s="52"/>
      <c r="K29" s="32" t="s">
        <v>65</v>
      </c>
      <c r="L29" s="76">
        <v>29</v>
      </c>
      <c r="M29" s="76"/>
      <c r="N29" s="59"/>
    </row>
    <row r="30" spans="1:14" x14ac:dyDescent="0.35">
      <c r="A30" t="s">
        <v>201</v>
      </c>
      <c r="B30" t="s">
        <v>202</v>
      </c>
      <c r="C30" s="49"/>
      <c r="D30" s="50"/>
      <c r="E30" s="62"/>
      <c r="F30" s="51"/>
      <c r="G30" s="49"/>
      <c r="H30" s="53"/>
      <c r="I30" s="52"/>
      <c r="J30" s="52"/>
      <c r="K30" s="32" t="s">
        <v>65</v>
      </c>
      <c r="L30" s="76">
        <v>30</v>
      </c>
      <c r="M30" s="76"/>
      <c r="N30" s="59"/>
    </row>
    <row r="31" spans="1:14" x14ac:dyDescent="0.35">
      <c r="A31" t="s">
        <v>201</v>
      </c>
      <c r="B31" t="s">
        <v>181</v>
      </c>
      <c r="C31" s="49"/>
      <c r="D31" s="50"/>
      <c r="E31" s="62"/>
      <c r="F31" s="51"/>
      <c r="G31" s="49"/>
      <c r="H31" s="53"/>
      <c r="I31" s="52"/>
      <c r="J31" s="52"/>
      <c r="K31" s="32" t="s">
        <v>65</v>
      </c>
      <c r="L31" s="76">
        <v>31</v>
      </c>
      <c r="M31" s="76"/>
      <c r="N31" s="59"/>
    </row>
    <row r="32" spans="1:14" x14ac:dyDescent="0.35">
      <c r="A32" t="s">
        <v>203</v>
      </c>
      <c r="B32" t="s">
        <v>204</v>
      </c>
      <c r="C32" s="49"/>
      <c r="D32" s="50"/>
      <c r="E32" s="62"/>
      <c r="F32" s="51"/>
      <c r="G32" s="49"/>
      <c r="H32" s="53"/>
      <c r="I32" s="52"/>
      <c r="J32" s="52"/>
      <c r="K32" s="32" t="s">
        <v>65</v>
      </c>
      <c r="L32" s="76">
        <v>32</v>
      </c>
      <c r="M32" s="76"/>
      <c r="N32" s="59"/>
    </row>
    <row r="33" spans="1:14" x14ac:dyDescent="0.35">
      <c r="A33" t="s">
        <v>203</v>
      </c>
      <c r="B33" t="s">
        <v>181</v>
      </c>
      <c r="C33" s="49"/>
      <c r="D33" s="50"/>
      <c r="E33" s="62"/>
      <c r="F33" s="51"/>
      <c r="G33" s="49"/>
      <c r="H33" s="53"/>
      <c r="I33" s="52"/>
      <c r="J33" s="52"/>
      <c r="K33" s="32" t="s">
        <v>65</v>
      </c>
      <c r="L33" s="76">
        <v>33</v>
      </c>
      <c r="M33" s="76"/>
      <c r="N33" s="59"/>
    </row>
    <row r="34" spans="1:14" x14ac:dyDescent="0.35">
      <c r="A34" t="s">
        <v>174</v>
      </c>
      <c r="B34" t="s">
        <v>205</v>
      </c>
      <c r="C34" s="49"/>
      <c r="D34" s="50"/>
      <c r="E34" s="62"/>
      <c r="F34" s="51"/>
      <c r="G34" s="49"/>
      <c r="H34" s="53"/>
      <c r="I34" s="52"/>
      <c r="J34" s="52"/>
      <c r="K34" s="32" t="s">
        <v>65</v>
      </c>
      <c r="L34" s="76">
        <v>34</v>
      </c>
      <c r="M34" s="76"/>
      <c r="N34" s="59"/>
    </row>
    <row r="35" spans="1:14" x14ac:dyDescent="0.35">
      <c r="A35" t="s">
        <v>206</v>
      </c>
      <c r="B35" t="s">
        <v>207</v>
      </c>
      <c r="C35" s="49"/>
      <c r="D35" s="50"/>
      <c r="E35" s="62"/>
      <c r="F35" s="51"/>
      <c r="G35" s="49"/>
      <c r="H35" s="53"/>
      <c r="I35" s="52"/>
      <c r="J35" s="52"/>
      <c r="K35" s="32" t="s">
        <v>65</v>
      </c>
      <c r="L35" s="76">
        <v>35</v>
      </c>
      <c r="M35" s="76"/>
      <c r="N35" s="59"/>
    </row>
    <row r="36" spans="1:14" x14ac:dyDescent="0.35">
      <c r="A36" t="s">
        <v>206</v>
      </c>
      <c r="B36" t="s">
        <v>181</v>
      </c>
      <c r="C36" s="49"/>
      <c r="D36" s="50"/>
      <c r="E36" s="62"/>
      <c r="F36" s="51"/>
      <c r="G36" s="49"/>
      <c r="H36" s="53"/>
      <c r="I36" s="52"/>
      <c r="J36" s="52"/>
      <c r="K36" s="32" t="s">
        <v>65</v>
      </c>
      <c r="L36" s="76">
        <v>36</v>
      </c>
      <c r="M36" s="76"/>
      <c r="N36" s="59"/>
    </row>
    <row r="37" spans="1:14" x14ac:dyDescent="0.35">
      <c r="A37" t="s">
        <v>185</v>
      </c>
      <c r="B37" t="s">
        <v>208</v>
      </c>
      <c r="C37" s="49"/>
      <c r="D37" s="50"/>
      <c r="E37" s="62"/>
      <c r="F37" s="51"/>
      <c r="G37" s="49"/>
      <c r="H37" s="53"/>
      <c r="I37" s="52"/>
      <c r="J37" s="52"/>
      <c r="K37" s="32" t="s">
        <v>65</v>
      </c>
      <c r="L37" s="76">
        <v>37</v>
      </c>
      <c r="M37" s="76"/>
      <c r="N37" s="59"/>
    </row>
    <row r="38" spans="1:14" x14ac:dyDescent="0.35">
      <c r="A38" t="s">
        <v>185</v>
      </c>
      <c r="B38" t="s">
        <v>181</v>
      </c>
      <c r="C38" s="49"/>
      <c r="D38" s="50"/>
      <c r="E38" s="62"/>
      <c r="F38" s="51"/>
      <c r="G38" s="49"/>
      <c r="H38" s="53"/>
      <c r="I38" s="52"/>
      <c r="J38" s="52"/>
      <c r="K38" s="32" t="s">
        <v>65</v>
      </c>
      <c r="L38" s="76">
        <v>38</v>
      </c>
      <c r="M38" s="76"/>
      <c r="N38" s="59"/>
    </row>
    <row r="39" spans="1:14" x14ac:dyDescent="0.35">
      <c r="A39" t="s">
        <v>174</v>
      </c>
      <c r="B39" t="s">
        <v>209</v>
      </c>
      <c r="C39" s="49"/>
      <c r="D39" s="50"/>
      <c r="E39" s="62"/>
      <c r="F39" s="51"/>
      <c r="G39" s="49"/>
      <c r="H39" s="53"/>
      <c r="I39" s="52"/>
      <c r="J39" s="52"/>
      <c r="K39" s="32" t="s">
        <v>65</v>
      </c>
      <c r="L39" s="76">
        <v>39</v>
      </c>
      <c r="M39" s="76"/>
      <c r="N39" s="59"/>
    </row>
    <row r="40" spans="1:14" x14ac:dyDescent="0.35">
      <c r="A40" t="s">
        <v>210</v>
      </c>
      <c r="B40" t="s">
        <v>211</v>
      </c>
      <c r="C40" s="49"/>
      <c r="D40" s="50"/>
      <c r="E40" s="62"/>
      <c r="F40" s="51"/>
      <c r="G40" s="49"/>
      <c r="H40" s="53"/>
      <c r="I40" s="52"/>
      <c r="J40" s="52"/>
      <c r="K40" s="32" t="s">
        <v>65</v>
      </c>
      <c r="L40" s="76">
        <v>40</v>
      </c>
      <c r="M40" s="76"/>
      <c r="N40" s="59"/>
    </row>
    <row r="41" spans="1:14" x14ac:dyDescent="0.35">
      <c r="A41" t="s">
        <v>210</v>
      </c>
      <c r="B41" t="s">
        <v>181</v>
      </c>
      <c r="C41" s="49"/>
      <c r="D41" s="50"/>
      <c r="E41" s="62"/>
      <c r="F41" s="51"/>
      <c r="G41" s="49"/>
      <c r="H41" s="53"/>
      <c r="I41" s="52"/>
      <c r="J41" s="52"/>
      <c r="K41" s="32" t="s">
        <v>65</v>
      </c>
      <c r="L41" s="76">
        <v>41</v>
      </c>
      <c r="M41" s="76"/>
      <c r="N41" s="59"/>
    </row>
    <row r="42" spans="1:14" x14ac:dyDescent="0.35">
      <c r="A42" t="s">
        <v>174</v>
      </c>
      <c r="B42" t="s">
        <v>212</v>
      </c>
      <c r="C42" s="49"/>
      <c r="D42" s="50"/>
      <c r="E42" s="62"/>
      <c r="F42" s="51"/>
      <c r="G42" s="49"/>
      <c r="H42" s="53"/>
      <c r="I42" s="52"/>
      <c r="J42" s="52"/>
      <c r="K42" s="32" t="s">
        <v>65</v>
      </c>
      <c r="L42" s="76">
        <v>42</v>
      </c>
      <c r="M42" s="76"/>
      <c r="N42" s="59"/>
    </row>
    <row r="43" spans="1:14" x14ac:dyDescent="0.35">
      <c r="A43" t="s">
        <v>213</v>
      </c>
      <c r="B43" t="s">
        <v>214</v>
      </c>
      <c r="C43" s="49"/>
      <c r="D43" s="50"/>
      <c r="E43" s="62"/>
      <c r="F43" s="51"/>
      <c r="G43" s="49"/>
      <c r="H43" s="53"/>
      <c r="I43" s="52"/>
      <c r="J43" s="52"/>
      <c r="K43" s="32" t="s">
        <v>65</v>
      </c>
      <c r="L43" s="76">
        <v>43</v>
      </c>
      <c r="M43" s="76"/>
      <c r="N43" s="59"/>
    </row>
    <row r="44" spans="1:14" x14ac:dyDescent="0.35">
      <c r="A44" t="s">
        <v>213</v>
      </c>
      <c r="B44" t="s">
        <v>181</v>
      </c>
      <c r="C44" s="49"/>
      <c r="D44" s="50"/>
      <c r="E44" s="62"/>
      <c r="F44" s="51"/>
      <c r="G44" s="49"/>
      <c r="H44" s="53"/>
      <c r="I44" s="52"/>
      <c r="J44" s="52"/>
      <c r="K44" s="32" t="s">
        <v>65</v>
      </c>
      <c r="L44" s="76">
        <v>44</v>
      </c>
      <c r="M44" s="76"/>
      <c r="N44" s="59"/>
    </row>
    <row r="45" spans="1:14" x14ac:dyDescent="0.35">
      <c r="A45" t="s">
        <v>185</v>
      </c>
      <c r="B45" t="s">
        <v>215</v>
      </c>
      <c r="C45" s="49"/>
      <c r="D45" s="50"/>
      <c r="E45" s="62"/>
      <c r="F45" s="51"/>
      <c r="G45" s="49"/>
      <c r="H45" s="53"/>
      <c r="I45" s="52"/>
      <c r="J45" s="52"/>
      <c r="K45" s="32" t="s">
        <v>65</v>
      </c>
      <c r="L45" s="76">
        <v>45</v>
      </c>
      <c r="M45" s="76"/>
      <c r="N45" s="59"/>
    </row>
    <row r="46" spans="1:14" x14ac:dyDescent="0.35">
      <c r="A46" t="s">
        <v>185</v>
      </c>
      <c r="B46" t="s">
        <v>181</v>
      </c>
      <c r="C46" s="49"/>
      <c r="D46" s="50"/>
      <c r="E46" s="62"/>
      <c r="F46" s="51"/>
      <c r="G46" s="49"/>
      <c r="H46" s="53"/>
      <c r="I46" s="52"/>
      <c r="J46" s="52"/>
      <c r="K46" s="32" t="s">
        <v>65</v>
      </c>
      <c r="L46" s="76">
        <v>46</v>
      </c>
      <c r="M46" s="76"/>
      <c r="N46" s="59"/>
    </row>
    <row r="47" spans="1:14" x14ac:dyDescent="0.35">
      <c r="A47" t="s">
        <v>174</v>
      </c>
      <c r="B47" t="s">
        <v>216</v>
      </c>
      <c r="C47" s="49"/>
      <c r="D47" s="50"/>
      <c r="E47" s="62"/>
      <c r="F47" s="51"/>
      <c r="G47" s="49"/>
      <c r="H47" s="53"/>
      <c r="I47" s="52"/>
      <c r="J47" s="52"/>
      <c r="K47" s="32" t="s">
        <v>65</v>
      </c>
      <c r="L47" s="76">
        <v>47</v>
      </c>
      <c r="M47" s="76"/>
      <c r="N47" s="59"/>
    </row>
    <row r="48" spans="1:14" x14ac:dyDescent="0.35">
      <c r="A48" t="s">
        <v>217</v>
      </c>
      <c r="B48" t="s">
        <v>218</v>
      </c>
      <c r="C48" s="49"/>
      <c r="D48" s="50"/>
      <c r="E48" s="62"/>
      <c r="F48" s="51"/>
      <c r="G48" s="49"/>
      <c r="H48" s="53"/>
      <c r="I48" s="52"/>
      <c r="J48" s="52"/>
      <c r="K48" s="32" t="s">
        <v>65</v>
      </c>
      <c r="L48" s="76">
        <v>48</v>
      </c>
      <c r="M48" s="76"/>
      <c r="N48" s="59"/>
    </row>
    <row r="49" spans="1:14" x14ac:dyDescent="0.35">
      <c r="A49" t="s">
        <v>217</v>
      </c>
      <c r="B49" t="s">
        <v>181</v>
      </c>
      <c r="C49" s="49"/>
      <c r="D49" s="50"/>
      <c r="E49" s="62"/>
      <c r="F49" s="51"/>
      <c r="G49" s="49"/>
      <c r="H49" s="53"/>
      <c r="I49" s="52"/>
      <c r="J49" s="52"/>
      <c r="K49" s="32" t="s">
        <v>65</v>
      </c>
      <c r="L49" s="76">
        <v>49</v>
      </c>
      <c r="M49" s="76"/>
      <c r="N49" s="59"/>
    </row>
    <row r="50" spans="1:14" x14ac:dyDescent="0.35">
      <c r="A50" t="s">
        <v>219</v>
      </c>
      <c r="B50" t="s">
        <v>220</v>
      </c>
      <c r="C50" s="49"/>
      <c r="D50" s="50"/>
      <c r="E50" s="62"/>
      <c r="F50" s="51"/>
      <c r="G50" s="49"/>
      <c r="H50" s="53"/>
      <c r="I50" s="52"/>
      <c r="J50" s="52"/>
      <c r="K50" s="32" t="s">
        <v>65</v>
      </c>
      <c r="L50" s="76">
        <v>50</v>
      </c>
      <c r="M50" s="76"/>
      <c r="N50" s="59"/>
    </row>
    <row r="51" spans="1:14" x14ac:dyDescent="0.35">
      <c r="A51" t="s">
        <v>219</v>
      </c>
      <c r="B51" t="s">
        <v>181</v>
      </c>
      <c r="C51" s="49"/>
      <c r="D51" s="50"/>
      <c r="E51" s="62"/>
      <c r="F51" s="51"/>
      <c r="G51" s="49"/>
      <c r="H51" s="53"/>
      <c r="I51" s="52"/>
      <c r="J51" s="52"/>
      <c r="K51" s="32" t="s">
        <v>65</v>
      </c>
      <c r="L51" s="76">
        <v>51</v>
      </c>
      <c r="M51" s="76"/>
      <c r="N51" s="59"/>
    </row>
    <row r="52" spans="1:14" x14ac:dyDescent="0.35">
      <c r="A52" t="s">
        <v>179</v>
      </c>
      <c r="B52" t="s">
        <v>221</v>
      </c>
      <c r="C52" s="49"/>
      <c r="D52" s="50"/>
      <c r="E52" s="62"/>
      <c r="F52" s="51"/>
      <c r="G52" s="49"/>
      <c r="H52" s="53"/>
      <c r="I52" s="52"/>
      <c r="J52" s="52"/>
      <c r="K52" s="32" t="s">
        <v>65</v>
      </c>
      <c r="L52" s="76">
        <v>52</v>
      </c>
      <c r="M52" s="76"/>
      <c r="N52" s="59"/>
    </row>
    <row r="53" spans="1:14" x14ac:dyDescent="0.35">
      <c r="A53" t="s">
        <v>179</v>
      </c>
      <c r="B53" t="s">
        <v>181</v>
      </c>
      <c r="C53" s="49"/>
      <c r="D53" s="50"/>
      <c r="E53" s="62"/>
      <c r="F53" s="51"/>
      <c r="G53" s="49"/>
      <c r="H53" s="53"/>
      <c r="I53" s="52"/>
      <c r="J53" s="52"/>
      <c r="K53" s="32" t="s">
        <v>65</v>
      </c>
      <c r="L53" s="76">
        <v>53</v>
      </c>
      <c r="M53" s="76"/>
      <c r="N53" s="59"/>
    </row>
    <row r="54" spans="1:14" x14ac:dyDescent="0.35">
      <c r="A54" t="s">
        <v>174</v>
      </c>
      <c r="B54" t="s">
        <v>222</v>
      </c>
      <c r="C54" s="49"/>
      <c r="D54" s="50"/>
      <c r="E54" s="62"/>
      <c r="F54" s="51"/>
      <c r="G54" s="49"/>
      <c r="H54" s="53"/>
      <c r="I54" s="52"/>
      <c r="J54" s="52"/>
      <c r="K54" s="32" t="s">
        <v>65</v>
      </c>
      <c r="L54" s="76">
        <v>54</v>
      </c>
      <c r="M54" s="76"/>
      <c r="N54" s="59"/>
    </row>
    <row r="55" spans="1:14" x14ac:dyDescent="0.35">
      <c r="A55" t="s">
        <v>223</v>
      </c>
      <c r="B55" t="s">
        <v>224</v>
      </c>
      <c r="C55" s="49"/>
      <c r="D55" s="50"/>
      <c r="E55" s="62"/>
      <c r="F55" s="51"/>
      <c r="G55" s="49"/>
      <c r="H55" s="53"/>
      <c r="I55" s="52"/>
      <c r="J55" s="52"/>
      <c r="K55" s="32" t="s">
        <v>65</v>
      </c>
      <c r="L55" s="76">
        <v>55</v>
      </c>
      <c r="M55" s="76"/>
      <c r="N55" s="59"/>
    </row>
    <row r="56" spans="1:14" x14ac:dyDescent="0.35">
      <c r="A56" t="s">
        <v>223</v>
      </c>
      <c r="B56" t="s">
        <v>181</v>
      </c>
      <c r="C56" s="49"/>
      <c r="D56" s="50"/>
      <c r="E56" s="62"/>
      <c r="F56" s="51"/>
      <c r="G56" s="49"/>
      <c r="H56" s="53"/>
      <c r="I56" s="52"/>
      <c r="J56" s="52"/>
      <c r="K56" s="32" t="s">
        <v>65</v>
      </c>
      <c r="L56" s="76">
        <v>56</v>
      </c>
      <c r="M56" s="76"/>
      <c r="N56" s="59"/>
    </row>
    <row r="57" spans="1:14" x14ac:dyDescent="0.35">
      <c r="A57" t="s">
        <v>217</v>
      </c>
      <c r="B57" t="s">
        <v>225</v>
      </c>
      <c r="C57" s="49"/>
      <c r="D57" s="50"/>
      <c r="E57" s="62"/>
      <c r="F57" s="51"/>
      <c r="G57" s="49"/>
      <c r="H57" s="53"/>
      <c r="I57" s="52"/>
      <c r="J57" s="52"/>
      <c r="K57" s="32" t="s">
        <v>65</v>
      </c>
      <c r="L57" s="76">
        <v>57</v>
      </c>
      <c r="M57" s="76"/>
      <c r="N57" s="59"/>
    </row>
    <row r="58" spans="1:14" x14ac:dyDescent="0.35">
      <c r="A58" t="s">
        <v>217</v>
      </c>
      <c r="B58" t="s">
        <v>181</v>
      </c>
      <c r="C58" s="49"/>
      <c r="D58" s="50"/>
      <c r="E58" s="62"/>
      <c r="F58" s="51"/>
      <c r="G58" s="49"/>
      <c r="H58" s="53"/>
      <c r="I58" s="52"/>
      <c r="J58" s="52"/>
      <c r="K58" s="32" t="s">
        <v>65</v>
      </c>
      <c r="L58" s="76">
        <v>58</v>
      </c>
      <c r="M58" s="76"/>
      <c r="N58" s="59"/>
    </row>
    <row r="59" spans="1:14" x14ac:dyDescent="0.35">
      <c r="A59" t="s">
        <v>174</v>
      </c>
      <c r="B59" t="s">
        <v>226</v>
      </c>
      <c r="C59" s="49"/>
      <c r="D59" s="50"/>
      <c r="E59" s="62"/>
      <c r="F59" s="51"/>
      <c r="G59" s="49"/>
      <c r="H59" s="53"/>
      <c r="I59" s="52"/>
      <c r="J59" s="52"/>
      <c r="K59" s="32" t="s">
        <v>65</v>
      </c>
      <c r="L59" s="76">
        <v>59</v>
      </c>
      <c r="M59" s="76"/>
      <c r="N59" s="59"/>
    </row>
    <row r="60" spans="1:14" x14ac:dyDescent="0.35">
      <c r="A60" t="s">
        <v>174</v>
      </c>
      <c r="B60" t="s">
        <v>227</v>
      </c>
      <c r="C60" s="49"/>
      <c r="D60" s="50"/>
      <c r="E60" s="62"/>
      <c r="F60" s="51"/>
      <c r="G60" s="49"/>
      <c r="H60" s="53"/>
      <c r="I60" s="52"/>
      <c r="J60" s="52"/>
      <c r="K60" s="32" t="s">
        <v>65</v>
      </c>
      <c r="L60" s="76">
        <v>60</v>
      </c>
      <c r="M60" s="76"/>
      <c r="N60" s="59"/>
    </row>
    <row r="61" spans="1:14" x14ac:dyDescent="0.35">
      <c r="A61" t="s">
        <v>174</v>
      </c>
      <c r="B61" t="s">
        <v>228</v>
      </c>
      <c r="C61" s="49"/>
      <c r="D61" s="50"/>
      <c r="E61" s="62"/>
      <c r="F61" s="51"/>
      <c r="G61" s="49"/>
      <c r="H61" s="53"/>
      <c r="I61" s="52"/>
      <c r="J61" s="52"/>
      <c r="K61" s="32" t="s">
        <v>65</v>
      </c>
      <c r="L61" s="76">
        <v>61</v>
      </c>
      <c r="M61" s="76"/>
      <c r="N61" s="59"/>
    </row>
    <row r="62" spans="1:14" x14ac:dyDescent="0.35">
      <c r="A62" t="s">
        <v>229</v>
      </c>
      <c r="B62" t="s">
        <v>230</v>
      </c>
      <c r="C62" s="49"/>
      <c r="D62" s="50"/>
      <c r="E62" s="62"/>
      <c r="F62" s="51"/>
      <c r="G62" s="49"/>
      <c r="H62" s="53"/>
      <c r="I62" s="52"/>
      <c r="J62" s="52"/>
      <c r="K62" s="32" t="s">
        <v>65</v>
      </c>
      <c r="L62" s="76">
        <v>62</v>
      </c>
      <c r="M62" s="76"/>
      <c r="N62" s="59"/>
    </row>
    <row r="63" spans="1:14" x14ac:dyDescent="0.35">
      <c r="A63" t="s">
        <v>229</v>
      </c>
      <c r="B63" t="s">
        <v>181</v>
      </c>
      <c r="C63" s="49"/>
      <c r="D63" s="50"/>
      <c r="E63" s="62"/>
      <c r="F63" s="51"/>
      <c r="G63" s="49"/>
      <c r="H63" s="53"/>
      <c r="I63" s="52"/>
      <c r="J63" s="52"/>
      <c r="K63" s="32" t="s">
        <v>65</v>
      </c>
      <c r="L63" s="76">
        <v>63</v>
      </c>
      <c r="M63" s="76"/>
      <c r="N63" s="59"/>
    </row>
    <row r="64" spans="1:14" x14ac:dyDescent="0.35">
      <c r="A64" t="s">
        <v>179</v>
      </c>
      <c r="B64" t="s">
        <v>231</v>
      </c>
      <c r="C64" s="49"/>
      <c r="D64" s="50"/>
      <c r="E64" s="62"/>
      <c r="F64" s="51"/>
      <c r="G64" s="49"/>
      <c r="H64" s="53"/>
      <c r="I64" s="52"/>
      <c r="J64" s="52"/>
      <c r="K64" s="32" t="s">
        <v>65</v>
      </c>
      <c r="L64" s="76">
        <v>64</v>
      </c>
      <c r="M64" s="76"/>
      <c r="N64" s="59"/>
    </row>
    <row r="65" spans="1:14" x14ac:dyDescent="0.35">
      <c r="A65" t="s">
        <v>179</v>
      </c>
      <c r="B65" t="s">
        <v>181</v>
      </c>
      <c r="C65" s="49"/>
      <c r="D65" s="50"/>
      <c r="E65" s="62"/>
      <c r="F65" s="51"/>
      <c r="G65" s="49"/>
      <c r="H65" s="53"/>
      <c r="I65" s="52"/>
      <c r="J65" s="52"/>
      <c r="K65" s="32" t="s">
        <v>65</v>
      </c>
      <c r="L65" s="76">
        <v>65</v>
      </c>
      <c r="M65" s="76"/>
      <c r="N65" s="59"/>
    </row>
    <row r="66" spans="1:14" x14ac:dyDescent="0.35">
      <c r="A66" t="s">
        <v>174</v>
      </c>
      <c r="B66" t="s">
        <v>232</v>
      </c>
      <c r="C66" s="49"/>
      <c r="D66" s="50"/>
      <c r="E66" s="62"/>
      <c r="F66" s="51"/>
      <c r="G66" s="49"/>
      <c r="H66" s="53"/>
      <c r="I66" s="52"/>
      <c r="J66" s="52"/>
      <c r="K66" s="32" t="s">
        <v>65</v>
      </c>
      <c r="L66" s="76">
        <v>66</v>
      </c>
      <c r="M66" s="76"/>
      <c r="N66" s="59"/>
    </row>
    <row r="67" spans="1:14" x14ac:dyDescent="0.35">
      <c r="A67" t="s">
        <v>229</v>
      </c>
      <c r="B67" t="s">
        <v>233</v>
      </c>
      <c r="C67" s="49"/>
      <c r="D67" s="50"/>
      <c r="E67" s="62"/>
      <c r="F67" s="51"/>
      <c r="G67" s="49"/>
      <c r="H67" s="53"/>
      <c r="I67" s="52"/>
      <c r="J67" s="52"/>
      <c r="K67" s="32" t="s">
        <v>65</v>
      </c>
      <c r="L67" s="76">
        <v>67</v>
      </c>
      <c r="M67" s="76"/>
      <c r="N67" s="59"/>
    </row>
    <row r="68" spans="1:14" x14ac:dyDescent="0.35">
      <c r="A68" t="s">
        <v>229</v>
      </c>
      <c r="B68" t="s">
        <v>181</v>
      </c>
      <c r="C68" s="49"/>
      <c r="D68" s="50"/>
      <c r="E68" s="62"/>
      <c r="F68" s="51"/>
      <c r="G68" s="49"/>
      <c r="H68" s="53"/>
      <c r="I68" s="52"/>
      <c r="J68" s="52"/>
      <c r="K68" s="32" t="s">
        <v>65</v>
      </c>
      <c r="L68" s="76">
        <v>68</v>
      </c>
      <c r="M68" s="76"/>
      <c r="N68" s="59"/>
    </row>
    <row r="69" spans="1:14" x14ac:dyDescent="0.35">
      <c r="A69" t="s">
        <v>174</v>
      </c>
      <c r="B69" t="s">
        <v>234</v>
      </c>
      <c r="C69" s="49"/>
      <c r="D69" s="50"/>
      <c r="E69" s="62"/>
      <c r="F69" s="51"/>
      <c r="G69" s="49"/>
      <c r="H69" s="53"/>
      <c r="I69" s="52"/>
      <c r="J69" s="52"/>
      <c r="K69" s="32" t="s">
        <v>65</v>
      </c>
      <c r="L69" s="76">
        <v>69</v>
      </c>
      <c r="M69" s="76"/>
      <c r="N69" s="59"/>
    </row>
    <row r="70" spans="1:14" x14ac:dyDescent="0.35">
      <c r="A70" t="s">
        <v>174</v>
      </c>
      <c r="B70" t="s">
        <v>235</v>
      </c>
      <c r="C70" s="49"/>
      <c r="D70" s="50"/>
      <c r="E70" s="62"/>
      <c r="F70" s="51"/>
      <c r="G70" s="49"/>
      <c r="H70" s="53"/>
      <c r="I70" s="52"/>
      <c r="J70" s="52"/>
      <c r="K70" s="32" t="s">
        <v>65</v>
      </c>
      <c r="L70" s="76">
        <v>70</v>
      </c>
      <c r="M70" s="76"/>
      <c r="N70" s="59"/>
    </row>
    <row r="71" spans="1:14" x14ac:dyDescent="0.35">
      <c r="A71" t="s">
        <v>174</v>
      </c>
      <c r="B71" t="s">
        <v>236</v>
      </c>
      <c r="C71" s="49"/>
      <c r="D71" s="50"/>
      <c r="E71" s="62"/>
      <c r="F71" s="51"/>
      <c r="G71" s="49"/>
      <c r="H71" s="53"/>
      <c r="I71" s="52"/>
      <c r="J71" s="52"/>
      <c r="K71" s="32" t="s">
        <v>65</v>
      </c>
      <c r="L71" s="76">
        <v>71</v>
      </c>
      <c r="M71" s="76"/>
      <c r="N71" s="59"/>
    </row>
    <row r="72" spans="1:14" x14ac:dyDescent="0.35">
      <c r="A72" t="s">
        <v>174</v>
      </c>
      <c r="B72" t="s">
        <v>237</v>
      </c>
      <c r="C72" s="49"/>
      <c r="D72" s="50"/>
      <c r="E72" s="62"/>
      <c r="F72" s="51"/>
      <c r="G72" s="49"/>
      <c r="H72" s="53"/>
      <c r="I72" s="52"/>
      <c r="J72" s="52"/>
      <c r="K72" s="32" t="s">
        <v>65</v>
      </c>
      <c r="L72" s="76">
        <v>72</v>
      </c>
      <c r="M72" s="76"/>
      <c r="N72" s="59"/>
    </row>
    <row r="73" spans="1:14" x14ac:dyDescent="0.35">
      <c r="A73" t="s">
        <v>174</v>
      </c>
      <c r="B73" t="s">
        <v>238</v>
      </c>
      <c r="C73" s="49"/>
      <c r="D73" s="50"/>
      <c r="E73" s="62"/>
      <c r="F73" s="51"/>
      <c r="G73" s="49"/>
      <c r="H73" s="53"/>
      <c r="I73" s="52"/>
      <c r="J73" s="52"/>
      <c r="K73" s="32" t="s">
        <v>65</v>
      </c>
      <c r="L73" s="76">
        <v>73</v>
      </c>
      <c r="M73" s="76"/>
      <c r="N73" s="59"/>
    </row>
    <row r="74" spans="1:14" x14ac:dyDescent="0.35">
      <c r="A74" t="s">
        <v>239</v>
      </c>
      <c r="B74" t="s">
        <v>240</v>
      </c>
      <c r="C74" s="49"/>
      <c r="D74" s="50"/>
      <c r="E74" s="62"/>
      <c r="F74" s="51"/>
      <c r="G74" s="49"/>
      <c r="H74" s="53"/>
      <c r="I74" s="52"/>
      <c r="J74" s="52"/>
      <c r="K74" s="32" t="s">
        <v>65</v>
      </c>
      <c r="L74" s="76">
        <v>74</v>
      </c>
      <c r="M74" s="76"/>
      <c r="N74" s="59"/>
    </row>
    <row r="75" spans="1:14" x14ac:dyDescent="0.35">
      <c r="A75" t="s">
        <v>239</v>
      </c>
      <c r="B75" t="s">
        <v>181</v>
      </c>
      <c r="C75" s="49"/>
      <c r="D75" s="50"/>
      <c r="E75" s="62"/>
      <c r="F75" s="51"/>
      <c r="G75" s="49"/>
      <c r="H75" s="53"/>
      <c r="I75" s="52"/>
      <c r="J75" s="52"/>
      <c r="K75" s="32" t="s">
        <v>65</v>
      </c>
      <c r="L75" s="76">
        <v>75</v>
      </c>
      <c r="M75" s="76"/>
      <c r="N75" s="59"/>
    </row>
    <row r="76" spans="1:14" x14ac:dyDescent="0.35">
      <c r="A76" t="s">
        <v>174</v>
      </c>
      <c r="B76" t="s">
        <v>241</v>
      </c>
      <c r="C76" s="49"/>
      <c r="D76" s="50"/>
      <c r="E76" s="62"/>
      <c r="F76" s="51"/>
      <c r="G76" s="49"/>
      <c r="H76" s="53"/>
      <c r="I76" s="52"/>
      <c r="J76" s="52"/>
      <c r="K76" s="32" t="s">
        <v>65</v>
      </c>
      <c r="L76" s="76">
        <v>76</v>
      </c>
      <c r="M76" s="76"/>
      <c r="N76" s="59"/>
    </row>
    <row r="77" spans="1:14" x14ac:dyDescent="0.35">
      <c r="A77" t="s">
        <v>174</v>
      </c>
      <c r="B77" t="s">
        <v>242</v>
      </c>
      <c r="C77" s="49"/>
      <c r="D77" s="50"/>
      <c r="E77" s="62"/>
      <c r="F77" s="51"/>
      <c r="G77" s="49"/>
      <c r="H77" s="53"/>
      <c r="I77" s="52"/>
      <c r="J77" s="52"/>
      <c r="K77" s="32" t="s">
        <v>65</v>
      </c>
      <c r="L77" s="76">
        <v>77</v>
      </c>
      <c r="M77" s="76"/>
      <c r="N77" s="59"/>
    </row>
    <row r="78" spans="1:14" x14ac:dyDescent="0.35">
      <c r="A78" t="s">
        <v>217</v>
      </c>
      <c r="B78" t="s">
        <v>243</v>
      </c>
      <c r="C78" s="49"/>
      <c r="D78" s="50"/>
      <c r="E78" s="62"/>
      <c r="F78" s="51"/>
      <c r="G78" s="49"/>
      <c r="H78" s="53"/>
      <c r="I78" s="52"/>
      <c r="J78" s="52"/>
      <c r="K78" s="32" t="s">
        <v>65</v>
      </c>
      <c r="L78" s="76">
        <v>78</v>
      </c>
      <c r="M78" s="76"/>
      <c r="N78" s="59"/>
    </row>
    <row r="79" spans="1:14" x14ac:dyDescent="0.35">
      <c r="A79" t="s">
        <v>217</v>
      </c>
      <c r="B79" t="s">
        <v>181</v>
      </c>
      <c r="C79" s="49"/>
      <c r="D79" s="50"/>
      <c r="E79" s="62"/>
      <c r="F79" s="51"/>
      <c r="G79" s="49"/>
      <c r="H79" s="53"/>
      <c r="I79" s="52"/>
      <c r="J79" s="52"/>
      <c r="K79" s="32" t="s">
        <v>65</v>
      </c>
      <c r="L79" s="76">
        <v>79</v>
      </c>
      <c r="M79" s="76"/>
      <c r="N79" s="59"/>
    </row>
    <row r="80" spans="1:14" x14ac:dyDescent="0.35">
      <c r="A80" t="s">
        <v>174</v>
      </c>
      <c r="B80" t="s">
        <v>244</v>
      </c>
      <c r="C80" s="49"/>
      <c r="D80" s="50"/>
      <c r="E80" s="62"/>
      <c r="F80" s="51"/>
      <c r="G80" s="49"/>
      <c r="H80" s="53"/>
      <c r="I80" s="52"/>
      <c r="J80" s="52"/>
      <c r="K80" s="32" t="s">
        <v>65</v>
      </c>
      <c r="L80" s="76">
        <v>80</v>
      </c>
      <c r="M80" s="76"/>
      <c r="N80" s="59"/>
    </row>
    <row r="81" spans="1:14" x14ac:dyDescent="0.35">
      <c r="A81" t="s">
        <v>174</v>
      </c>
      <c r="B81" t="s">
        <v>245</v>
      </c>
      <c r="C81" s="49"/>
      <c r="D81" s="50"/>
      <c r="E81" s="62"/>
      <c r="F81" s="51"/>
      <c r="G81" s="49"/>
      <c r="H81" s="53"/>
      <c r="I81" s="52"/>
      <c r="J81" s="52"/>
      <c r="K81" s="32" t="s">
        <v>65</v>
      </c>
      <c r="L81" s="76">
        <v>81</v>
      </c>
      <c r="M81" s="76"/>
      <c r="N81" s="59"/>
    </row>
    <row r="82" spans="1:14" x14ac:dyDescent="0.35">
      <c r="A82" t="s">
        <v>174</v>
      </c>
      <c r="B82" t="s">
        <v>246</v>
      </c>
      <c r="C82" s="49"/>
      <c r="D82" s="50"/>
      <c r="E82" s="62"/>
      <c r="F82" s="51"/>
      <c r="G82" s="49"/>
      <c r="H82" s="53"/>
      <c r="I82" s="52"/>
      <c r="J82" s="52"/>
      <c r="K82" s="32" t="s">
        <v>65</v>
      </c>
      <c r="L82" s="76">
        <v>82</v>
      </c>
      <c r="M82" s="76"/>
      <c r="N82" s="59"/>
    </row>
    <row r="83" spans="1:14" x14ac:dyDescent="0.35">
      <c r="A83" t="s">
        <v>174</v>
      </c>
      <c r="B83" t="s">
        <v>247</v>
      </c>
      <c r="C83" s="49"/>
      <c r="D83" s="50"/>
      <c r="E83" s="62"/>
      <c r="F83" s="51"/>
      <c r="G83" s="49"/>
      <c r="H83" s="53"/>
      <c r="I83" s="52"/>
      <c r="J83" s="52"/>
      <c r="K83" s="32" t="s">
        <v>65</v>
      </c>
      <c r="L83" s="76">
        <v>83</v>
      </c>
      <c r="M83" s="76"/>
      <c r="N83" s="59"/>
    </row>
    <row r="84" spans="1:14" x14ac:dyDescent="0.35">
      <c r="A84" t="s">
        <v>174</v>
      </c>
      <c r="B84" t="s">
        <v>248</v>
      </c>
      <c r="C84" s="49"/>
      <c r="D84" s="50"/>
      <c r="E84" s="62"/>
      <c r="F84" s="51"/>
      <c r="G84" s="49"/>
      <c r="H84" s="53"/>
      <c r="I84" s="52"/>
      <c r="J84" s="52"/>
      <c r="K84" s="32" t="s">
        <v>65</v>
      </c>
      <c r="L84" s="76">
        <v>84</v>
      </c>
      <c r="M84" s="76"/>
      <c r="N84" s="59"/>
    </row>
    <row r="85" spans="1:14" x14ac:dyDescent="0.35">
      <c r="A85" t="s">
        <v>174</v>
      </c>
      <c r="B85" t="s">
        <v>249</v>
      </c>
      <c r="C85" s="49"/>
      <c r="D85" s="50"/>
      <c r="E85" s="62"/>
      <c r="F85" s="51"/>
      <c r="G85" s="49"/>
      <c r="H85" s="53"/>
      <c r="I85" s="52"/>
      <c r="J85" s="52"/>
      <c r="K85" s="32" t="s">
        <v>65</v>
      </c>
      <c r="L85" s="76">
        <v>85</v>
      </c>
      <c r="M85" s="76"/>
      <c r="N85" s="59"/>
    </row>
    <row r="86" spans="1:14" x14ac:dyDescent="0.35">
      <c r="A86" t="s">
        <v>174</v>
      </c>
      <c r="B86" t="s">
        <v>250</v>
      </c>
      <c r="C86" s="49"/>
      <c r="D86" s="50"/>
      <c r="E86" s="62"/>
      <c r="F86" s="51"/>
      <c r="G86" s="49"/>
      <c r="H86" s="53"/>
      <c r="I86" s="52"/>
      <c r="J86" s="52"/>
      <c r="K86" s="32" t="s">
        <v>65</v>
      </c>
      <c r="L86" s="76">
        <v>86</v>
      </c>
      <c r="M86" s="76"/>
      <c r="N86" s="59"/>
    </row>
    <row r="87" spans="1:14" x14ac:dyDescent="0.35">
      <c r="A87" t="s">
        <v>251</v>
      </c>
      <c r="B87" t="s">
        <v>252</v>
      </c>
      <c r="C87" s="49"/>
      <c r="D87" s="50"/>
      <c r="E87" s="62"/>
      <c r="F87" s="51"/>
      <c r="G87" s="49"/>
      <c r="H87" s="53"/>
      <c r="I87" s="52"/>
      <c r="J87" s="52"/>
      <c r="K87" s="32" t="s">
        <v>65</v>
      </c>
      <c r="L87" s="76">
        <v>87</v>
      </c>
      <c r="M87" s="76"/>
      <c r="N87" s="59"/>
    </row>
    <row r="88" spans="1:14" x14ac:dyDescent="0.35">
      <c r="A88" t="s">
        <v>251</v>
      </c>
      <c r="B88" t="s">
        <v>181</v>
      </c>
      <c r="C88" s="49"/>
      <c r="D88" s="50"/>
      <c r="E88" s="62"/>
      <c r="F88" s="51"/>
      <c r="G88" s="49"/>
      <c r="H88" s="53"/>
      <c r="I88" s="52"/>
      <c r="J88" s="52"/>
      <c r="K88" s="32" t="s">
        <v>65</v>
      </c>
      <c r="L88" s="76">
        <v>88</v>
      </c>
      <c r="M88" s="76"/>
      <c r="N88" s="59"/>
    </row>
    <row r="89" spans="1:14" x14ac:dyDescent="0.35">
      <c r="A89" t="s">
        <v>174</v>
      </c>
      <c r="B89" t="s">
        <v>253</v>
      </c>
      <c r="C89" s="49"/>
      <c r="D89" s="50"/>
      <c r="E89" s="62"/>
      <c r="F89" s="51"/>
      <c r="G89" s="49"/>
      <c r="H89" s="53"/>
      <c r="I89" s="52"/>
      <c r="J89" s="52"/>
      <c r="K89" s="32" t="s">
        <v>65</v>
      </c>
      <c r="L89" s="76">
        <v>89</v>
      </c>
      <c r="M89" s="76"/>
      <c r="N89" s="59"/>
    </row>
    <row r="90" spans="1:14" x14ac:dyDescent="0.35">
      <c r="A90" t="s">
        <v>174</v>
      </c>
      <c r="B90" t="s">
        <v>254</v>
      </c>
      <c r="C90" s="49"/>
      <c r="D90" s="50"/>
      <c r="E90" s="62"/>
      <c r="F90" s="51"/>
      <c r="G90" s="49"/>
      <c r="H90" s="53"/>
      <c r="I90" s="52"/>
      <c r="J90" s="52"/>
      <c r="K90" s="32" t="s">
        <v>65</v>
      </c>
      <c r="L90" s="76">
        <v>90</v>
      </c>
      <c r="M90" s="76"/>
      <c r="N90" s="59"/>
    </row>
    <row r="91" spans="1:14" x14ac:dyDescent="0.35">
      <c r="A91" t="s">
        <v>174</v>
      </c>
      <c r="B91" t="s">
        <v>255</v>
      </c>
      <c r="C91" s="49"/>
      <c r="D91" s="50"/>
      <c r="E91" s="62"/>
      <c r="F91" s="51"/>
      <c r="G91" s="49"/>
      <c r="H91" s="53"/>
      <c r="I91" s="52"/>
      <c r="J91" s="52"/>
      <c r="K91" s="32" t="s">
        <v>65</v>
      </c>
      <c r="L91" s="76">
        <v>91</v>
      </c>
      <c r="M91" s="76"/>
      <c r="N91" s="59"/>
    </row>
    <row r="92" spans="1:14" x14ac:dyDescent="0.35">
      <c r="A92" t="s">
        <v>174</v>
      </c>
      <c r="B92" t="s">
        <v>256</v>
      </c>
      <c r="C92" s="49"/>
      <c r="D92" s="50"/>
      <c r="E92" s="62"/>
      <c r="F92" s="51"/>
      <c r="G92" s="49"/>
      <c r="H92" s="53"/>
      <c r="I92" s="52"/>
      <c r="J92" s="52"/>
      <c r="K92" s="32" t="s">
        <v>65</v>
      </c>
      <c r="L92" s="76">
        <v>92</v>
      </c>
      <c r="M92" s="76"/>
      <c r="N92" s="59"/>
    </row>
    <row r="93" spans="1:14" x14ac:dyDescent="0.35">
      <c r="A93" t="s">
        <v>174</v>
      </c>
      <c r="B93" t="s">
        <v>257</v>
      </c>
      <c r="C93" s="49"/>
      <c r="D93" s="50"/>
      <c r="E93" s="62"/>
      <c r="F93" s="51"/>
      <c r="G93" s="49"/>
      <c r="H93" s="53"/>
      <c r="I93" s="52"/>
      <c r="J93" s="52"/>
      <c r="K93" s="32" t="s">
        <v>65</v>
      </c>
      <c r="L93" s="76">
        <v>93</v>
      </c>
      <c r="M93" s="76"/>
      <c r="N93" s="59"/>
    </row>
    <row r="94" spans="1:14" x14ac:dyDescent="0.35">
      <c r="A94" t="s">
        <v>174</v>
      </c>
      <c r="B94" t="s">
        <v>258</v>
      </c>
      <c r="C94" s="49"/>
      <c r="D94" s="50"/>
      <c r="E94" s="62"/>
      <c r="F94" s="51"/>
      <c r="G94" s="49"/>
      <c r="H94" s="53"/>
      <c r="I94" s="52"/>
      <c r="J94" s="52"/>
      <c r="K94" s="32" t="s">
        <v>65</v>
      </c>
      <c r="L94" s="76">
        <v>94</v>
      </c>
      <c r="M94" s="76"/>
      <c r="N94" s="59"/>
    </row>
    <row r="95" spans="1:14" x14ac:dyDescent="0.35">
      <c r="A95" t="s">
        <v>174</v>
      </c>
      <c r="B95" t="s">
        <v>259</v>
      </c>
      <c r="C95" s="49"/>
      <c r="D95" s="50"/>
      <c r="E95" s="62"/>
      <c r="F95" s="51"/>
      <c r="G95" s="49"/>
      <c r="H95" s="53"/>
      <c r="I95" s="52"/>
      <c r="J95" s="52"/>
      <c r="K95" s="32" t="s">
        <v>65</v>
      </c>
      <c r="L95" s="76">
        <v>95</v>
      </c>
      <c r="M95" s="76"/>
      <c r="N95" s="59"/>
    </row>
    <row r="96" spans="1:14" x14ac:dyDescent="0.35">
      <c r="A96" t="s">
        <v>217</v>
      </c>
      <c r="B96" t="s">
        <v>260</v>
      </c>
      <c r="C96" s="49"/>
      <c r="D96" s="50"/>
      <c r="E96" s="62"/>
      <c r="F96" s="51"/>
      <c r="G96" s="49"/>
      <c r="H96" s="53"/>
      <c r="I96" s="52"/>
      <c r="J96" s="52"/>
      <c r="K96" s="32" t="s">
        <v>65</v>
      </c>
      <c r="L96" s="76">
        <v>96</v>
      </c>
      <c r="M96" s="76"/>
      <c r="N96" s="59"/>
    </row>
    <row r="97" spans="1:14" x14ac:dyDescent="0.35">
      <c r="A97" t="s">
        <v>217</v>
      </c>
      <c r="B97" t="s">
        <v>181</v>
      </c>
      <c r="C97" s="49"/>
      <c r="D97" s="50"/>
      <c r="E97" s="62"/>
      <c r="F97" s="51"/>
      <c r="G97" s="49"/>
      <c r="H97" s="53"/>
      <c r="I97" s="52"/>
      <c r="J97" s="52"/>
      <c r="K97" s="32" t="s">
        <v>65</v>
      </c>
      <c r="L97" s="76">
        <v>97</v>
      </c>
      <c r="M97" s="76"/>
      <c r="N97" s="59"/>
    </row>
    <row r="98" spans="1:14" x14ac:dyDescent="0.35">
      <c r="A98" t="s">
        <v>185</v>
      </c>
      <c r="B98" t="s">
        <v>261</v>
      </c>
      <c r="C98" s="49"/>
      <c r="D98" s="50"/>
      <c r="E98" s="62"/>
      <c r="F98" s="51"/>
      <c r="G98" s="49"/>
      <c r="H98" s="53"/>
      <c r="I98" s="52"/>
      <c r="J98" s="52"/>
      <c r="K98" s="32" t="s">
        <v>65</v>
      </c>
      <c r="L98" s="76">
        <v>98</v>
      </c>
      <c r="M98" s="76"/>
      <c r="N98" s="59"/>
    </row>
    <row r="99" spans="1:14" x14ac:dyDescent="0.35">
      <c r="A99" t="s">
        <v>185</v>
      </c>
      <c r="B99" t="s">
        <v>181</v>
      </c>
      <c r="C99" s="49"/>
      <c r="D99" s="50"/>
      <c r="E99" s="62"/>
      <c r="F99" s="51"/>
      <c r="G99" s="49"/>
      <c r="H99" s="53"/>
      <c r="I99" s="52"/>
      <c r="J99" s="52"/>
      <c r="K99" s="32" t="s">
        <v>65</v>
      </c>
      <c r="L99" s="76">
        <v>99</v>
      </c>
      <c r="M99" s="76"/>
      <c r="N99" s="59"/>
    </row>
    <row r="100" spans="1:14" x14ac:dyDescent="0.35">
      <c r="A100" t="s">
        <v>174</v>
      </c>
      <c r="B100" t="s">
        <v>262</v>
      </c>
      <c r="C100" s="49"/>
      <c r="D100" s="50"/>
      <c r="E100" s="62"/>
      <c r="F100" s="51"/>
      <c r="G100" s="49"/>
      <c r="H100" s="53"/>
      <c r="I100" s="52"/>
      <c r="J100" s="52"/>
      <c r="K100" s="32" t="s">
        <v>65</v>
      </c>
      <c r="L100" s="76">
        <v>100</v>
      </c>
      <c r="M100" s="76"/>
      <c r="N100" s="59"/>
    </row>
    <row r="101" spans="1:14" x14ac:dyDescent="0.35">
      <c r="A101" t="s">
        <v>174</v>
      </c>
      <c r="B101" t="s">
        <v>263</v>
      </c>
      <c r="C101" s="49"/>
      <c r="D101" s="50"/>
      <c r="E101" s="62"/>
      <c r="F101" s="51"/>
      <c r="G101" s="49"/>
      <c r="H101" s="53"/>
      <c r="I101" s="52"/>
      <c r="J101" s="52"/>
      <c r="K101" s="32" t="s">
        <v>65</v>
      </c>
      <c r="L101" s="76">
        <v>101</v>
      </c>
      <c r="M101" s="76"/>
      <c r="N101" s="59"/>
    </row>
    <row r="102" spans="1:14" x14ac:dyDescent="0.35">
      <c r="A102" t="s">
        <v>174</v>
      </c>
      <c r="B102" t="s">
        <v>264</v>
      </c>
      <c r="C102" s="49"/>
      <c r="D102" s="50"/>
      <c r="E102" s="62"/>
      <c r="F102" s="51"/>
      <c r="G102" s="49"/>
      <c r="H102" s="53"/>
      <c r="I102" s="52"/>
      <c r="J102" s="52"/>
      <c r="K102" s="32" t="s">
        <v>65</v>
      </c>
      <c r="L102" s="76">
        <v>102</v>
      </c>
      <c r="M102" s="76"/>
      <c r="N102" s="59"/>
    </row>
    <row r="103" spans="1:14" x14ac:dyDescent="0.35">
      <c r="A103" t="s">
        <v>265</v>
      </c>
      <c r="B103" t="s">
        <v>266</v>
      </c>
      <c r="C103" s="49"/>
      <c r="D103" s="50"/>
      <c r="E103" s="62"/>
      <c r="F103" s="51"/>
      <c r="G103" s="49"/>
      <c r="H103" s="53"/>
      <c r="I103" s="52"/>
      <c r="J103" s="52"/>
      <c r="K103" s="32" t="s">
        <v>65</v>
      </c>
      <c r="L103" s="76">
        <v>103</v>
      </c>
      <c r="M103" s="76"/>
      <c r="N103" s="59"/>
    </row>
    <row r="104" spans="1:14" x14ac:dyDescent="0.35">
      <c r="A104" t="s">
        <v>265</v>
      </c>
      <c r="B104" t="s">
        <v>181</v>
      </c>
      <c r="C104" s="49"/>
      <c r="D104" s="50"/>
      <c r="E104" s="62"/>
      <c r="F104" s="51"/>
      <c r="G104" s="49"/>
      <c r="H104" s="53"/>
      <c r="I104" s="52"/>
      <c r="J104" s="52"/>
      <c r="K104" s="32" t="s">
        <v>65</v>
      </c>
      <c r="L104" s="76">
        <v>104</v>
      </c>
      <c r="M104" s="76"/>
      <c r="N104" s="59"/>
    </row>
    <row r="105" spans="1:14" x14ac:dyDescent="0.35">
      <c r="A105" t="s">
        <v>174</v>
      </c>
      <c r="B105" t="s">
        <v>267</v>
      </c>
      <c r="C105" s="49"/>
      <c r="D105" s="50"/>
      <c r="E105" s="62"/>
      <c r="F105" s="51"/>
      <c r="G105" s="49"/>
      <c r="H105" s="53"/>
      <c r="I105" s="52"/>
      <c r="J105" s="52"/>
      <c r="K105" s="32" t="s">
        <v>65</v>
      </c>
      <c r="L105" s="76">
        <v>105</v>
      </c>
      <c r="M105" s="76"/>
      <c r="N105" s="59"/>
    </row>
    <row r="106" spans="1:14" x14ac:dyDescent="0.35">
      <c r="A106" t="s">
        <v>174</v>
      </c>
      <c r="B106" t="s">
        <v>268</v>
      </c>
      <c r="C106" s="49"/>
      <c r="D106" s="50"/>
      <c r="E106" s="62"/>
      <c r="F106" s="51"/>
      <c r="G106" s="49"/>
      <c r="H106" s="53"/>
      <c r="I106" s="52"/>
      <c r="J106" s="52"/>
      <c r="K106" s="32" t="s">
        <v>65</v>
      </c>
      <c r="L106" s="76">
        <v>106</v>
      </c>
      <c r="M106" s="76"/>
      <c r="N106" s="59"/>
    </row>
    <row r="107" spans="1:14" x14ac:dyDescent="0.35">
      <c r="A107" t="s">
        <v>174</v>
      </c>
      <c r="B107" t="s">
        <v>269</v>
      </c>
      <c r="C107" s="49"/>
      <c r="D107" s="50"/>
      <c r="E107" s="62"/>
      <c r="F107" s="51"/>
      <c r="G107" s="49"/>
      <c r="H107" s="53"/>
      <c r="I107" s="52"/>
      <c r="J107" s="52"/>
      <c r="K107" s="32" t="s">
        <v>65</v>
      </c>
      <c r="L107" s="76">
        <v>107</v>
      </c>
      <c r="M107" s="76"/>
      <c r="N107" s="59"/>
    </row>
    <row r="108" spans="1:14" x14ac:dyDescent="0.35">
      <c r="A108" t="s">
        <v>174</v>
      </c>
      <c r="B108" t="s">
        <v>270</v>
      </c>
      <c r="C108" s="49"/>
      <c r="D108" s="50"/>
      <c r="E108" s="62"/>
      <c r="F108" s="51"/>
      <c r="G108" s="49"/>
      <c r="H108" s="53"/>
      <c r="I108" s="52"/>
      <c r="J108" s="52"/>
      <c r="K108" s="32" t="s">
        <v>65</v>
      </c>
      <c r="L108" s="76">
        <v>108</v>
      </c>
      <c r="M108" s="76"/>
      <c r="N108" s="59"/>
    </row>
    <row r="109" spans="1:14" x14ac:dyDescent="0.35">
      <c r="A109" t="s">
        <v>174</v>
      </c>
      <c r="B109" t="s">
        <v>271</v>
      </c>
      <c r="C109" s="49"/>
      <c r="D109" s="50"/>
      <c r="E109" s="62"/>
      <c r="F109" s="51"/>
      <c r="G109" s="49"/>
      <c r="H109" s="53"/>
      <c r="I109" s="52"/>
      <c r="J109" s="52"/>
      <c r="K109" s="32" t="s">
        <v>65</v>
      </c>
      <c r="L109" s="76">
        <v>109</v>
      </c>
      <c r="M109" s="76"/>
      <c r="N109" s="59"/>
    </row>
    <row r="110" spans="1:14" x14ac:dyDescent="0.35">
      <c r="A110" t="s">
        <v>217</v>
      </c>
      <c r="B110" t="s">
        <v>272</v>
      </c>
      <c r="C110" s="49"/>
      <c r="D110" s="50"/>
      <c r="E110" s="62"/>
      <c r="F110" s="51"/>
      <c r="G110" s="49"/>
      <c r="H110" s="53"/>
      <c r="I110" s="52"/>
      <c r="J110" s="52"/>
      <c r="K110" s="32" t="s">
        <v>65</v>
      </c>
      <c r="L110" s="76">
        <v>110</v>
      </c>
      <c r="M110" s="76"/>
      <c r="N110" s="59"/>
    </row>
    <row r="111" spans="1:14" x14ac:dyDescent="0.35">
      <c r="A111" t="s">
        <v>217</v>
      </c>
      <c r="B111" t="s">
        <v>181</v>
      </c>
      <c r="C111" s="49"/>
      <c r="D111" s="50"/>
      <c r="E111" s="62"/>
      <c r="F111" s="51"/>
      <c r="G111" s="49"/>
      <c r="H111" s="53"/>
      <c r="I111" s="52"/>
      <c r="J111" s="52"/>
      <c r="K111" s="32" t="s">
        <v>65</v>
      </c>
      <c r="L111" s="76">
        <v>111</v>
      </c>
      <c r="M111" s="76"/>
      <c r="N111" s="59"/>
    </row>
    <row r="112" spans="1:14" x14ac:dyDescent="0.35">
      <c r="A112" t="s">
        <v>174</v>
      </c>
      <c r="B112" t="s">
        <v>273</v>
      </c>
      <c r="C112" s="49"/>
      <c r="D112" s="50"/>
      <c r="E112" s="62"/>
      <c r="F112" s="51"/>
      <c r="G112" s="49"/>
      <c r="H112" s="53"/>
      <c r="I112" s="52"/>
      <c r="J112" s="52"/>
      <c r="K112" s="32" t="s">
        <v>65</v>
      </c>
      <c r="L112" s="76">
        <v>112</v>
      </c>
      <c r="M112" s="76"/>
      <c r="N112" s="59"/>
    </row>
    <row r="113" spans="1:14" x14ac:dyDescent="0.35">
      <c r="A113" t="s">
        <v>274</v>
      </c>
      <c r="B113" t="s">
        <v>275</v>
      </c>
      <c r="C113" s="49"/>
      <c r="D113" s="50"/>
      <c r="E113" s="62"/>
      <c r="F113" s="51"/>
      <c r="G113" s="49"/>
      <c r="H113" s="53"/>
      <c r="I113" s="52"/>
      <c r="J113" s="52"/>
      <c r="K113" s="32" t="s">
        <v>65</v>
      </c>
      <c r="L113" s="76">
        <v>113</v>
      </c>
      <c r="M113" s="76"/>
      <c r="N113" s="59"/>
    </row>
    <row r="114" spans="1:14" x14ac:dyDescent="0.35">
      <c r="A114" t="s">
        <v>274</v>
      </c>
      <c r="B114" t="s">
        <v>181</v>
      </c>
      <c r="C114" s="49"/>
      <c r="D114" s="50"/>
      <c r="E114" s="62"/>
      <c r="F114" s="51"/>
      <c r="G114" s="49"/>
      <c r="H114" s="53"/>
      <c r="I114" s="52"/>
      <c r="J114" s="52"/>
      <c r="K114" s="32" t="s">
        <v>65</v>
      </c>
      <c r="L114" s="76">
        <v>114</v>
      </c>
      <c r="M114" s="76"/>
      <c r="N114" s="59"/>
    </row>
    <row r="115" spans="1:14" x14ac:dyDescent="0.35">
      <c r="A115" t="s">
        <v>276</v>
      </c>
      <c r="B115" t="s">
        <v>277</v>
      </c>
      <c r="C115" s="49"/>
      <c r="D115" s="50"/>
      <c r="E115" s="62"/>
      <c r="F115" s="51"/>
      <c r="G115" s="49"/>
      <c r="H115" s="53"/>
      <c r="I115" s="52"/>
      <c r="J115" s="52"/>
      <c r="K115" s="32" t="s">
        <v>65</v>
      </c>
      <c r="L115" s="76">
        <v>115</v>
      </c>
      <c r="M115" s="76"/>
      <c r="N115" s="59"/>
    </row>
    <row r="116" spans="1:14" x14ac:dyDescent="0.35">
      <c r="A116" t="s">
        <v>276</v>
      </c>
      <c r="B116" t="s">
        <v>181</v>
      </c>
      <c r="C116" s="49"/>
      <c r="D116" s="50"/>
      <c r="E116" s="62"/>
      <c r="F116" s="51"/>
      <c r="G116" s="49"/>
      <c r="H116" s="53"/>
      <c r="I116" s="52"/>
      <c r="J116" s="52"/>
      <c r="K116" s="32" t="s">
        <v>65</v>
      </c>
      <c r="L116" s="76">
        <v>116</v>
      </c>
      <c r="M116" s="76"/>
      <c r="N116" s="59"/>
    </row>
    <row r="117" spans="1:14" x14ac:dyDescent="0.35">
      <c r="A117" t="s">
        <v>223</v>
      </c>
      <c r="B117" t="s">
        <v>278</v>
      </c>
      <c r="C117" s="49"/>
      <c r="D117" s="50"/>
      <c r="E117" s="62"/>
      <c r="F117" s="51"/>
      <c r="G117" s="49"/>
      <c r="H117" s="53"/>
      <c r="I117" s="52"/>
      <c r="J117" s="52"/>
      <c r="K117" s="32" t="s">
        <v>65</v>
      </c>
      <c r="L117" s="76">
        <v>117</v>
      </c>
      <c r="M117" s="76"/>
      <c r="N117" s="59"/>
    </row>
    <row r="118" spans="1:14" x14ac:dyDescent="0.35">
      <c r="A118" t="s">
        <v>223</v>
      </c>
      <c r="B118" t="s">
        <v>181</v>
      </c>
      <c r="C118" s="49"/>
      <c r="D118" s="50"/>
      <c r="E118" s="62"/>
      <c r="F118" s="51"/>
      <c r="G118" s="49"/>
      <c r="H118" s="53"/>
      <c r="I118" s="52"/>
      <c r="J118" s="52"/>
      <c r="K118" s="32" t="s">
        <v>65</v>
      </c>
      <c r="L118" s="76">
        <v>118</v>
      </c>
      <c r="M118" s="76"/>
      <c r="N118" s="59"/>
    </row>
    <row r="119" spans="1:14" x14ac:dyDescent="0.35">
      <c r="A119" t="s">
        <v>174</v>
      </c>
      <c r="B119" t="s">
        <v>279</v>
      </c>
      <c r="C119" s="49"/>
      <c r="D119" s="50"/>
      <c r="E119" s="62"/>
      <c r="F119" s="51"/>
      <c r="G119" s="49"/>
      <c r="H119" s="53"/>
      <c r="I119" s="52"/>
      <c r="J119" s="52"/>
      <c r="K119" s="32" t="s">
        <v>65</v>
      </c>
      <c r="L119" s="76">
        <v>119</v>
      </c>
      <c r="M119" s="76"/>
      <c r="N119" s="59"/>
    </row>
    <row r="120" spans="1:14" x14ac:dyDescent="0.35">
      <c r="A120" t="s">
        <v>174</v>
      </c>
      <c r="B120" t="s">
        <v>280</v>
      </c>
      <c r="C120" s="49"/>
      <c r="D120" s="50"/>
      <c r="E120" s="62"/>
      <c r="F120" s="51"/>
      <c r="G120" s="49"/>
      <c r="H120" s="53"/>
      <c r="I120" s="52"/>
      <c r="J120" s="52"/>
      <c r="K120" s="32" t="s">
        <v>65</v>
      </c>
      <c r="L120" s="76">
        <v>120</v>
      </c>
      <c r="M120" s="76"/>
      <c r="N120" s="59"/>
    </row>
    <row r="121" spans="1:14" x14ac:dyDescent="0.35">
      <c r="A121" t="s">
        <v>174</v>
      </c>
      <c r="B121" t="s">
        <v>281</v>
      </c>
      <c r="C121" s="49"/>
      <c r="D121" s="50"/>
      <c r="E121" s="62"/>
      <c r="F121" s="51"/>
      <c r="G121" s="49"/>
      <c r="H121" s="53"/>
      <c r="I121" s="52"/>
      <c r="J121" s="52"/>
      <c r="K121" s="32" t="s">
        <v>65</v>
      </c>
      <c r="L121" s="76">
        <v>121</v>
      </c>
      <c r="M121" s="76"/>
      <c r="N121" s="59"/>
    </row>
    <row r="122" spans="1:14" x14ac:dyDescent="0.35">
      <c r="A122" t="s">
        <v>206</v>
      </c>
      <c r="B122" t="s">
        <v>282</v>
      </c>
      <c r="C122" s="49"/>
      <c r="D122" s="50"/>
      <c r="E122" s="62"/>
      <c r="F122" s="51"/>
      <c r="G122" s="49"/>
      <c r="H122" s="53"/>
      <c r="I122" s="52"/>
      <c r="J122" s="52"/>
      <c r="K122" s="32" t="s">
        <v>65</v>
      </c>
      <c r="L122" s="76">
        <v>122</v>
      </c>
      <c r="M122" s="76"/>
      <c r="N122" s="59"/>
    </row>
    <row r="123" spans="1:14" x14ac:dyDescent="0.35">
      <c r="A123" t="s">
        <v>206</v>
      </c>
      <c r="B123" t="s">
        <v>181</v>
      </c>
      <c r="C123" s="49"/>
      <c r="D123" s="50"/>
      <c r="E123" s="62"/>
      <c r="F123" s="51"/>
      <c r="G123" s="49"/>
      <c r="H123" s="53"/>
      <c r="I123" s="52"/>
      <c r="J123" s="52"/>
      <c r="K123" s="32" t="s">
        <v>65</v>
      </c>
      <c r="L123" s="76">
        <v>123</v>
      </c>
      <c r="M123" s="76"/>
      <c r="N123" s="59"/>
    </row>
    <row r="124" spans="1:14" x14ac:dyDescent="0.35">
      <c r="A124" t="s">
        <v>174</v>
      </c>
      <c r="B124" t="s">
        <v>283</v>
      </c>
      <c r="C124" s="49"/>
      <c r="D124" s="50"/>
      <c r="E124" s="62"/>
      <c r="F124" s="51"/>
      <c r="G124" s="49"/>
      <c r="H124" s="53"/>
      <c r="I124" s="52"/>
      <c r="J124" s="52"/>
      <c r="K124" s="32" t="s">
        <v>65</v>
      </c>
      <c r="L124" s="76">
        <v>124</v>
      </c>
      <c r="M124" s="76"/>
      <c r="N124" s="59"/>
    </row>
    <row r="125" spans="1:14" x14ac:dyDescent="0.35">
      <c r="A125" t="s">
        <v>219</v>
      </c>
      <c r="B125" t="s">
        <v>284</v>
      </c>
      <c r="C125" s="49"/>
      <c r="D125" s="50"/>
      <c r="E125" s="62"/>
      <c r="F125" s="51"/>
      <c r="G125" s="49"/>
      <c r="H125" s="53"/>
      <c r="I125" s="52"/>
      <c r="J125" s="52"/>
      <c r="K125" s="32" t="s">
        <v>65</v>
      </c>
      <c r="L125" s="76">
        <v>125</v>
      </c>
      <c r="M125" s="76"/>
      <c r="N125" s="59"/>
    </row>
    <row r="126" spans="1:14" x14ac:dyDescent="0.35">
      <c r="A126" t="s">
        <v>219</v>
      </c>
      <c r="B126" t="s">
        <v>181</v>
      </c>
      <c r="C126" s="49"/>
      <c r="D126" s="50"/>
      <c r="E126" s="62"/>
      <c r="F126" s="51"/>
      <c r="G126" s="49"/>
      <c r="H126" s="53"/>
      <c r="I126" s="52"/>
      <c r="J126" s="52"/>
      <c r="K126" s="32" t="s">
        <v>65</v>
      </c>
      <c r="L126" s="76">
        <v>126</v>
      </c>
      <c r="M126" s="76"/>
      <c r="N126" s="59"/>
    </row>
    <row r="127" spans="1:14" x14ac:dyDescent="0.35">
      <c r="A127" t="s">
        <v>174</v>
      </c>
      <c r="B127" t="s">
        <v>285</v>
      </c>
      <c r="C127" s="49"/>
      <c r="D127" s="50"/>
      <c r="E127" s="62"/>
      <c r="F127" s="51"/>
      <c r="G127" s="49"/>
      <c r="H127" s="53"/>
      <c r="I127" s="52"/>
      <c r="J127" s="52"/>
      <c r="K127" s="32" t="s">
        <v>65</v>
      </c>
      <c r="L127" s="76">
        <v>127</v>
      </c>
      <c r="M127" s="76"/>
      <c r="N127" s="59"/>
    </row>
    <row r="128" spans="1:14" x14ac:dyDescent="0.35">
      <c r="A128" t="s">
        <v>174</v>
      </c>
      <c r="B128" t="s">
        <v>286</v>
      </c>
      <c r="C128" s="49"/>
      <c r="D128" s="50"/>
      <c r="E128" s="62"/>
      <c r="F128" s="51"/>
      <c r="G128" s="49"/>
      <c r="H128" s="53"/>
      <c r="I128" s="52"/>
      <c r="J128" s="52"/>
      <c r="K128" s="32" t="s">
        <v>65</v>
      </c>
      <c r="L128" s="76">
        <v>128</v>
      </c>
      <c r="M128" s="76"/>
      <c r="N128" s="59"/>
    </row>
    <row r="129" spans="1:14" x14ac:dyDescent="0.35">
      <c r="A129" t="s">
        <v>174</v>
      </c>
      <c r="B129" t="s">
        <v>287</v>
      </c>
      <c r="C129" s="49"/>
      <c r="D129" s="50"/>
      <c r="E129" s="62"/>
      <c r="F129" s="51"/>
      <c r="G129" s="49"/>
      <c r="H129" s="53"/>
      <c r="I129" s="52"/>
      <c r="J129" s="52"/>
      <c r="K129" s="32" t="s">
        <v>65</v>
      </c>
      <c r="L129" s="76">
        <v>129</v>
      </c>
      <c r="M129" s="76"/>
      <c r="N129" s="59"/>
    </row>
    <row r="130" spans="1:14" x14ac:dyDescent="0.35">
      <c r="A130" t="s">
        <v>174</v>
      </c>
      <c r="B130" t="s">
        <v>288</v>
      </c>
      <c r="C130" s="49"/>
      <c r="D130" s="50"/>
      <c r="E130" s="62"/>
      <c r="F130" s="51"/>
      <c r="G130" s="49"/>
      <c r="H130" s="53"/>
      <c r="I130" s="52"/>
      <c r="J130" s="52"/>
      <c r="K130" s="32" t="s">
        <v>65</v>
      </c>
      <c r="L130" s="76">
        <v>130</v>
      </c>
      <c r="M130" s="76"/>
      <c r="N130" s="59"/>
    </row>
    <row r="131" spans="1:14" x14ac:dyDescent="0.35">
      <c r="A131" t="s">
        <v>289</v>
      </c>
      <c r="B131" t="s">
        <v>290</v>
      </c>
      <c r="C131" s="49"/>
      <c r="D131" s="50"/>
      <c r="E131" s="62"/>
      <c r="F131" s="51"/>
      <c r="G131" s="49"/>
      <c r="H131" s="53"/>
      <c r="I131" s="52"/>
      <c r="J131" s="52"/>
      <c r="K131" s="32" t="s">
        <v>65</v>
      </c>
      <c r="L131" s="76">
        <v>131</v>
      </c>
      <c r="M131" s="76"/>
      <c r="N131" s="59"/>
    </row>
    <row r="132" spans="1:14" x14ac:dyDescent="0.35">
      <c r="A132" t="s">
        <v>289</v>
      </c>
      <c r="B132" t="s">
        <v>181</v>
      </c>
      <c r="C132" s="49"/>
      <c r="D132" s="50"/>
      <c r="E132" s="62"/>
      <c r="F132" s="51"/>
      <c r="G132" s="49"/>
      <c r="H132" s="53"/>
      <c r="I132" s="52"/>
      <c r="J132" s="52"/>
      <c r="K132" s="32" t="s">
        <v>65</v>
      </c>
      <c r="L132" s="76">
        <v>132</v>
      </c>
      <c r="M132" s="76"/>
      <c r="N132" s="59"/>
    </row>
    <row r="133" spans="1:14" x14ac:dyDescent="0.35">
      <c r="A133" t="s">
        <v>174</v>
      </c>
      <c r="B133" t="s">
        <v>291</v>
      </c>
      <c r="C133" s="49"/>
      <c r="D133" s="50"/>
      <c r="E133" s="62"/>
      <c r="F133" s="51"/>
      <c r="G133" s="49"/>
      <c r="H133" s="53"/>
      <c r="I133" s="52"/>
      <c r="J133" s="52"/>
      <c r="K133" s="32" t="s">
        <v>65</v>
      </c>
      <c r="L133" s="76">
        <v>133</v>
      </c>
      <c r="M133" s="76"/>
      <c r="N133" s="59"/>
    </row>
    <row r="134" spans="1:14" x14ac:dyDescent="0.35">
      <c r="A134" t="s">
        <v>213</v>
      </c>
      <c r="B134" t="s">
        <v>292</v>
      </c>
      <c r="C134" s="49"/>
      <c r="D134" s="50"/>
      <c r="E134" s="62"/>
      <c r="F134" s="51"/>
      <c r="G134" s="49"/>
      <c r="H134" s="53"/>
      <c r="I134" s="52"/>
      <c r="J134" s="52"/>
      <c r="K134" s="32" t="s">
        <v>65</v>
      </c>
      <c r="L134" s="76">
        <v>134</v>
      </c>
      <c r="M134" s="76"/>
      <c r="N134" s="59"/>
    </row>
    <row r="135" spans="1:14" x14ac:dyDescent="0.35">
      <c r="A135" t="s">
        <v>213</v>
      </c>
      <c r="B135" t="s">
        <v>181</v>
      </c>
      <c r="C135" s="49"/>
      <c r="D135" s="50"/>
      <c r="E135" s="62"/>
      <c r="F135" s="51"/>
      <c r="G135" s="49"/>
      <c r="H135" s="53"/>
      <c r="I135" s="52"/>
      <c r="J135" s="52"/>
      <c r="K135" s="32" t="s">
        <v>65</v>
      </c>
      <c r="L135" s="76">
        <v>135</v>
      </c>
      <c r="M135" s="76"/>
      <c r="N135" s="59"/>
    </row>
    <row r="136" spans="1:14" x14ac:dyDescent="0.35">
      <c r="A136" t="s">
        <v>174</v>
      </c>
      <c r="B136" t="s">
        <v>293</v>
      </c>
      <c r="C136" s="49"/>
      <c r="D136" s="50"/>
      <c r="E136" s="62"/>
      <c r="F136" s="51"/>
      <c r="G136" s="49"/>
      <c r="H136" s="53"/>
      <c r="I136" s="52"/>
      <c r="J136" s="52"/>
      <c r="K136" s="32" t="s">
        <v>65</v>
      </c>
      <c r="L136" s="76">
        <v>136</v>
      </c>
      <c r="M136" s="76"/>
      <c r="N136" s="59"/>
    </row>
    <row r="137" spans="1:14" x14ac:dyDescent="0.35">
      <c r="A137" t="s">
        <v>185</v>
      </c>
      <c r="B137" t="s">
        <v>294</v>
      </c>
      <c r="C137" s="49"/>
      <c r="D137" s="50"/>
      <c r="E137" s="62"/>
      <c r="F137" s="51"/>
      <c r="G137" s="49"/>
      <c r="H137" s="53"/>
      <c r="I137" s="52"/>
      <c r="J137" s="52"/>
      <c r="K137" s="32" t="s">
        <v>65</v>
      </c>
      <c r="L137" s="76">
        <v>137</v>
      </c>
      <c r="M137" s="76"/>
      <c r="N137" s="59"/>
    </row>
    <row r="138" spans="1:14" x14ac:dyDescent="0.35">
      <c r="A138" t="s">
        <v>185</v>
      </c>
      <c r="B138" t="s">
        <v>181</v>
      </c>
      <c r="C138" s="49"/>
      <c r="D138" s="50"/>
      <c r="E138" s="62"/>
      <c r="F138" s="51"/>
      <c r="G138" s="49"/>
      <c r="H138" s="53"/>
      <c r="I138" s="52"/>
      <c r="J138" s="52"/>
      <c r="K138" s="32" t="s">
        <v>65</v>
      </c>
      <c r="L138" s="76">
        <v>138</v>
      </c>
      <c r="M138" s="76"/>
      <c r="N138" s="59"/>
    </row>
    <row r="139" spans="1:14" x14ac:dyDescent="0.35">
      <c r="A139" t="s">
        <v>174</v>
      </c>
      <c r="B139" t="s">
        <v>295</v>
      </c>
      <c r="C139" s="49"/>
      <c r="D139" s="50"/>
      <c r="E139" s="62"/>
      <c r="F139" s="51"/>
      <c r="G139" s="49"/>
      <c r="H139" s="53"/>
      <c r="I139" s="52"/>
      <c r="J139" s="52"/>
      <c r="K139" s="32" t="s">
        <v>65</v>
      </c>
      <c r="L139" s="76">
        <v>139</v>
      </c>
      <c r="M139" s="76"/>
      <c r="N139" s="59"/>
    </row>
    <row r="140" spans="1:14" x14ac:dyDescent="0.35">
      <c r="A140" t="s">
        <v>174</v>
      </c>
      <c r="B140" t="s">
        <v>296</v>
      </c>
      <c r="C140" s="49"/>
      <c r="D140" s="50"/>
      <c r="E140" s="62"/>
      <c r="F140" s="51"/>
      <c r="G140" s="49"/>
      <c r="H140" s="53"/>
      <c r="I140" s="52"/>
      <c r="J140" s="52"/>
      <c r="K140" s="32" t="s">
        <v>65</v>
      </c>
      <c r="L140" s="76">
        <v>140</v>
      </c>
      <c r="M140" s="76"/>
      <c r="N140" s="59"/>
    </row>
    <row r="141" spans="1:14" x14ac:dyDescent="0.35">
      <c r="A141" t="s">
        <v>174</v>
      </c>
      <c r="B141" t="s">
        <v>297</v>
      </c>
      <c r="C141" s="49"/>
      <c r="D141" s="50"/>
      <c r="E141" s="62"/>
      <c r="F141" s="51"/>
      <c r="G141" s="49"/>
      <c r="H141" s="53"/>
      <c r="I141" s="52"/>
      <c r="J141" s="52"/>
      <c r="K141" s="32" t="s">
        <v>65</v>
      </c>
      <c r="L141" s="76">
        <v>141</v>
      </c>
      <c r="M141" s="76"/>
      <c r="N141" s="59"/>
    </row>
    <row r="142" spans="1:14" x14ac:dyDescent="0.35">
      <c r="A142" t="s">
        <v>174</v>
      </c>
      <c r="B142" t="s">
        <v>298</v>
      </c>
      <c r="C142" s="49"/>
      <c r="D142" s="50"/>
      <c r="E142" s="62"/>
      <c r="F142" s="51"/>
      <c r="G142" s="49"/>
      <c r="H142" s="53"/>
      <c r="I142" s="52"/>
      <c r="J142" s="52"/>
      <c r="K142" s="32" t="s">
        <v>65</v>
      </c>
      <c r="L142" s="76">
        <v>142</v>
      </c>
      <c r="M142" s="76"/>
      <c r="N142" s="59"/>
    </row>
    <row r="143" spans="1:14" x14ac:dyDescent="0.35">
      <c r="A143" t="s">
        <v>206</v>
      </c>
      <c r="B143" t="s">
        <v>299</v>
      </c>
      <c r="C143" s="49"/>
      <c r="D143" s="50"/>
      <c r="E143" s="62"/>
      <c r="F143" s="51"/>
      <c r="G143" s="49"/>
      <c r="H143" s="53"/>
      <c r="I143" s="52"/>
      <c r="J143" s="52"/>
      <c r="K143" s="32" t="s">
        <v>65</v>
      </c>
      <c r="L143" s="76">
        <v>143</v>
      </c>
      <c r="M143" s="76"/>
      <c r="N143" s="59"/>
    </row>
    <row r="144" spans="1:14" x14ac:dyDescent="0.35">
      <c r="A144" t="s">
        <v>206</v>
      </c>
      <c r="B144" t="s">
        <v>181</v>
      </c>
      <c r="C144" s="49"/>
      <c r="D144" s="50"/>
      <c r="E144" s="62"/>
      <c r="F144" s="51"/>
      <c r="G144" s="49"/>
      <c r="H144" s="53"/>
      <c r="I144" s="52"/>
      <c r="J144" s="52"/>
      <c r="K144" s="32" t="s">
        <v>65</v>
      </c>
      <c r="L144" s="76">
        <v>144</v>
      </c>
      <c r="M144" s="76"/>
      <c r="N144" s="59"/>
    </row>
    <row r="145" spans="1:14" x14ac:dyDescent="0.35">
      <c r="A145" t="s">
        <v>174</v>
      </c>
      <c r="B145" t="s">
        <v>300</v>
      </c>
      <c r="C145" s="49"/>
      <c r="D145" s="50"/>
      <c r="E145" s="62"/>
      <c r="F145" s="51"/>
      <c r="G145" s="49"/>
      <c r="H145" s="53"/>
      <c r="I145" s="52"/>
      <c r="J145" s="52"/>
      <c r="K145" s="32" t="s">
        <v>65</v>
      </c>
      <c r="L145" s="76">
        <v>145</v>
      </c>
      <c r="M145" s="76"/>
      <c r="N145" s="59"/>
    </row>
    <row r="146" spans="1:14" x14ac:dyDescent="0.35">
      <c r="A146" t="s">
        <v>174</v>
      </c>
      <c r="B146" t="s">
        <v>301</v>
      </c>
      <c r="C146" s="49"/>
      <c r="D146" s="50"/>
      <c r="E146" s="62"/>
      <c r="F146" s="51"/>
      <c r="G146" s="49"/>
      <c r="H146" s="53"/>
      <c r="I146" s="52"/>
      <c r="J146" s="52"/>
      <c r="K146" s="32" t="s">
        <v>65</v>
      </c>
      <c r="L146" s="76">
        <v>146</v>
      </c>
      <c r="M146" s="76"/>
      <c r="N146" s="59"/>
    </row>
    <row r="147" spans="1:14" x14ac:dyDescent="0.35">
      <c r="A147" t="s">
        <v>217</v>
      </c>
      <c r="B147" t="s">
        <v>302</v>
      </c>
      <c r="C147" s="49"/>
      <c r="D147" s="50"/>
      <c r="E147" s="62"/>
      <c r="F147" s="51"/>
      <c r="G147" s="49"/>
      <c r="H147" s="53"/>
      <c r="I147" s="52"/>
      <c r="J147" s="52"/>
      <c r="K147" s="32" t="s">
        <v>65</v>
      </c>
      <c r="L147" s="76">
        <v>147</v>
      </c>
      <c r="M147" s="76"/>
      <c r="N147" s="59"/>
    </row>
    <row r="148" spans="1:14" x14ac:dyDescent="0.35">
      <c r="A148" t="s">
        <v>217</v>
      </c>
      <c r="B148" t="s">
        <v>181</v>
      </c>
      <c r="C148" s="49"/>
      <c r="D148" s="50"/>
      <c r="E148" s="62"/>
      <c r="F148" s="51"/>
      <c r="G148" s="49"/>
      <c r="H148" s="53"/>
      <c r="I148" s="52"/>
      <c r="J148" s="52"/>
      <c r="K148" s="32" t="s">
        <v>65</v>
      </c>
      <c r="L148" s="76">
        <v>148</v>
      </c>
      <c r="M148" s="76"/>
      <c r="N148" s="59"/>
    </row>
    <row r="149" spans="1:14" x14ac:dyDescent="0.35">
      <c r="A149" t="s">
        <v>174</v>
      </c>
      <c r="B149" t="s">
        <v>303</v>
      </c>
      <c r="C149" s="49"/>
      <c r="D149" s="50"/>
      <c r="E149" s="62"/>
      <c r="F149" s="51"/>
      <c r="G149" s="49"/>
      <c r="H149" s="53"/>
      <c r="I149" s="52"/>
      <c r="J149" s="52"/>
      <c r="K149" s="32" t="s">
        <v>65</v>
      </c>
      <c r="L149" s="76">
        <v>149</v>
      </c>
      <c r="M149" s="76"/>
      <c r="N149" s="59"/>
    </row>
    <row r="150" spans="1:14" x14ac:dyDescent="0.35">
      <c r="A150" t="s">
        <v>174</v>
      </c>
      <c r="B150" t="s">
        <v>304</v>
      </c>
      <c r="C150" s="49"/>
      <c r="D150" s="50"/>
      <c r="E150" s="62"/>
      <c r="F150" s="51"/>
      <c r="G150" s="49"/>
      <c r="H150" s="53"/>
      <c r="I150" s="52"/>
      <c r="J150" s="52"/>
      <c r="K150" s="32" t="s">
        <v>65</v>
      </c>
      <c r="L150" s="76">
        <v>150</v>
      </c>
      <c r="M150" s="76"/>
      <c r="N150" s="59"/>
    </row>
    <row r="151" spans="1:14" x14ac:dyDescent="0.35">
      <c r="A151" t="s">
        <v>174</v>
      </c>
      <c r="B151" t="s">
        <v>305</v>
      </c>
      <c r="C151" s="49"/>
      <c r="D151" s="50"/>
      <c r="E151" s="62"/>
      <c r="F151" s="51"/>
      <c r="G151" s="49"/>
      <c r="H151" s="53"/>
      <c r="I151" s="52"/>
      <c r="J151" s="52"/>
      <c r="K151" s="32" t="s">
        <v>65</v>
      </c>
      <c r="L151" s="76">
        <v>151</v>
      </c>
      <c r="M151" s="76"/>
      <c r="N151" s="59"/>
    </row>
    <row r="152" spans="1:14" x14ac:dyDescent="0.35">
      <c r="A152" t="s">
        <v>174</v>
      </c>
      <c r="B152" t="s">
        <v>306</v>
      </c>
      <c r="C152" s="49"/>
      <c r="D152" s="50"/>
      <c r="E152" s="62"/>
      <c r="F152" s="51"/>
      <c r="G152" s="49"/>
      <c r="H152" s="53"/>
      <c r="I152" s="52"/>
      <c r="J152" s="52"/>
      <c r="K152" s="32" t="s">
        <v>65</v>
      </c>
      <c r="L152" s="76">
        <v>152</v>
      </c>
      <c r="M152" s="76"/>
      <c r="N152" s="59"/>
    </row>
    <row r="153" spans="1:14" x14ac:dyDescent="0.35">
      <c r="A153" t="s">
        <v>190</v>
      </c>
      <c r="B153" t="s">
        <v>307</v>
      </c>
      <c r="C153" s="49"/>
      <c r="D153" s="50"/>
      <c r="E153" s="62"/>
      <c r="F153" s="51"/>
      <c r="G153" s="49"/>
      <c r="H153" s="53"/>
      <c r="I153" s="52"/>
      <c r="J153" s="52"/>
      <c r="K153" s="32" t="s">
        <v>65</v>
      </c>
      <c r="L153" s="76">
        <v>153</v>
      </c>
      <c r="M153" s="76"/>
      <c r="N153" s="59"/>
    </row>
    <row r="154" spans="1:14" x14ac:dyDescent="0.35">
      <c r="A154" t="s">
        <v>190</v>
      </c>
      <c r="B154" t="s">
        <v>181</v>
      </c>
      <c r="C154" s="49"/>
      <c r="D154" s="50"/>
      <c r="E154" s="62"/>
      <c r="F154" s="51"/>
      <c r="G154" s="49"/>
      <c r="H154" s="53"/>
      <c r="I154" s="52"/>
      <c r="J154" s="52"/>
      <c r="K154" s="32" t="s">
        <v>65</v>
      </c>
      <c r="L154" s="76">
        <v>154</v>
      </c>
      <c r="M154" s="76"/>
      <c r="N154" s="59"/>
    </row>
    <row r="155" spans="1:14" x14ac:dyDescent="0.35">
      <c r="A155" t="s">
        <v>174</v>
      </c>
      <c r="B155" t="s">
        <v>308</v>
      </c>
      <c r="C155" s="49"/>
      <c r="D155" s="50"/>
      <c r="E155" s="62"/>
      <c r="F155" s="51"/>
      <c r="G155" s="49"/>
      <c r="H155" s="53"/>
      <c r="I155" s="52"/>
      <c r="J155" s="52"/>
      <c r="K155" s="32" t="s">
        <v>65</v>
      </c>
      <c r="L155" s="76">
        <v>155</v>
      </c>
      <c r="M155" s="76"/>
      <c r="N155" s="59"/>
    </row>
    <row r="156" spans="1:14" x14ac:dyDescent="0.35">
      <c r="A156" t="s">
        <v>174</v>
      </c>
      <c r="B156" t="s">
        <v>309</v>
      </c>
      <c r="C156" s="49"/>
      <c r="D156" s="50"/>
      <c r="E156" s="62"/>
      <c r="F156" s="51"/>
      <c r="G156" s="49"/>
      <c r="H156" s="53"/>
      <c r="I156" s="52"/>
      <c r="J156" s="52"/>
      <c r="K156" s="32" t="s">
        <v>65</v>
      </c>
      <c r="L156" s="76">
        <v>156</v>
      </c>
      <c r="M156" s="76"/>
      <c r="N156" s="59"/>
    </row>
    <row r="157" spans="1:14" x14ac:dyDescent="0.35">
      <c r="A157" t="s">
        <v>174</v>
      </c>
      <c r="B157" t="s">
        <v>310</v>
      </c>
      <c r="C157" s="49"/>
      <c r="D157" s="50"/>
      <c r="E157" s="62"/>
      <c r="F157" s="51"/>
      <c r="G157" s="49"/>
      <c r="H157" s="53"/>
      <c r="I157" s="52"/>
      <c r="J157" s="52"/>
      <c r="K157" s="32" t="s">
        <v>65</v>
      </c>
      <c r="L157" s="76">
        <v>157</v>
      </c>
      <c r="M157" s="76"/>
      <c r="N157" s="59"/>
    </row>
    <row r="158" spans="1:14" x14ac:dyDescent="0.35">
      <c r="A158" t="s">
        <v>174</v>
      </c>
      <c r="B158" t="s">
        <v>311</v>
      </c>
      <c r="C158" s="49"/>
      <c r="D158" s="50"/>
      <c r="E158" s="62"/>
      <c r="F158" s="51"/>
      <c r="G158" s="49"/>
      <c r="H158" s="53"/>
      <c r="I158" s="52"/>
      <c r="J158" s="52"/>
      <c r="K158" s="32" t="s">
        <v>65</v>
      </c>
      <c r="L158" s="76">
        <v>158</v>
      </c>
      <c r="M158" s="76"/>
      <c r="N158" s="59"/>
    </row>
    <row r="159" spans="1:14" x14ac:dyDescent="0.35">
      <c r="A159" t="s">
        <v>174</v>
      </c>
      <c r="B159" t="s">
        <v>312</v>
      </c>
      <c r="C159" s="49"/>
      <c r="D159" s="50"/>
      <c r="E159" s="62"/>
      <c r="F159" s="51"/>
      <c r="G159" s="49"/>
      <c r="H159" s="53"/>
      <c r="I159" s="52"/>
      <c r="J159" s="52"/>
      <c r="K159" s="32" t="s">
        <v>65</v>
      </c>
      <c r="L159" s="76">
        <v>159</v>
      </c>
      <c r="M159" s="76"/>
      <c r="N159" s="59"/>
    </row>
    <row r="160" spans="1:14" x14ac:dyDescent="0.35">
      <c r="A160" t="s">
        <v>174</v>
      </c>
      <c r="B160" t="s">
        <v>313</v>
      </c>
      <c r="C160" s="49"/>
      <c r="D160" s="50"/>
      <c r="E160" s="62"/>
      <c r="F160" s="51"/>
      <c r="G160" s="49"/>
      <c r="H160" s="53"/>
      <c r="I160" s="52"/>
      <c r="J160" s="52"/>
      <c r="K160" s="32" t="s">
        <v>65</v>
      </c>
      <c r="L160" s="76">
        <v>160</v>
      </c>
      <c r="M160" s="76"/>
      <c r="N160" s="59"/>
    </row>
    <row r="161" spans="1:14" x14ac:dyDescent="0.35">
      <c r="A161" t="s">
        <v>174</v>
      </c>
      <c r="B161" t="s">
        <v>314</v>
      </c>
      <c r="C161" s="49"/>
      <c r="D161" s="50"/>
      <c r="E161" s="62"/>
      <c r="F161" s="51"/>
      <c r="G161" s="49"/>
      <c r="H161" s="53"/>
      <c r="I161" s="52"/>
      <c r="J161" s="52"/>
      <c r="K161" s="32" t="s">
        <v>65</v>
      </c>
      <c r="L161" s="76">
        <v>161</v>
      </c>
      <c r="M161" s="76"/>
      <c r="N161" s="59"/>
    </row>
    <row r="162" spans="1:14" x14ac:dyDescent="0.35">
      <c r="A162" t="s">
        <v>174</v>
      </c>
      <c r="B162" t="s">
        <v>315</v>
      </c>
      <c r="C162" s="49"/>
      <c r="D162" s="50"/>
      <c r="E162" s="62"/>
      <c r="F162" s="51"/>
      <c r="G162" s="49"/>
      <c r="H162" s="53"/>
      <c r="I162" s="52"/>
      <c r="J162" s="52"/>
      <c r="K162" s="32" t="s">
        <v>65</v>
      </c>
      <c r="L162" s="76">
        <v>162</v>
      </c>
      <c r="M162" s="76"/>
      <c r="N162" s="59"/>
    </row>
    <row r="163" spans="1:14" x14ac:dyDescent="0.35">
      <c r="A163" t="s">
        <v>174</v>
      </c>
      <c r="B163" t="s">
        <v>316</v>
      </c>
      <c r="C163" s="49"/>
      <c r="D163" s="50"/>
      <c r="E163" s="62"/>
      <c r="F163" s="51"/>
      <c r="G163" s="49"/>
      <c r="H163" s="53"/>
      <c r="I163" s="52"/>
      <c r="J163" s="52"/>
      <c r="K163" s="32" t="s">
        <v>65</v>
      </c>
      <c r="L163" s="76">
        <v>163</v>
      </c>
      <c r="M163" s="76"/>
      <c r="N163" s="59"/>
    </row>
    <row r="164" spans="1:14" x14ac:dyDescent="0.35">
      <c r="A164" t="s">
        <v>174</v>
      </c>
      <c r="B164" t="s">
        <v>317</v>
      </c>
      <c r="C164" s="49"/>
      <c r="D164" s="50"/>
      <c r="E164" s="62"/>
      <c r="F164" s="51"/>
      <c r="G164" s="49"/>
      <c r="H164" s="53"/>
      <c r="I164" s="52"/>
      <c r="J164" s="52"/>
      <c r="K164" s="32" t="s">
        <v>65</v>
      </c>
      <c r="L164" s="76">
        <v>164</v>
      </c>
      <c r="M164" s="76"/>
      <c r="N164" s="59"/>
    </row>
    <row r="165" spans="1:14" x14ac:dyDescent="0.35">
      <c r="A165" t="s">
        <v>174</v>
      </c>
      <c r="B165" t="s">
        <v>318</v>
      </c>
      <c r="C165" s="49"/>
      <c r="D165" s="50"/>
      <c r="E165" s="62"/>
      <c r="F165" s="51"/>
      <c r="G165" s="49"/>
      <c r="H165" s="53"/>
      <c r="I165" s="52"/>
      <c r="J165" s="52"/>
      <c r="K165" s="32" t="s">
        <v>65</v>
      </c>
      <c r="L165" s="76">
        <v>165</v>
      </c>
      <c r="M165" s="76"/>
      <c r="N165" s="59"/>
    </row>
    <row r="166" spans="1:14" x14ac:dyDescent="0.35">
      <c r="A166" t="s">
        <v>174</v>
      </c>
      <c r="B166" t="s">
        <v>319</v>
      </c>
      <c r="C166" s="49"/>
      <c r="D166" s="50"/>
      <c r="E166" s="62"/>
      <c r="F166" s="51"/>
      <c r="G166" s="49"/>
      <c r="H166" s="53"/>
      <c r="I166" s="52"/>
      <c r="J166" s="52"/>
      <c r="K166" s="32" t="s">
        <v>65</v>
      </c>
      <c r="L166" s="76">
        <v>166</v>
      </c>
      <c r="M166" s="76"/>
      <c r="N166" s="59"/>
    </row>
    <row r="167" spans="1:14" x14ac:dyDescent="0.35">
      <c r="A167" t="s">
        <v>217</v>
      </c>
      <c r="B167" t="s">
        <v>320</v>
      </c>
      <c r="C167" s="49"/>
      <c r="D167" s="50"/>
      <c r="E167" s="62"/>
      <c r="F167" s="51"/>
      <c r="G167" s="49"/>
      <c r="H167" s="53"/>
      <c r="I167" s="52"/>
      <c r="J167" s="52"/>
      <c r="K167" s="32" t="s">
        <v>65</v>
      </c>
      <c r="L167" s="76">
        <v>167</v>
      </c>
      <c r="M167" s="76"/>
      <c r="N167" s="59"/>
    </row>
    <row r="168" spans="1:14" x14ac:dyDescent="0.35">
      <c r="A168" t="s">
        <v>217</v>
      </c>
      <c r="B168" t="s">
        <v>181</v>
      </c>
      <c r="C168" s="49"/>
      <c r="D168" s="50"/>
      <c r="E168" s="62"/>
      <c r="F168" s="51"/>
      <c r="G168" s="49"/>
      <c r="H168" s="53"/>
      <c r="I168" s="52"/>
      <c r="J168" s="52"/>
      <c r="K168" s="32" t="s">
        <v>65</v>
      </c>
      <c r="L168" s="76">
        <v>168</v>
      </c>
      <c r="M168" s="76"/>
      <c r="N168" s="59"/>
    </row>
    <row r="169" spans="1:14" x14ac:dyDescent="0.35">
      <c r="A169" t="s">
        <v>174</v>
      </c>
      <c r="B169" t="s">
        <v>321</v>
      </c>
      <c r="C169" s="49"/>
      <c r="D169" s="50"/>
      <c r="E169" s="62"/>
      <c r="F169" s="51"/>
      <c r="G169" s="49"/>
      <c r="H169" s="53"/>
      <c r="I169" s="52"/>
      <c r="J169" s="52"/>
      <c r="K169" s="32" t="s">
        <v>65</v>
      </c>
      <c r="L169" s="76">
        <v>169</v>
      </c>
      <c r="M169" s="76"/>
      <c r="N169" s="59"/>
    </row>
    <row r="170" spans="1:14" x14ac:dyDescent="0.35">
      <c r="A170" t="s">
        <v>174</v>
      </c>
      <c r="B170" t="s">
        <v>322</v>
      </c>
      <c r="C170" s="49"/>
      <c r="D170" s="50"/>
      <c r="E170" s="62"/>
      <c r="F170" s="51"/>
      <c r="G170" s="49"/>
      <c r="H170" s="53"/>
      <c r="I170" s="52"/>
      <c r="J170" s="52"/>
      <c r="K170" s="32" t="s">
        <v>65</v>
      </c>
      <c r="L170" s="76">
        <v>170</v>
      </c>
      <c r="M170" s="76"/>
      <c r="N170" s="59"/>
    </row>
    <row r="171" spans="1:14" x14ac:dyDescent="0.35">
      <c r="A171" t="s">
        <v>217</v>
      </c>
      <c r="B171" t="s">
        <v>323</v>
      </c>
      <c r="C171" s="49"/>
      <c r="D171" s="50"/>
      <c r="E171" s="62"/>
      <c r="F171" s="51"/>
      <c r="G171" s="49"/>
      <c r="H171" s="53"/>
      <c r="I171" s="52"/>
      <c r="J171" s="52"/>
      <c r="K171" s="32" t="s">
        <v>65</v>
      </c>
      <c r="L171" s="76">
        <v>171</v>
      </c>
      <c r="M171" s="76"/>
      <c r="N171" s="59"/>
    </row>
    <row r="172" spans="1:14" x14ac:dyDescent="0.35">
      <c r="A172" t="s">
        <v>217</v>
      </c>
      <c r="B172" t="s">
        <v>181</v>
      </c>
      <c r="C172" s="49"/>
      <c r="D172" s="50"/>
      <c r="E172" s="62"/>
      <c r="F172" s="51"/>
      <c r="G172" s="49"/>
      <c r="H172" s="53"/>
      <c r="I172" s="52"/>
      <c r="J172" s="52"/>
      <c r="K172" s="32" t="s">
        <v>65</v>
      </c>
      <c r="L172" s="76">
        <v>172</v>
      </c>
      <c r="M172" s="76"/>
      <c r="N172" s="59"/>
    </row>
    <row r="173" spans="1:14" x14ac:dyDescent="0.35">
      <c r="A173" t="s">
        <v>174</v>
      </c>
      <c r="B173" t="s">
        <v>324</v>
      </c>
      <c r="C173" s="49"/>
      <c r="D173" s="50"/>
      <c r="E173" s="62"/>
      <c r="F173" s="51"/>
      <c r="G173" s="49"/>
      <c r="H173" s="53"/>
      <c r="I173" s="52"/>
      <c r="J173" s="52"/>
      <c r="K173" s="32" t="s">
        <v>65</v>
      </c>
      <c r="L173" s="76">
        <v>173</v>
      </c>
      <c r="M173" s="76"/>
      <c r="N173" s="59"/>
    </row>
    <row r="174" spans="1:14" x14ac:dyDescent="0.35">
      <c r="A174" t="s">
        <v>174</v>
      </c>
      <c r="B174" t="s">
        <v>325</v>
      </c>
      <c r="C174" s="49"/>
      <c r="D174" s="50"/>
      <c r="E174" s="62"/>
      <c r="F174" s="51"/>
      <c r="G174" s="49"/>
      <c r="H174" s="53"/>
      <c r="I174" s="52"/>
      <c r="J174" s="52"/>
      <c r="K174" s="32" t="s">
        <v>65</v>
      </c>
      <c r="L174" s="76">
        <v>174</v>
      </c>
      <c r="M174" s="76"/>
      <c r="N174" s="59"/>
    </row>
    <row r="175" spans="1:14" x14ac:dyDescent="0.35">
      <c r="A175" t="s">
        <v>174</v>
      </c>
      <c r="B175" t="s">
        <v>326</v>
      </c>
      <c r="C175" s="49"/>
      <c r="D175" s="50"/>
      <c r="E175" s="62"/>
      <c r="F175" s="51"/>
      <c r="G175" s="49"/>
      <c r="H175" s="53"/>
      <c r="I175" s="52"/>
      <c r="J175" s="52"/>
      <c r="K175" s="32" t="s">
        <v>65</v>
      </c>
      <c r="L175" s="76">
        <v>175</v>
      </c>
      <c r="M175" s="76"/>
      <c r="N175" s="59"/>
    </row>
    <row r="176" spans="1:14" x14ac:dyDescent="0.35">
      <c r="A176" t="s">
        <v>174</v>
      </c>
      <c r="B176" t="s">
        <v>327</v>
      </c>
      <c r="C176" s="49"/>
      <c r="D176" s="50"/>
      <c r="E176" s="62"/>
      <c r="F176" s="51"/>
      <c r="G176" s="49"/>
      <c r="H176" s="53"/>
      <c r="I176" s="52"/>
      <c r="J176" s="52"/>
      <c r="K176" s="32" t="s">
        <v>65</v>
      </c>
      <c r="L176" s="76">
        <v>176</v>
      </c>
      <c r="M176" s="76"/>
      <c r="N176" s="59"/>
    </row>
    <row r="177" spans="1:14" x14ac:dyDescent="0.35">
      <c r="A177" t="s">
        <v>174</v>
      </c>
      <c r="B177" t="s">
        <v>328</v>
      </c>
      <c r="C177" s="49"/>
      <c r="D177" s="50"/>
      <c r="E177" s="62"/>
      <c r="F177" s="51"/>
      <c r="G177" s="49"/>
      <c r="H177" s="53"/>
      <c r="I177" s="52"/>
      <c r="J177" s="52"/>
      <c r="K177" s="32" t="s">
        <v>65</v>
      </c>
      <c r="L177" s="76">
        <v>177</v>
      </c>
      <c r="M177" s="76"/>
      <c r="N177" s="59"/>
    </row>
    <row r="178" spans="1:14" x14ac:dyDescent="0.35">
      <c r="A178" t="s">
        <v>329</v>
      </c>
      <c r="B178" t="s">
        <v>330</v>
      </c>
      <c r="C178" s="49"/>
      <c r="D178" s="50"/>
      <c r="E178" s="62"/>
      <c r="F178" s="51"/>
      <c r="G178" s="49"/>
      <c r="H178" s="53"/>
      <c r="I178" s="52"/>
      <c r="J178" s="52"/>
      <c r="K178" s="32" t="s">
        <v>65</v>
      </c>
      <c r="L178" s="76">
        <v>178</v>
      </c>
      <c r="M178" s="76"/>
      <c r="N178" s="59"/>
    </row>
    <row r="179" spans="1:14" x14ac:dyDescent="0.35">
      <c r="A179" t="s">
        <v>329</v>
      </c>
      <c r="B179" t="s">
        <v>181</v>
      </c>
      <c r="C179" s="49"/>
      <c r="D179" s="50"/>
      <c r="E179" s="62"/>
      <c r="F179" s="51"/>
      <c r="G179" s="49"/>
      <c r="H179" s="53"/>
      <c r="I179" s="52"/>
      <c r="J179" s="52"/>
      <c r="K179" s="32" t="s">
        <v>65</v>
      </c>
      <c r="L179" s="76">
        <v>179</v>
      </c>
      <c r="M179" s="76"/>
      <c r="N179" s="59"/>
    </row>
    <row r="180" spans="1:14" x14ac:dyDescent="0.35">
      <c r="A180" t="s">
        <v>174</v>
      </c>
      <c r="B180" t="s">
        <v>331</v>
      </c>
      <c r="C180" s="49"/>
      <c r="D180" s="50"/>
      <c r="E180" s="62"/>
      <c r="F180" s="51"/>
      <c r="G180" s="49"/>
      <c r="H180" s="53"/>
      <c r="I180" s="52"/>
      <c r="J180" s="52"/>
      <c r="K180" s="32" t="s">
        <v>65</v>
      </c>
      <c r="L180" s="76">
        <v>180</v>
      </c>
      <c r="M180" s="76"/>
      <c r="N180" s="59"/>
    </row>
    <row r="181" spans="1:14" x14ac:dyDescent="0.35">
      <c r="A181" t="s">
        <v>174</v>
      </c>
      <c r="B181" t="s">
        <v>332</v>
      </c>
      <c r="C181" s="49"/>
      <c r="D181" s="50"/>
      <c r="E181" s="62"/>
      <c r="F181" s="51"/>
      <c r="G181" s="49"/>
      <c r="H181" s="53"/>
      <c r="I181" s="52"/>
      <c r="J181" s="52"/>
      <c r="K181" s="32" t="s">
        <v>65</v>
      </c>
      <c r="L181" s="76">
        <v>181</v>
      </c>
      <c r="M181" s="76"/>
      <c r="N181" s="59"/>
    </row>
    <row r="182" spans="1:14" x14ac:dyDescent="0.35">
      <c r="A182" t="s">
        <v>174</v>
      </c>
      <c r="B182" t="s">
        <v>333</v>
      </c>
      <c r="C182" s="49"/>
      <c r="D182" s="50"/>
      <c r="E182" s="62"/>
      <c r="F182" s="51"/>
      <c r="G182" s="49"/>
      <c r="H182" s="53"/>
      <c r="I182" s="52"/>
      <c r="J182" s="52"/>
      <c r="K182" s="32" t="s">
        <v>65</v>
      </c>
      <c r="L182" s="76">
        <v>182</v>
      </c>
      <c r="M182" s="76"/>
      <c r="N182" s="59"/>
    </row>
    <row r="183" spans="1:14" x14ac:dyDescent="0.35">
      <c r="A183" t="s">
        <v>174</v>
      </c>
      <c r="B183" t="s">
        <v>334</v>
      </c>
      <c r="C183" s="49"/>
      <c r="D183" s="50"/>
      <c r="E183" s="62"/>
      <c r="F183" s="51"/>
      <c r="G183" s="49"/>
      <c r="H183" s="53"/>
      <c r="I183" s="52"/>
      <c r="J183" s="52"/>
      <c r="K183" s="32" t="s">
        <v>65</v>
      </c>
      <c r="L183" s="76">
        <v>183</v>
      </c>
      <c r="M183" s="76"/>
      <c r="N183" s="59"/>
    </row>
    <row r="184" spans="1:14" x14ac:dyDescent="0.35">
      <c r="A184" t="s">
        <v>335</v>
      </c>
      <c r="B184" t="s">
        <v>336</v>
      </c>
      <c r="C184" s="49"/>
      <c r="D184" s="50"/>
      <c r="E184" s="62"/>
      <c r="F184" s="51"/>
      <c r="G184" s="49"/>
      <c r="H184" s="53"/>
      <c r="I184" s="52"/>
      <c r="J184" s="52"/>
      <c r="K184" s="32" t="s">
        <v>65</v>
      </c>
      <c r="L184" s="76">
        <v>184</v>
      </c>
      <c r="M184" s="76"/>
      <c r="N184" s="59"/>
    </row>
    <row r="185" spans="1:14" x14ac:dyDescent="0.35">
      <c r="A185" t="s">
        <v>335</v>
      </c>
      <c r="B185" t="s">
        <v>181</v>
      </c>
      <c r="C185" s="49"/>
      <c r="D185" s="50"/>
      <c r="E185" s="62"/>
      <c r="F185" s="51"/>
      <c r="G185" s="49"/>
      <c r="H185" s="53"/>
      <c r="I185" s="52"/>
      <c r="J185" s="52"/>
      <c r="K185" s="32" t="s">
        <v>65</v>
      </c>
      <c r="L185" s="76">
        <v>185</v>
      </c>
      <c r="M185" s="76"/>
      <c r="N185" s="59"/>
    </row>
    <row r="186" spans="1:14" x14ac:dyDescent="0.35">
      <c r="A186" t="s">
        <v>174</v>
      </c>
      <c r="B186" t="s">
        <v>337</v>
      </c>
      <c r="C186" s="49"/>
      <c r="D186" s="50"/>
      <c r="E186" s="62"/>
      <c r="F186" s="51"/>
      <c r="G186" s="49"/>
      <c r="H186" s="53"/>
      <c r="I186" s="52"/>
      <c r="J186" s="52"/>
      <c r="K186" s="32" t="s">
        <v>65</v>
      </c>
      <c r="L186" s="76">
        <v>186</v>
      </c>
      <c r="M186" s="76"/>
      <c r="N186" s="59"/>
    </row>
    <row r="187" spans="1:14" x14ac:dyDescent="0.35">
      <c r="A187" t="s">
        <v>174</v>
      </c>
      <c r="B187" t="s">
        <v>338</v>
      </c>
      <c r="C187" s="49"/>
      <c r="D187" s="50"/>
      <c r="E187" s="62"/>
      <c r="F187" s="51"/>
      <c r="G187" s="49"/>
      <c r="H187" s="53"/>
      <c r="I187" s="52"/>
      <c r="J187" s="52"/>
      <c r="K187" s="32" t="s">
        <v>65</v>
      </c>
      <c r="L187" s="76">
        <v>187</v>
      </c>
      <c r="M187" s="76"/>
      <c r="N187" s="59"/>
    </row>
    <row r="188" spans="1:14" x14ac:dyDescent="0.35">
      <c r="A188" t="s">
        <v>174</v>
      </c>
      <c r="B188" t="s">
        <v>339</v>
      </c>
      <c r="C188" s="49"/>
      <c r="D188" s="50"/>
      <c r="E188" s="62"/>
      <c r="F188" s="51"/>
      <c r="G188" s="49"/>
      <c r="H188" s="53"/>
      <c r="I188" s="52"/>
      <c r="J188" s="52"/>
      <c r="K188" s="32" t="s">
        <v>65</v>
      </c>
      <c r="L188" s="76">
        <v>188</v>
      </c>
      <c r="M188" s="76"/>
      <c r="N188" s="59"/>
    </row>
    <row r="189" spans="1:14" x14ac:dyDescent="0.35">
      <c r="A189" t="s">
        <v>174</v>
      </c>
      <c r="B189" t="s">
        <v>340</v>
      </c>
      <c r="C189" s="49"/>
      <c r="D189" s="50"/>
      <c r="E189" s="62"/>
      <c r="F189" s="51"/>
      <c r="G189" s="49"/>
      <c r="H189" s="53"/>
      <c r="I189" s="52"/>
      <c r="J189" s="52"/>
      <c r="K189" s="32" t="s">
        <v>65</v>
      </c>
      <c r="L189" s="76">
        <v>189</v>
      </c>
      <c r="M189" s="76"/>
      <c r="N189" s="59"/>
    </row>
    <row r="190" spans="1:14" x14ac:dyDescent="0.35">
      <c r="A190" t="s">
        <v>174</v>
      </c>
      <c r="B190" t="s">
        <v>341</v>
      </c>
      <c r="C190" s="49"/>
      <c r="D190" s="50"/>
      <c r="E190" s="62"/>
      <c r="F190" s="51"/>
      <c r="G190" s="49"/>
      <c r="H190" s="53"/>
      <c r="I190" s="52"/>
      <c r="J190" s="52"/>
      <c r="K190" s="32" t="s">
        <v>65</v>
      </c>
      <c r="L190" s="76">
        <v>190</v>
      </c>
      <c r="M190" s="76"/>
      <c r="N190" s="59"/>
    </row>
    <row r="191" spans="1:14" x14ac:dyDescent="0.35">
      <c r="A191" t="s">
        <v>174</v>
      </c>
      <c r="B191" t="s">
        <v>342</v>
      </c>
      <c r="C191" s="49"/>
      <c r="D191" s="50"/>
      <c r="E191" s="62"/>
      <c r="F191" s="51"/>
      <c r="G191" s="49"/>
      <c r="H191" s="53"/>
      <c r="I191" s="52"/>
      <c r="J191" s="52"/>
      <c r="K191" s="32" t="s">
        <v>65</v>
      </c>
      <c r="L191" s="76">
        <v>191</v>
      </c>
      <c r="M191" s="76"/>
      <c r="N191" s="59"/>
    </row>
    <row r="192" spans="1:14" x14ac:dyDescent="0.35">
      <c r="A192" t="s">
        <v>174</v>
      </c>
      <c r="B192" t="s">
        <v>343</v>
      </c>
      <c r="C192" s="49"/>
      <c r="D192" s="50"/>
      <c r="E192" s="62"/>
      <c r="F192" s="51"/>
      <c r="G192" s="49"/>
      <c r="H192" s="53"/>
      <c r="I192" s="52"/>
      <c r="J192" s="52"/>
      <c r="K192" s="32" t="s">
        <v>65</v>
      </c>
      <c r="L192" s="76">
        <v>192</v>
      </c>
      <c r="M192" s="76"/>
      <c r="N192" s="59"/>
    </row>
    <row r="193" spans="1:14" x14ac:dyDescent="0.35">
      <c r="A193" t="s">
        <v>217</v>
      </c>
      <c r="B193" t="s">
        <v>344</v>
      </c>
      <c r="C193" s="49"/>
      <c r="D193" s="50"/>
      <c r="E193" s="62"/>
      <c r="F193" s="51"/>
      <c r="G193" s="49"/>
      <c r="H193" s="53"/>
      <c r="I193" s="52"/>
      <c r="J193" s="52"/>
      <c r="K193" s="32" t="s">
        <v>65</v>
      </c>
      <c r="L193" s="76">
        <v>193</v>
      </c>
      <c r="M193" s="76"/>
      <c r="N193" s="59"/>
    </row>
    <row r="194" spans="1:14" x14ac:dyDescent="0.35">
      <c r="A194" t="s">
        <v>217</v>
      </c>
      <c r="B194" t="s">
        <v>181</v>
      </c>
      <c r="C194" s="49"/>
      <c r="D194" s="50"/>
      <c r="E194" s="62"/>
      <c r="F194" s="51"/>
      <c r="G194" s="49"/>
      <c r="H194" s="53"/>
      <c r="I194" s="52"/>
      <c r="J194" s="52"/>
      <c r="K194" s="32" t="s">
        <v>65</v>
      </c>
      <c r="L194" s="76">
        <v>194</v>
      </c>
      <c r="M194" s="76"/>
      <c r="N194" s="59"/>
    </row>
    <row r="195" spans="1:14" x14ac:dyDescent="0.35">
      <c r="A195" t="s">
        <v>174</v>
      </c>
      <c r="B195" t="s">
        <v>345</v>
      </c>
      <c r="C195" s="49"/>
      <c r="D195" s="50"/>
      <c r="E195" s="62"/>
      <c r="F195" s="51"/>
      <c r="G195" s="49"/>
      <c r="H195" s="53"/>
      <c r="I195" s="52"/>
      <c r="J195" s="52"/>
      <c r="K195" s="32" t="s">
        <v>65</v>
      </c>
      <c r="L195" s="76">
        <v>195</v>
      </c>
      <c r="M195" s="76"/>
      <c r="N195" s="59"/>
    </row>
    <row r="196" spans="1:14" x14ac:dyDescent="0.35">
      <c r="A196" t="s">
        <v>174</v>
      </c>
      <c r="B196" t="s">
        <v>346</v>
      </c>
      <c r="C196" s="49"/>
      <c r="D196" s="50"/>
      <c r="E196" s="62"/>
      <c r="F196" s="51"/>
      <c r="G196" s="49"/>
      <c r="H196" s="53"/>
      <c r="I196" s="52"/>
      <c r="J196" s="52"/>
      <c r="K196" s="32" t="s">
        <v>65</v>
      </c>
      <c r="L196" s="76">
        <v>196</v>
      </c>
      <c r="M196" s="76"/>
      <c r="N196" s="59"/>
    </row>
    <row r="197" spans="1:14" x14ac:dyDescent="0.35">
      <c r="A197" t="s">
        <v>174</v>
      </c>
      <c r="B197" t="s">
        <v>347</v>
      </c>
      <c r="C197" s="49"/>
      <c r="D197" s="50"/>
      <c r="E197" s="62"/>
      <c r="F197" s="51"/>
      <c r="G197" s="49"/>
      <c r="H197" s="53"/>
      <c r="I197" s="52"/>
      <c r="J197" s="52"/>
      <c r="K197" s="32" t="s">
        <v>65</v>
      </c>
      <c r="L197" s="76">
        <v>197</v>
      </c>
      <c r="M197" s="76"/>
      <c r="N197" s="59"/>
    </row>
    <row r="198" spans="1:14" x14ac:dyDescent="0.35">
      <c r="A198" t="s">
        <v>223</v>
      </c>
      <c r="B198" t="s">
        <v>348</v>
      </c>
      <c r="C198" s="49"/>
      <c r="D198" s="50"/>
      <c r="E198" s="62"/>
      <c r="F198" s="51"/>
      <c r="G198" s="49"/>
      <c r="H198" s="53"/>
      <c r="I198" s="52"/>
      <c r="J198" s="52"/>
      <c r="K198" s="32" t="s">
        <v>65</v>
      </c>
      <c r="L198" s="76">
        <v>198</v>
      </c>
      <c r="M198" s="76"/>
      <c r="N198" s="59"/>
    </row>
    <row r="199" spans="1:14" x14ac:dyDescent="0.35">
      <c r="A199" t="s">
        <v>223</v>
      </c>
      <c r="B199" t="s">
        <v>181</v>
      </c>
      <c r="C199" s="49"/>
      <c r="D199" s="50"/>
      <c r="E199" s="62"/>
      <c r="F199" s="51"/>
      <c r="G199" s="49"/>
      <c r="H199" s="53"/>
      <c r="I199" s="52"/>
      <c r="J199" s="52"/>
      <c r="K199" s="32" t="s">
        <v>65</v>
      </c>
      <c r="L199" s="76">
        <v>199</v>
      </c>
      <c r="M199" s="76"/>
      <c r="N199" s="59"/>
    </row>
    <row r="200" spans="1:14" x14ac:dyDescent="0.35">
      <c r="A200" t="s">
        <v>174</v>
      </c>
      <c r="B200" t="s">
        <v>349</v>
      </c>
      <c r="C200" s="49"/>
      <c r="D200" s="50"/>
      <c r="E200" s="62"/>
      <c r="F200" s="51"/>
      <c r="G200" s="49"/>
      <c r="H200" s="53"/>
      <c r="I200" s="52"/>
      <c r="J200" s="52"/>
      <c r="K200" s="32" t="s">
        <v>65</v>
      </c>
      <c r="L200" s="76">
        <v>200</v>
      </c>
      <c r="M200" s="76"/>
      <c r="N200" s="59"/>
    </row>
    <row r="201" spans="1:14" x14ac:dyDescent="0.35">
      <c r="A201" t="s">
        <v>174</v>
      </c>
      <c r="B201" t="s">
        <v>350</v>
      </c>
      <c r="C201" s="49"/>
      <c r="D201" s="50"/>
      <c r="E201" s="62"/>
      <c r="F201" s="51"/>
      <c r="G201" s="49"/>
      <c r="H201" s="53"/>
      <c r="I201" s="52"/>
      <c r="J201" s="52"/>
      <c r="K201" s="32" t="s">
        <v>65</v>
      </c>
      <c r="L201" s="76">
        <v>201</v>
      </c>
      <c r="M201" s="76"/>
      <c r="N201" s="59"/>
    </row>
    <row r="202" spans="1:14" x14ac:dyDescent="0.35">
      <c r="A202" t="s">
        <v>174</v>
      </c>
      <c r="B202" t="s">
        <v>351</v>
      </c>
      <c r="C202" s="49"/>
      <c r="D202" s="50"/>
      <c r="E202" s="62"/>
      <c r="F202" s="51"/>
      <c r="G202" s="49"/>
      <c r="H202" s="53"/>
      <c r="I202" s="52"/>
      <c r="J202" s="52"/>
      <c r="K202" s="32" t="s">
        <v>65</v>
      </c>
      <c r="L202" s="76">
        <v>202</v>
      </c>
      <c r="M202" s="76"/>
      <c r="N202" s="59"/>
    </row>
    <row r="203" spans="1:14" x14ac:dyDescent="0.35">
      <c r="A203" t="s">
        <v>174</v>
      </c>
      <c r="B203" t="s">
        <v>352</v>
      </c>
      <c r="C203" s="49"/>
      <c r="D203" s="50"/>
      <c r="E203" s="62"/>
      <c r="F203" s="51"/>
      <c r="G203" s="49"/>
      <c r="H203" s="53"/>
      <c r="I203" s="52"/>
      <c r="J203" s="52"/>
      <c r="K203" s="32" t="s">
        <v>65</v>
      </c>
      <c r="L203" s="76">
        <v>203</v>
      </c>
      <c r="M203" s="76"/>
      <c r="N203" s="59"/>
    </row>
    <row r="204" spans="1:14" x14ac:dyDescent="0.35">
      <c r="A204" t="s">
        <v>174</v>
      </c>
      <c r="B204" t="s">
        <v>353</v>
      </c>
      <c r="C204" s="49"/>
      <c r="D204" s="50"/>
      <c r="E204" s="62"/>
      <c r="F204" s="51"/>
      <c r="G204" s="49"/>
      <c r="H204" s="53"/>
      <c r="I204" s="52"/>
      <c r="J204" s="52"/>
      <c r="K204" s="32" t="s">
        <v>65</v>
      </c>
      <c r="L204" s="76">
        <v>204</v>
      </c>
      <c r="M204" s="76"/>
      <c r="N204" s="59"/>
    </row>
    <row r="205" spans="1:14" x14ac:dyDescent="0.35">
      <c r="A205" t="s">
        <v>174</v>
      </c>
      <c r="B205" t="s">
        <v>354</v>
      </c>
      <c r="C205" s="49"/>
      <c r="D205" s="50"/>
      <c r="E205" s="62"/>
      <c r="F205" s="51"/>
      <c r="G205" s="49"/>
      <c r="H205" s="53"/>
      <c r="I205" s="52"/>
      <c r="J205" s="52"/>
      <c r="K205" s="32" t="s">
        <v>65</v>
      </c>
      <c r="L205" s="76">
        <v>205</v>
      </c>
      <c r="M205" s="76"/>
      <c r="N205" s="59"/>
    </row>
    <row r="206" spans="1:14" x14ac:dyDescent="0.35">
      <c r="A206" t="s">
        <v>174</v>
      </c>
      <c r="B206" t="s">
        <v>355</v>
      </c>
      <c r="C206" s="49"/>
      <c r="D206" s="50"/>
      <c r="E206" s="62"/>
      <c r="F206" s="51"/>
      <c r="G206" s="49"/>
      <c r="H206" s="53"/>
      <c r="I206" s="52"/>
      <c r="J206" s="52"/>
      <c r="K206" s="32" t="s">
        <v>65</v>
      </c>
      <c r="L206" s="76">
        <v>206</v>
      </c>
      <c r="M206" s="76"/>
      <c r="N206" s="59"/>
    </row>
    <row r="207" spans="1:14" x14ac:dyDescent="0.35">
      <c r="A207" t="s">
        <v>174</v>
      </c>
      <c r="B207" t="s">
        <v>356</v>
      </c>
      <c r="C207" s="49"/>
      <c r="D207" s="50"/>
      <c r="E207" s="62"/>
      <c r="F207" s="51"/>
      <c r="G207" s="49"/>
      <c r="H207" s="53"/>
      <c r="I207" s="52"/>
      <c r="J207" s="52"/>
      <c r="K207" s="32" t="s">
        <v>65</v>
      </c>
      <c r="L207" s="76">
        <v>207</v>
      </c>
      <c r="M207" s="76"/>
      <c r="N207" s="59"/>
    </row>
    <row r="208" spans="1:14" x14ac:dyDescent="0.35">
      <c r="A208" t="s">
        <v>174</v>
      </c>
      <c r="B208" t="s">
        <v>357</v>
      </c>
      <c r="C208" s="49"/>
      <c r="D208" s="50"/>
      <c r="E208" s="62"/>
      <c r="F208" s="51"/>
      <c r="G208" s="49"/>
      <c r="H208" s="53"/>
      <c r="I208" s="52"/>
      <c r="J208" s="52"/>
      <c r="K208" s="32" t="s">
        <v>65</v>
      </c>
      <c r="L208" s="76">
        <v>208</v>
      </c>
      <c r="M208" s="76"/>
      <c r="N208" s="59"/>
    </row>
    <row r="209" spans="1:14" x14ac:dyDescent="0.35">
      <c r="A209" t="s">
        <v>174</v>
      </c>
      <c r="B209" t="s">
        <v>358</v>
      </c>
      <c r="C209" s="49"/>
      <c r="D209" s="50"/>
      <c r="E209" s="62"/>
      <c r="F209" s="51"/>
      <c r="G209" s="49"/>
      <c r="H209" s="53"/>
      <c r="I209" s="52"/>
      <c r="J209" s="52"/>
      <c r="K209" s="32" t="s">
        <v>65</v>
      </c>
      <c r="L209" s="76">
        <v>209</v>
      </c>
      <c r="M209" s="76"/>
      <c r="N209" s="59"/>
    </row>
    <row r="210" spans="1:14" x14ac:dyDescent="0.35">
      <c r="A210" t="s">
        <v>174</v>
      </c>
      <c r="B210" t="s">
        <v>359</v>
      </c>
      <c r="C210" s="49"/>
      <c r="D210" s="50"/>
      <c r="E210" s="62"/>
      <c r="F210" s="51"/>
      <c r="G210" s="49"/>
      <c r="H210" s="53"/>
      <c r="I210" s="52"/>
      <c r="J210" s="52"/>
      <c r="K210" s="32" t="s">
        <v>65</v>
      </c>
      <c r="L210" s="76">
        <v>210</v>
      </c>
      <c r="M210" s="76"/>
      <c r="N210" s="59"/>
    </row>
    <row r="211" spans="1:14" x14ac:dyDescent="0.35">
      <c r="A211" t="s">
        <v>174</v>
      </c>
      <c r="B211" t="s">
        <v>360</v>
      </c>
      <c r="C211" s="49"/>
      <c r="D211" s="50"/>
      <c r="E211" s="62"/>
      <c r="F211" s="51"/>
      <c r="G211" s="49"/>
      <c r="H211" s="53"/>
      <c r="I211" s="52"/>
      <c r="J211" s="52"/>
      <c r="K211" s="32" t="s">
        <v>65</v>
      </c>
      <c r="L211" s="76">
        <v>211</v>
      </c>
      <c r="M211" s="76"/>
      <c r="N211" s="59"/>
    </row>
    <row r="212" spans="1:14" x14ac:dyDescent="0.35">
      <c r="A212" t="s">
        <v>174</v>
      </c>
      <c r="B212" t="s">
        <v>361</v>
      </c>
      <c r="C212" s="49"/>
      <c r="D212" s="50"/>
      <c r="E212" s="62"/>
      <c r="F212" s="51"/>
      <c r="G212" s="49"/>
      <c r="H212" s="53"/>
      <c r="I212" s="52"/>
      <c r="J212" s="52"/>
      <c r="K212" s="32" t="s">
        <v>65</v>
      </c>
      <c r="L212" s="76">
        <v>212</v>
      </c>
      <c r="M212" s="76"/>
      <c r="N212" s="59"/>
    </row>
    <row r="213" spans="1:14" x14ac:dyDescent="0.35">
      <c r="A213" t="s">
        <v>174</v>
      </c>
      <c r="B213" t="s">
        <v>362</v>
      </c>
      <c r="C213" s="49"/>
      <c r="D213" s="50"/>
      <c r="E213" s="62"/>
      <c r="F213" s="51"/>
      <c r="G213" s="49"/>
      <c r="H213" s="53"/>
      <c r="I213" s="52"/>
      <c r="J213" s="52"/>
      <c r="K213" s="32" t="s">
        <v>65</v>
      </c>
      <c r="L213" s="76">
        <v>213</v>
      </c>
      <c r="M213" s="76"/>
      <c r="N213" s="59"/>
    </row>
    <row r="214" spans="1:14" x14ac:dyDescent="0.35">
      <c r="A214" t="s">
        <v>217</v>
      </c>
      <c r="B214" t="s">
        <v>363</v>
      </c>
      <c r="C214" s="49"/>
      <c r="D214" s="50"/>
      <c r="E214" s="62"/>
      <c r="F214" s="51"/>
      <c r="G214" s="49"/>
      <c r="H214" s="53"/>
      <c r="I214" s="52"/>
      <c r="J214" s="52"/>
      <c r="K214" s="32" t="s">
        <v>65</v>
      </c>
      <c r="L214" s="76">
        <v>214</v>
      </c>
      <c r="M214" s="76"/>
      <c r="N214" s="59"/>
    </row>
    <row r="215" spans="1:14" x14ac:dyDescent="0.35">
      <c r="A215" t="s">
        <v>217</v>
      </c>
      <c r="B215" t="s">
        <v>181</v>
      </c>
      <c r="C215" s="49"/>
      <c r="D215" s="50"/>
      <c r="E215" s="62"/>
      <c r="F215" s="51"/>
      <c r="G215" s="49"/>
      <c r="H215" s="53"/>
      <c r="I215" s="52"/>
      <c r="J215" s="52"/>
      <c r="K215" s="32" t="s">
        <v>65</v>
      </c>
      <c r="L215" s="76">
        <v>215</v>
      </c>
      <c r="M215" s="76"/>
      <c r="N215" s="59"/>
    </row>
    <row r="216" spans="1:14" x14ac:dyDescent="0.35">
      <c r="A216" t="s">
        <v>174</v>
      </c>
      <c r="B216" t="s">
        <v>364</v>
      </c>
      <c r="C216" s="49"/>
      <c r="D216" s="50"/>
      <c r="E216" s="62"/>
      <c r="F216" s="51"/>
      <c r="G216" s="49"/>
      <c r="H216" s="53"/>
      <c r="I216" s="52"/>
      <c r="J216" s="52"/>
      <c r="K216" s="32" t="s">
        <v>65</v>
      </c>
      <c r="L216" s="76">
        <v>216</v>
      </c>
      <c r="M216" s="76"/>
      <c r="N216" s="59"/>
    </row>
    <row r="217" spans="1:14" x14ac:dyDescent="0.35">
      <c r="A217" t="s">
        <v>174</v>
      </c>
      <c r="B217" t="s">
        <v>365</v>
      </c>
      <c r="C217" s="49"/>
      <c r="D217" s="50"/>
      <c r="E217" s="62"/>
      <c r="F217" s="51"/>
      <c r="G217" s="49"/>
      <c r="H217" s="53"/>
      <c r="I217" s="52"/>
      <c r="J217" s="52"/>
      <c r="K217" s="32" t="s">
        <v>65</v>
      </c>
      <c r="L217" s="76">
        <v>217</v>
      </c>
      <c r="M217" s="76"/>
      <c r="N217" s="59"/>
    </row>
    <row r="218" spans="1:14" x14ac:dyDescent="0.35">
      <c r="A218" t="s">
        <v>174</v>
      </c>
      <c r="B218" t="s">
        <v>366</v>
      </c>
      <c r="C218" s="49"/>
      <c r="D218" s="50"/>
      <c r="E218" s="62"/>
      <c r="F218" s="51"/>
      <c r="G218" s="49"/>
      <c r="H218" s="53"/>
      <c r="I218" s="52"/>
      <c r="J218" s="52"/>
      <c r="K218" s="32" t="s">
        <v>65</v>
      </c>
      <c r="L218" s="76">
        <v>218</v>
      </c>
      <c r="M218" s="76"/>
      <c r="N218" s="59"/>
    </row>
    <row r="219" spans="1:14" x14ac:dyDescent="0.35">
      <c r="A219" t="s">
        <v>190</v>
      </c>
      <c r="B219" t="s">
        <v>367</v>
      </c>
      <c r="C219" s="49"/>
      <c r="D219" s="50"/>
      <c r="E219" s="62"/>
      <c r="F219" s="51"/>
      <c r="G219" s="49"/>
      <c r="H219" s="53"/>
      <c r="I219" s="52"/>
      <c r="J219" s="52"/>
      <c r="K219" s="32" t="s">
        <v>65</v>
      </c>
      <c r="L219" s="76">
        <v>219</v>
      </c>
      <c r="M219" s="76"/>
      <c r="N219" s="59"/>
    </row>
    <row r="220" spans="1:14" x14ac:dyDescent="0.35">
      <c r="A220" t="s">
        <v>190</v>
      </c>
      <c r="B220" t="s">
        <v>181</v>
      </c>
      <c r="C220" s="49"/>
      <c r="D220" s="50"/>
      <c r="E220" s="62"/>
      <c r="F220" s="51"/>
      <c r="G220" s="49"/>
      <c r="H220" s="53"/>
      <c r="I220" s="52"/>
      <c r="J220" s="52"/>
      <c r="K220" s="32" t="s">
        <v>65</v>
      </c>
      <c r="L220" s="76">
        <v>220</v>
      </c>
      <c r="M220" s="76"/>
      <c r="N220" s="59"/>
    </row>
    <row r="221" spans="1:14" x14ac:dyDescent="0.35">
      <c r="A221" t="s">
        <v>174</v>
      </c>
      <c r="B221" t="s">
        <v>368</v>
      </c>
      <c r="C221" s="49"/>
      <c r="D221" s="50"/>
      <c r="E221" s="62"/>
      <c r="F221" s="51"/>
      <c r="G221" s="49"/>
      <c r="H221" s="53"/>
      <c r="I221" s="52"/>
      <c r="J221" s="52"/>
      <c r="K221" s="32" t="s">
        <v>65</v>
      </c>
      <c r="L221" s="76">
        <v>221</v>
      </c>
      <c r="M221" s="76"/>
      <c r="N221" s="59"/>
    </row>
    <row r="222" spans="1:14" x14ac:dyDescent="0.35">
      <c r="A222" t="s">
        <v>174</v>
      </c>
      <c r="B222" t="s">
        <v>369</v>
      </c>
      <c r="C222" s="49"/>
      <c r="D222" s="50"/>
      <c r="E222" s="62"/>
      <c r="F222" s="51"/>
      <c r="G222" s="49"/>
      <c r="H222" s="53"/>
      <c r="I222" s="52"/>
      <c r="J222" s="52"/>
      <c r="K222" s="32" t="s">
        <v>65</v>
      </c>
      <c r="L222" s="76">
        <v>222</v>
      </c>
      <c r="M222" s="76"/>
      <c r="N222" s="59"/>
    </row>
    <row r="223" spans="1:14" x14ac:dyDescent="0.35">
      <c r="A223" t="s">
        <v>174</v>
      </c>
      <c r="B223" t="s">
        <v>370</v>
      </c>
      <c r="C223" s="49"/>
      <c r="D223" s="50"/>
      <c r="E223" s="62"/>
      <c r="F223" s="51"/>
      <c r="G223" s="49"/>
      <c r="H223" s="53"/>
      <c r="I223" s="52"/>
      <c r="J223" s="52"/>
      <c r="K223" s="32" t="s">
        <v>65</v>
      </c>
      <c r="L223" s="76">
        <v>223</v>
      </c>
      <c r="M223" s="76"/>
      <c r="N223" s="59"/>
    </row>
    <row r="224" spans="1:14" x14ac:dyDescent="0.35">
      <c r="A224" t="s">
        <v>174</v>
      </c>
      <c r="B224" t="s">
        <v>371</v>
      </c>
      <c r="C224" s="49"/>
      <c r="D224" s="50"/>
      <c r="E224" s="62"/>
      <c r="F224" s="51"/>
      <c r="G224" s="49"/>
      <c r="H224" s="53"/>
      <c r="I224" s="52"/>
      <c r="J224" s="52"/>
      <c r="K224" s="32" t="s">
        <v>65</v>
      </c>
      <c r="L224" s="76">
        <v>224</v>
      </c>
      <c r="M224" s="76"/>
      <c r="N224" s="59"/>
    </row>
    <row r="225" spans="1:14" x14ac:dyDescent="0.35">
      <c r="A225" t="s">
        <v>174</v>
      </c>
      <c r="B225" t="s">
        <v>372</v>
      </c>
      <c r="C225" s="49"/>
      <c r="D225" s="50"/>
      <c r="E225" s="62"/>
      <c r="F225" s="51"/>
      <c r="G225" s="49"/>
      <c r="H225" s="53"/>
      <c r="I225" s="52"/>
      <c r="J225" s="52"/>
      <c r="K225" s="32" t="s">
        <v>65</v>
      </c>
      <c r="L225" s="76">
        <v>225</v>
      </c>
      <c r="M225" s="76"/>
      <c r="N225" s="59"/>
    </row>
    <row r="226" spans="1:14" x14ac:dyDescent="0.35">
      <c r="A226" t="s">
        <v>174</v>
      </c>
      <c r="B226" t="s">
        <v>373</v>
      </c>
      <c r="C226" s="49"/>
      <c r="D226" s="50"/>
      <c r="E226" s="62"/>
      <c r="F226" s="51"/>
      <c r="G226" s="49"/>
      <c r="H226" s="53"/>
      <c r="I226" s="52"/>
      <c r="J226" s="52"/>
      <c r="K226" s="32" t="s">
        <v>65</v>
      </c>
      <c r="L226" s="76">
        <v>226</v>
      </c>
      <c r="M226" s="76"/>
      <c r="N226" s="59"/>
    </row>
    <row r="227" spans="1:14" x14ac:dyDescent="0.35">
      <c r="A227" t="s">
        <v>174</v>
      </c>
      <c r="B227" t="s">
        <v>374</v>
      </c>
      <c r="C227" s="49"/>
      <c r="D227" s="50"/>
      <c r="E227" s="62"/>
      <c r="F227" s="51"/>
      <c r="G227" s="49"/>
      <c r="H227" s="53"/>
      <c r="I227" s="52"/>
      <c r="J227" s="52"/>
      <c r="K227" s="32" t="s">
        <v>65</v>
      </c>
      <c r="L227" s="76">
        <v>227</v>
      </c>
      <c r="M227" s="76"/>
      <c r="N227" s="59"/>
    </row>
    <row r="228" spans="1:14" x14ac:dyDescent="0.35">
      <c r="A228" t="s">
        <v>174</v>
      </c>
      <c r="B228" t="s">
        <v>375</v>
      </c>
      <c r="C228" s="49"/>
      <c r="D228" s="50"/>
      <c r="E228" s="62"/>
      <c r="F228" s="51"/>
      <c r="G228" s="49"/>
      <c r="H228" s="53"/>
      <c r="I228" s="52"/>
      <c r="J228" s="52"/>
      <c r="K228" s="32" t="s">
        <v>65</v>
      </c>
      <c r="L228" s="76">
        <v>228</v>
      </c>
      <c r="M228" s="76"/>
      <c r="N228" s="59"/>
    </row>
    <row r="229" spans="1:14" x14ac:dyDescent="0.35">
      <c r="A229" t="s">
        <v>174</v>
      </c>
      <c r="B229" t="s">
        <v>376</v>
      </c>
      <c r="C229" s="49"/>
      <c r="D229" s="50"/>
      <c r="E229" s="62"/>
      <c r="F229" s="51"/>
      <c r="G229" s="49"/>
      <c r="H229" s="53"/>
      <c r="I229" s="52"/>
      <c r="J229" s="52"/>
      <c r="K229" s="32" t="s">
        <v>65</v>
      </c>
      <c r="L229" s="76">
        <v>229</v>
      </c>
      <c r="M229" s="76"/>
      <c r="N229" s="59"/>
    </row>
    <row r="230" spans="1:14" x14ac:dyDescent="0.35">
      <c r="A230" t="s">
        <v>174</v>
      </c>
      <c r="B230" t="s">
        <v>377</v>
      </c>
      <c r="C230" s="49"/>
      <c r="D230" s="50"/>
      <c r="E230" s="62"/>
      <c r="F230" s="51"/>
      <c r="G230" s="49"/>
      <c r="H230" s="53"/>
      <c r="I230" s="52"/>
      <c r="J230" s="52"/>
      <c r="K230" s="32" t="s">
        <v>65</v>
      </c>
      <c r="L230" s="76">
        <v>230</v>
      </c>
      <c r="M230" s="76"/>
      <c r="N230" s="59"/>
    </row>
    <row r="231" spans="1:14" x14ac:dyDescent="0.35">
      <c r="A231" t="s">
        <v>174</v>
      </c>
      <c r="B231" t="s">
        <v>378</v>
      </c>
      <c r="C231" s="49"/>
      <c r="D231" s="50"/>
      <c r="E231" s="62"/>
      <c r="F231" s="51"/>
      <c r="G231" s="49"/>
      <c r="H231" s="53"/>
      <c r="I231" s="52"/>
      <c r="J231" s="52"/>
      <c r="K231" s="32" t="s">
        <v>65</v>
      </c>
      <c r="L231" s="76">
        <v>231</v>
      </c>
      <c r="M231" s="76"/>
      <c r="N231" s="59"/>
    </row>
    <row r="232" spans="1:14" x14ac:dyDescent="0.35">
      <c r="A232" t="s">
        <v>174</v>
      </c>
      <c r="B232" t="s">
        <v>379</v>
      </c>
      <c r="C232" s="49"/>
      <c r="D232" s="50"/>
      <c r="E232" s="62"/>
      <c r="F232" s="51"/>
      <c r="G232" s="49"/>
      <c r="H232" s="53"/>
      <c r="I232" s="52"/>
      <c r="J232" s="52"/>
      <c r="K232" s="32" t="s">
        <v>65</v>
      </c>
      <c r="L232" s="76">
        <v>232</v>
      </c>
      <c r="M232" s="76"/>
      <c r="N232" s="59"/>
    </row>
    <row r="233" spans="1:14" x14ac:dyDescent="0.35">
      <c r="A233" t="s">
        <v>174</v>
      </c>
      <c r="B233" t="s">
        <v>380</v>
      </c>
      <c r="C233" s="49"/>
      <c r="D233" s="50"/>
      <c r="E233" s="62"/>
      <c r="F233" s="51"/>
      <c r="G233" s="49"/>
      <c r="H233" s="53"/>
      <c r="I233" s="52"/>
      <c r="J233" s="52"/>
      <c r="K233" s="32" t="s">
        <v>65</v>
      </c>
      <c r="L233" s="76">
        <v>233</v>
      </c>
      <c r="M233" s="76"/>
      <c r="N233" s="59"/>
    </row>
    <row r="234" spans="1:14" x14ac:dyDescent="0.35">
      <c r="A234" t="s">
        <v>174</v>
      </c>
      <c r="B234" t="s">
        <v>381</v>
      </c>
      <c r="C234" s="49"/>
      <c r="D234" s="50"/>
      <c r="E234" s="62"/>
      <c r="F234" s="51"/>
      <c r="G234" s="49"/>
      <c r="H234" s="53"/>
      <c r="I234" s="52"/>
      <c r="J234" s="52"/>
      <c r="K234" s="32" t="s">
        <v>65</v>
      </c>
      <c r="L234" s="76">
        <v>234</v>
      </c>
      <c r="M234" s="76"/>
      <c r="N234" s="59"/>
    </row>
    <row r="235" spans="1:14" x14ac:dyDescent="0.35">
      <c r="A235" t="s">
        <v>174</v>
      </c>
      <c r="B235" t="s">
        <v>382</v>
      </c>
      <c r="C235" s="49"/>
      <c r="D235" s="50"/>
      <c r="E235" s="62"/>
      <c r="F235" s="51"/>
      <c r="G235" s="49"/>
      <c r="H235" s="53"/>
      <c r="I235" s="52"/>
      <c r="J235" s="52"/>
      <c r="K235" s="32" t="s">
        <v>65</v>
      </c>
      <c r="L235" s="76">
        <v>235</v>
      </c>
      <c r="M235" s="76"/>
      <c r="N235" s="59"/>
    </row>
    <row r="236" spans="1:14" x14ac:dyDescent="0.35">
      <c r="A236" t="s">
        <v>174</v>
      </c>
      <c r="B236" t="s">
        <v>383</v>
      </c>
      <c r="C236" s="49"/>
      <c r="D236" s="50"/>
      <c r="E236" s="62"/>
      <c r="F236" s="51"/>
      <c r="G236" s="49"/>
      <c r="H236" s="53"/>
      <c r="I236" s="52"/>
      <c r="J236" s="52"/>
      <c r="K236" s="32" t="s">
        <v>65</v>
      </c>
      <c r="L236" s="76">
        <v>236</v>
      </c>
      <c r="M236" s="76"/>
      <c r="N236" s="59"/>
    </row>
    <row r="237" spans="1:14" x14ac:dyDescent="0.35">
      <c r="A237" t="s">
        <v>190</v>
      </c>
      <c r="B237" t="s">
        <v>384</v>
      </c>
      <c r="C237" s="49"/>
      <c r="D237" s="50"/>
      <c r="E237" s="62"/>
      <c r="F237" s="51"/>
      <c r="G237" s="49"/>
      <c r="H237" s="53"/>
      <c r="I237" s="52"/>
      <c r="J237" s="52"/>
      <c r="K237" s="32" t="s">
        <v>65</v>
      </c>
      <c r="L237" s="76">
        <v>237</v>
      </c>
      <c r="M237" s="76"/>
      <c r="N237" s="59"/>
    </row>
    <row r="238" spans="1:14" x14ac:dyDescent="0.35">
      <c r="A238" t="s">
        <v>190</v>
      </c>
      <c r="B238" t="s">
        <v>181</v>
      </c>
      <c r="C238" s="49"/>
      <c r="D238" s="50"/>
      <c r="E238" s="62"/>
      <c r="F238" s="51"/>
      <c r="G238" s="49"/>
      <c r="H238" s="53"/>
      <c r="I238" s="52"/>
      <c r="J238" s="52"/>
      <c r="K238" s="32" t="s">
        <v>65</v>
      </c>
      <c r="L238" s="76">
        <v>238</v>
      </c>
      <c r="M238" s="76"/>
      <c r="N238" s="59"/>
    </row>
    <row r="239" spans="1:14" x14ac:dyDescent="0.35">
      <c r="A239" t="s">
        <v>174</v>
      </c>
      <c r="B239" t="s">
        <v>385</v>
      </c>
      <c r="C239" s="49"/>
      <c r="D239" s="50"/>
      <c r="E239" s="62"/>
      <c r="F239" s="51"/>
      <c r="G239" s="49"/>
      <c r="H239" s="53"/>
      <c r="I239" s="52"/>
      <c r="J239" s="52"/>
      <c r="K239" s="32" t="s">
        <v>65</v>
      </c>
      <c r="L239" s="76">
        <v>239</v>
      </c>
      <c r="M239" s="76"/>
      <c r="N239" s="59"/>
    </row>
    <row r="240" spans="1:14" x14ac:dyDescent="0.35">
      <c r="A240" t="s">
        <v>174</v>
      </c>
      <c r="B240" t="s">
        <v>386</v>
      </c>
      <c r="C240" s="49"/>
      <c r="D240" s="50"/>
      <c r="E240" s="62"/>
      <c r="F240" s="51"/>
      <c r="G240" s="49"/>
      <c r="H240" s="53"/>
      <c r="I240" s="52"/>
      <c r="J240" s="52"/>
      <c r="K240" s="32" t="s">
        <v>65</v>
      </c>
      <c r="L240" s="76">
        <v>240</v>
      </c>
      <c r="M240" s="76"/>
      <c r="N240" s="59"/>
    </row>
    <row r="241" spans="1:14" x14ac:dyDescent="0.35">
      <c r="A241" t="s">
        <v>201</v>
      </c>
      <c r="B241" t="s">
        <v>387</v>
      </c>
      <c r="C241" s="49"/>
      <c r="D241" s="50"/>
      <c r="E241" s="62"/>
      <c r="F241" s="51"/>
      <c r="G241" s="49"/>
      <c r="H241" s="53"/>
      <c r="I241" s="52"/>
      <c r="J241" s="52"/>
      <c r="K241" s="32" t="s">
        <v>65</v>
      </c>
      <c r="L241" s="76">
        <v>241</v>
      </c>
      <c r="M241" s="76"/>
      <c r="N241" s="59"/>
    </row>
    <row r="242" spans="1:14" x14ac:dyDescent="0.35">
      <c r="A242" t="s">
        <v>201</v>
      </c>
      <c r="B242" t="s">
        <v>181</v>
      </c>
      <c r="C242" s="49"/>
      <c r="D242" s="50"/>
      <c r="E242" s="62"/>
      <c r="F242" s="51"/>
      <c r="G242" s="49"/>
      <c r="H242" s="53"/>
      <c r="I242" s="52"/>
      <c r="J242" s="52"/>
      <c r="K242" s="32" t="s">
        <v>65</v>
      </c>
      <c r="L242" s="76">
        <v>242</v>
      </c>
      <c r="M242" s="76"/>
      <c r="N242" s="59"/>
    </row>
    <row r="243" spans="1:14" x14ac:dyDescent="0.35">
      <c r="A243" t="s">
        <v>174</v>
      </c>
      <c r="B243" t="s">
        <v>388</v>
      </c>
      <c r="C243" s="49"/>
      <c r="D243" s="50"/>
      <c r="E243" s="62"/>
      <c r="F243" s="51"/>
      <c r="G243" s="49"/>
      <c r="H243" s="53"/>
      <c r="I243" s="52"/>
      <c r="J243" s="52"/>
      <c r="K243" s="32" t="s">
        <v>65</v>
      </c>
      <c r="L243" s="76">
        <v>243</v>
      </c>
      <c r="M243" s="76"/>
      <c r="N243" s="59"/>
    </row>
    <row r="244" spans="1:14" x14ac:dyDescent="0.35">
      <c r="A244" t="s">
        <v>174</v>
      </c>
      <c r="B244" t="s">
        <v>389</v>
      </c>
      <c r="C244" s="49"/>
      <c r="D244" s="50"/>
      <c r="E244" s="62"/>
      <c r="F244" s="51"/>
      <c r="G244" s="49"/>
      <c r="H244" s="53"/>
      <c r="I244" s="52"/>
      <c r="J244" s="52"/>
      <c r="K244" s="32" t="s">
        <v>65</v>
      </c>
      <c r="L244" s="76">
        <v>244</v>
      </c>
      <c r="M244" s="76"/>
      <c r="N244" s="59"/>
    </row>
    <row r="245" spans="1:14" x14ac:dyDescent="0.35">
      <c r="A245" t="s">
        <v>174</v>
      </c>
      <c r="B245" t="s">
        <v>390</v>
      </c>
      <c r="C245" s="49"/>
      <c r="D245" s="50"/>
      <c r="E245" s="62"/>
      <c r="F245" s="51"/>
      <c r="G245" s="49"/>
      <c r="H245" s="53"/>
      <c r="I245" s="52"/>
      <c r="J245" s="52"/>
      <c r="K245" s="32" t="s">
        <v>65</v>
      </c>
      <c r="L245" s="76">
        <v>245</v>
      </c>
      <c r="M245" s="76"/>
      <c r="N245" s="59"/>
    </row>
    <row r="246" spans="1:14" x14ac:dyDescent="0.35">
      <c r="A246" t="s">
        <v>174</v>
      </c>
      <c r="B246" t="s">
        <v>391</v>
      </c>
      <c r="C246" s="49"/>
      <c r="D246" s="50"/>
      <c r="E246" s="62"/>
      <c r="F246" s="51"/>
      <c r="G246" s="49"/>
      <c r="H246" s="53"/>
      <c r="I246" s="52"/>
      <c r="J246" s="52"/>
      <c r="K246" s="32" t="s">
        <v>65</v>
      </c>
      <c r="L246" s="76">
        <v>246</v>
      </c>
      <c r="M246" s="76"/>
      <c r="N246" s="59"/>
    </row>
    <row r="247" spans="1:14" x14ac:dyDescent="0.35">
      <c r="A247" t="s">
        <v>174</v>
      </c>
      <c r="B247" t="s">
        <v>392</v>
      </c>
      <c r="C247" s="49"/>
      <c r="D247" s="50"/>
      <c r="E247" s="62"/>
      <c r="F247" s="51"/>
      <c r="G247" s="49"/>
      <c r="H247" s="53"/>
      <c r="I247" s="52"/>
      <c r="J247" s="52"/>
      <c r="K247" s="32" t="s">
        <v>65</v>
      </c>
      <c r="L247" s="76">
        <v>247</v>
      </c>
      <c r="M247" s="76"/>
      <c r="N247" s="59"/>
    </row>
    <row r="248" spans="1:14" x14ac:dyDescent="0.35">
      <c r="A248" t="s">
        <v>174</v>
      </c>
      <c r="B248" t="s">
        <v>393</v>
      </c>
      <c r="C248" s="49"/>
      <c r="D248" s="50"/>
      <c r="E248" s="62"/>
      <c r="F248" s="51"/>
      <c r="G248" s="49"/>
      <c r="H248" s="53"/>
      <c r="I248" s="52"/>
      <c r="J248" s="52"/>
      <c r="K248" s="32" t="s">
        <v>65</v>
      </c>
      <c r="L248" s="76">
        <v>248</v>
      </c>
      <c r="M248" s="76"/>
      <c r="N248" s="59"/>
    </row>
    <row r="249" spans="1:14" x14ac:dyDescent="0.35">
      <c r="A249" t="s">
        <v>174</v>
      </c>
      <c r="B249" t="s">
        <v>394</v>
      </c>
      <c r="C249" s="49"/>
      <c r="D249" s="50"/>
      <c r="E249" s="62"/>
      <c r="F249" s="51"/>
      <c r="G249" s="49"/>
      <c r="H249" s="53"/>
      <c r="I249" s="52"/>
      <c r="J249" s="52"/>
      <c r="K249" s="32" t="s">
        <v>65</v>
      </c>
      <c r="L249" s="76">
        <v>249</v>
      </c>
      <c r="M249" s="76"/>
      <c r="N249" s="59"/>
    </row>
    <row r="250" spans="1:14" x14ac:dyDescent="0.35">
      <c r="A250" t="s">
        <v>174</v>
      </c>
      <c r="B250" t="s">
        <v>395</v>
      </c>
      <c r="C250" s="49"/>
      <c r="D250" s="50"/>
      <c r="E250" s="62"/>
      <c r="F250" s="51"/>
      <c r="G250" s="49"/>
      <c r="H250" s="53"/>
      <c r="I250" s="52"/>
      <c r="J250" s="52"/>
      <c r="K250" s="32" t="s">
        <v>65</v>
      </c>
      <c r="L250" s="76">
        <v>250</v>
      </c>
      <c r="M250" s="76"/>
      <c r="N250" s="59"/>
    </row>
    <row r="251" spans="1:14" x14ac:dyDescent="0.35">
      <c r="A251" t="s">
        <v>174</v>
      </c>
      <c r="B251" t="s">
        <v>396</v>
      </c>
      <c r="C251" s="49"/>
      <c r="D251" s="50"/>
      <c r="E251" s="62"/>
      <c r="F251" s="51"/>
      <c r="G251" s="49"/>
      <c r="H251" s="53"/>
      <c r="I251" s="52"/>
      <c r="J251" s="52"/>
      <c r="K251" s="32" t="s">
        <v>65</v>
      </c>
      <c r="L251" s="76">
        <v>251</v>
      </c>
      <c r="M251" s="76"/>
      <c r="N251" s="59"/>
    </row>
    <row r="252" spans="1:14" x14ac:dyDescent="0.35">
      <c r="A252" t="s">
        <v>174</v>
      </c>
      <c r="B252" t="s">
        <v>397</v>
      </c>
      <c r="C252" s="49"/>
      <c r="D252" s="50"/>
      <c r="E252" s="62"/>
      <c r="F252" s="51"/>
      <c r="G252" s="49"/>
      <c r="H252" s="53"/>
      <c r="I252" s="52"/>
      <c r="J252" s="52"/>
      <c r="K252" s="32" t="s">
        <v>65</v>
      </c>
      <c r="L252" s="76">
        <v>252</v>
      </c>
      <c r="M252" s="76"/>
      <c r="N252" s="59"/>
    </row>
    <row r="253" spans="1:14" x14ac:dyDescent="0.35">
      <c r="A253" t="s">
        <v>174</v>
      </c>
      <c r="B253" t="s">
        <v>398</v>
      </c>
      <c r="C253" s="49"/>
      <c r="D253" s="50"/>
      <c r="E253" s="62"/>
      <c r="F253" s="51"/>
      <c r="G253" s="49"/>
      <c r="H253" s="53"/>
      <c r="I253" s="52"/>
      <c r="J253" s="52"/>
      <c r="K253" s="32" t="s">
        <v>65</v>
      </c>
      <c r="L253" s="76">
        <v>253</v>
      </c>
      <c r="M253" s="76"/>
      <c r="N253" s="59"/>
    </row>
    <row r="254" spans="1:14" x14ac:dyDescent="0.35">
      <c r="A254" t="s">
        <v>174</v>
      </c>
      <c r="B254" t="s">
        <v>399</v>
      </c>
      <c r="C254" s="49"/>
      <c r="D254" s="50"/>
      <c r="E254" s="62"/>
      <c r="F254" s="51"/>
      <c r="G254" s="49"/>
      <c r="H254" s="53"/>
      <c r="I254" s="52"/>
      <c r="J254" s="52"/>
      <c r="K254" s="32" t="s">
        <v>65</v>
      </c>
      <c r="L254" s="76">
        <v>254</v>
      </c>
      <c r="M254" s="76"/>
      <c r="N254" s="59"/>
    </row>
    <row r="255" spans="1:14" x14ac:dyDescent="0.35">
      <c r="A255" t="s">
        <v>174</v>
      </c>
      <c r="B255" t="s">
        <v>400</v>
      </c>
      <c r="C255" s="49"/>
      <c r="D255" s="50"/>
      <c r="E255" s="62"/>
      <c r="F255" s="51"/>
      <c r="G255" s="49"/>
      <c r="H255" s="53"/>
      <c r="I255" s="52"/>
      <c r="J255" s="52"/>
      <c r="K255" s="32" t="s">
        <v>65</v>
      </c>
      <c r="L255" s="76">
        <v>255</v>
      </c>
      <c r="M255" s="76"/>
      <c r="N255" s="59"/>
    </row>
    <row r="256" spans="1:14" x14ac:dyDescent="0.35">
      <c r="A256" t="s">
        <v>401</v>
      </c>
      <c r="B256" t="s">
        <v>402</v>
      </c>
      <c r="C256" s="49"/>
      <c r="D256" s="50"/>
      <c r="E256" s="62"/>
      <c r="F256" s="51"/>
      <c r="G256" s="49"/>
      <c r="H256" s="53"/>
      <c r="I256" s="52"/>
      <c r="J256" s="52"/>
      <c r="K256" s="32" t="s">
        <v>65</v>
      </c>
      <c r="L256" s="76">
        <v>256</v>
      </c>
      <c r="M256" s="76"/>
      <c r="N256" s="59"/>
    </row>
    <row r="257" spans="1:14" x14ac:dyDescent="0.35">
      <c r="A257" t="s">
        <v>401</v>
      </c>
      <c r="B257" t="s">
        <v>181</v>
      </c>
      <c r="C257" s="49"/>
      <c r="D257" s="50"/>
      <c r="E257" s="62"/>
      <c r="F257" s="51"/>
      <c r="G257" s="49"/>
      <c r="H257" s="53"/>
      <c r="I257" s="52"/>
      <c r="J257" s="52"/>
      <c r="K257" s="32" t="s">
        <v>65</v>
      </c>
      <c r="L257" s="76">
        <v>257</v>
      </c>
      <c r="M257" s="76"/>
      <c r="N257" s="59"/>
    </row>
    <row r="258" spans="1:14" x14ac:dyDescent="0.35">
      <c r="A258" t="s">
        <v>174</v>
      </c>
      <c r="B258" t="s">
        <v>403</v>
      </c>
      <c r="C258" s="49"/>
      <c r="D258" s="50"/>
      <c r="E258" s="62"/>
      <c r="F258" s="51"/>
      <c r="G258" s="49"/>
      <c r="H258" s="53"/>
      <c r="I258" s="52"/>
      <c r="J258" s="52"/>
      <c r="K258" s="32" t="s">
        <v>65</v>
      </c>
      <c r="L258" s="76">
        <v>258</v>
      </c>
      <c r="M258" s="76"/>
      <c r="N258" s="59"/>
    </row>
    <row r="259" spans="1:14" x14ac:dyDescent="0.35">
      <c r="A259" t="s">
        <v>174</v>
      </c>
      <c r="B259" t="s">
        <v>404</v>
      </c>
      <c r="C259" s="49"/>
      <c r="D259" s="50"/>
      <c r="E259" s="62"/>
      <c r="F259" s="51"/>
      <c r="G259" s="49"/>
      <c r="H259" s="53"/>
      <c r="I259" s="52"/>
      <c r="J259" s="52"/>
      <c r="K259" s="32" t="s">
        <v>65</v>
      </c>
      <c r="L259" s="76">
        <v>259</v>
      </c>
      <c r="M259" s="76"/>
      <c r="N259" s="59"/>
    </row>
    <row r="260" spans="1:14" x14ac:dyDescent="0.35">
      <c r="A260" t="s">
        <v>174</v>
      </c>
      <c r="B260" t="s">
        <v>405</v>
      </c>
      <c r="C260" s="49"/>
      <c r="D260" s="50"/>
      <c r="E260" s="62"/>
      <c r="F260" s="51"/>
      <c r="G260" s="49"/>
      <c r="H260" s="53"/>
      <c r="I260" s="52"/>
      <c r="J260" s="52"/>
      <c r="K260" s="32" t="s">
        <v>65</v>
      </c>
      <c r="L260" s="76">
        <v>260</v>
      </c>
      <c r="M260" s="76"/>
      <c r="N260" s="59"/>
    </row>
    <row r="261" spans="1:14" x14ac:dyDescent="0.35">
      <c r="A261" t="s">
        <v>174</v>
      </c>
      <c r="B261" t="s">
        <v>406</v>
      </c>
      <c r="C261" s="49"/>
      <c r="D261" s="50"/>
      <c r="E261" s="62"/>
      <c r="F261" s="51"/>
      <c r="G261" s="49"/>
      <c r="H261" s="53"/>
      <c r="I261" s="52"/>
      <c r="J261" s="52"/>
      <c r="K261" s="32" t="s">
        <v>65</v>
      </c>
      <c r="L261" s="76">
        <v>261</v>
      </c>
      <c r="M261" s="76"/>
      <c r="N261" s="59"/>
    </row>
    <row r="262" spans="1:14" x14ac:dyDescent="0.35">
      <c r="A262" t="s">
        <v>174</v>
      </c>
      <c r="B262" t="s">
        <v>407</v>
      </c>
      <c r="C262" s="49"/>
      <c r="D262" s="50"/>
      <c r="E262" s="62"/>
      <c r="F262" s="51"/>
      <c r="G262" s="49"/>
      <c r="H262" s="53"/>
      <c r="I262" s="52"/>
      <c r="J262" s="52"/>
      <c r="K262" s="32" t="s">
        <v>65</v>
      </c>
      <c r="L262" s="76">
        <v>262</v>
      </c>
      <c r="M262" s="76"/>
      <c r="N262" s="59"/>
    </row>
    <row r="263" spans="1:14" x14ac:dyDescent="0.35">
      <c r="A263" t="s">
        <v>174</v>
      </c>
      <c r="B263" t="s">
        <v>408</v>
      </c>
      <c r="C263" s="49"/>
      <c r="D263" s="50"/>
      <c r="E263" s="62"/>
      <c r="F263" s="51"/>
      <c r="G263" s="49"/>
      <c r="H263" s="53"/>
      <c r="I263" s="52"/>
      <c r="J263" s="52"/>
      <c r="K263" s="32" t="s">
        <v>65</v>
      </c>
      <c r="L263" s="76">
        <v>263</v>
      </c>
      <c r="M263" s="76"/>
      <c r="N263" s="59"/>
    </row>
    <row r="264" spans="1:14" x14ac:dyDescent="0.35">
      <c r="A264" t="s">
        <v>409</v>
      </c>
      <c r="B264" t="s">
        <v>410</v>
      </c>
      <c r="C264" s="49"/>
      <c r="D264" s="50"/>
      <c r="E264" s="62"/>
      <c r="F264" s="51"/>
      <c r="G264" s="49"/>
      <c r="H264" s="53"/>
      <c r="I264" s="52"/>
      <c r="J264" s="52"/>
      <c r="K264" s="32" t="s">
        <v>65</v>
      </c>
      <c r="L264" s="76">
        <v>264</v>
      </c>
      <c r="M264" s="76"/>
      <c r="N264" s="59"/>
    </row>
    <row r="265" spans="1:14" x14ac:dyDescent="0.35">
      <c r="A265" t="s">
        <v>409</v>
      </c>
      <c r="B265" t="s">
        <v>181</v>
      </c>
      <c r="C265" s="49"/>
      <c r="D265" s="50"/>
      <c r="E265" s="62"/>
      <c r="F265" s="51"/>
      <c r="G265" s="49"/>
      <c r="H265" s="53"/>
      <c r="I265" s="52"/>
      <c r="J265" s="52"/>
      <c r="K265" s="32" t="s">
        <v>65</v>
      </c>
      <c r="L265" s="76">
        <v>265</v>
      </c>
      <c r="M265" s="76"/>
      <c r="N265" s="59"/>
    </row>
    <row r="266" spans="1:14" x14ac:dyDescent="0.35">
      <c r="A266" t="s">
        <v>174</v>
      </c>
      <c r="B266" t="s">
        <v>411</v>
      </c>
      <c r="C266" s="49"/>
      <c r="D266" s="50"/>
      <c r="E266" s="62"/>
      <c r="F266" s="51"/>
      <c r="G266" s="49"/>
      <c r="H266" s="53"/>
      <c r="I266" s="52"/>
      <c r="J266" s="52"/>
      <c r="K266" s="32" t="s">
        <v>65</v>
      </c>
      <c r="L266" s="76">
        <v>266</v>
      </c>
      <c r="M266" s="76"/>
      <c r="N266" s="59"/>
    </row>
    <row r="267" spans="1:14" x14ac:dyDescent="0.35">
      <c r="A267" t="s">
        <v>174</v>
      </c>
      <c r="B267" t="s">
        <v>412</v>
      </c>
      <c r="C267" s="49"/>
      <c r="D267" s="50"/>
      <c r="E267" s="62"/>
      <c r="F267" s="51"/>
      <c r="G267" s="49"/>
      <c r="H267" s="53"/>
      <c r="I267" s="52"/>
      <c r="J267" s="52"/>
      <c r="K267" s="32" t="s">
        <v>65</v>
      </c>
      <c r="L267" s="76">
        <v>267</v>
      </c>
      <c r="M267" s="76"/>
      <c r="N267" s="59"/>
    </row>
    <row r="268" spans="1:14" x14ac:dyDescent="0.35">
      <c r="A268" t="s">
        <v>174</v>
      </c>
      <c r="B268" t="s">
        <v>413</v>
      </c>
      <c r="C268" s="49"/>
      <c r="D268" s="50"/>
      <c r="E268" s="62"/>
      <c r="F268" s="51"/>
      <c r="G268" s="49"/>
      <c r="H268" s="53"/>
      <c r="I268" s="52"/>
      <c r="J268" s="52"/>
      <c r="K268" s="32" t="s">
        <v>65</v>
      </c>
      <c r="L268" s="76">
        <v>268</v>
      </c>
      <c r="M268" s="76"/>
      <c r="N268" s="59"/>
    </row>
    <row r="269" spans="1:14" x14ac:dyDescent="0.35">
      <c r="A269" t="s">
        <v>174</v>
      </c>
      <c r="B269" t="s">
        <v>414</v>
      </c>
      <c r="C269" s="49"/>
      <c r="D269" s="50"/>
      <c r="E269" s="62"/>
      <c r="F269" s="51"/>
      <c r="G269" s="49"/>
      <c r="H269" s="53"/>
      <c r="I269" s="52"/>
      <c r="J269" s="52"/>
      <c r="K269" s="32" t="s">
        <v>65</v>
      </c>
      <c r="L269" s="76">
        <v>269</v>
      </c>
      <c r="M269" s="76"/>
      <c r="N269" s="59"/>
    </row>
    <row r="270" spans="1:14" x14ac:dyDescent="0.35">
      <c r="A270" t="s">
        <v>174</v>
      </c>
      <c r="B270" t="s">
        <v>415</v>
      </c>
      <c r="C270" s="49"/>
      <c r="D270" s="50"/>
      <c r="E270" s="62"/>
      <c r="F270" s="51"/>
      <c r="G270" s="49"/>
      <c r="H270" s="53"/>
      <c r="I270" s="52"/>
      <c r="J270" s="52"/>
      <c r="K270" s="32" t="s">
        <v>65</v>
      </c>
      <c r="L270" s="76">
        <v>270</v>
      </c>
      <c r="M270" s="76"/>
      <c r="N270" s="59"/>
    </row>
    <row r="271" spans="1:14" x14ac:dyDescent="0.35">
      <c r="A271" t="s">
        <v>201</v>
      </c>
      <c r="B271" t="s">
        <v>416</v>
      </c>
      <c r="C271" s="49"/>
      <c r="D271" s="50"/>
      <c r="E271" s="62"/>
      <c r="F271" s="51"/>
      <c r="G271" s="49"/>
      <c r="H271" s="53"/>
      <c r="I271" s="52"/>
      <c r="J271" s="52"/>
      <c r="K271" s="32" t="s">
        <v>65</v>
      </c>
      <c r="L271" s="76">
        <v>271</v>
      </c>
      <c r="M271" s="76"/>
      <c r="N271" s="59"/>
    </row>
    <row r="272" spans="1:14" x14ac:dyDescent="0.35">
      <c r="A272" t="s">
        <v>201</v>
      </c>
      <c r="B272" t="s">
        <v>181</v>
      </c>
      <c r="C272" s="49"/>
      <c r="D272" s="50"/>
      <c r="E272" s="62"/>
      <c r="F272" s="51"/>
      <c r="G272" s="49"/>
      <c r="H272" s="53"/>
      <c r="I272" s="52"/>
      <c r="J272" s="52"/>
      <c r="K272" s="32" t="s">
        <v>65</v>
      </c>
      <c r="L272" s="76">
        <v>272</v>
      </c>
      <c r="M272" s="76"/>
      <c r="N272" s="59"/>
    </row>
    <row r="273" spans="1:14" x14ac:dyDescent="0.35">
      <c r="A273" t="s">
        <v>174</v>
      </c>
      <c r="B273" t="s">
        <v>417</v>
      </c>
      <c r="C273" s="49"/>
      <c r="D273" s="50"/>
      <c r="E273" s="62"/>
      <c r="F273" s="51"/>
      <c r="G273" s="49"/>
      <c r="H273" s="53"/>
      <c r="I273" s="52"/>
      <c r="J273" s="52"/>
      <c r="K273" s="32" t="s">
        <v>65</v>
      </c>
      <c r="L273" s="76">
        <v>273</v>
      </c>
      <c r="M273" s="76"/>
      <c r="N273" s="59"/>
    </row>
    <row r="274" spans="1:14" x14ac:dyDescent="0.35">
      <c r="A274" t="s">
        <v>174</v>
      </c>
      <c r="B274" t="s">
        <v>418</v>
      </c>
      <c r="C274" s="49"/>
      <c r="D274" s="50"/>
      <c r="E274" s="62"/>
      <c r="F274" s="51"/>
      <c r="G274" s="49"/>
      <c r="H274" s="53"/>
      <c r="I274" s="52"/>
      <c r="J274" s="52"/>
      <c r="K274" s="32" t="s">
        <v>65</v>
      </c>
      <c r="L274" s="76">
        <v>274</v>
      </c>
      <c r="M274" s="76"/>
      <c r="N274" s="59"/>
    </row>
    <row r="275" spans="1:14" x14ac:dyDescent="0.35">
      <c r="A275" t="s">
        <v>174</v>
      </c>
      <c r="B275" t="s">
        <v>419</v>
      </c>
      <c r="C275" s="49"/>
      <c r="D275" s="50"/>
      <c r="E275" s="62"/>
      <c r="F275" s="51"/>
      <c r="G275" s="49"/>
      <c r="H275" s="53"/>
      <c r="I275" s="52"/>
      <c r="J275" s="52"/>
      <c r="K275" s="32" t="s">
        <v>65</v>
      </c>
      <c r="L275" s="76">
        <v>275</v>
      </c>
      <c r="M275" s="76"/>
      <c r="N275" s="59"/>
    </row>
    <row r="276" spans="1:14" x14ac:dyDescent="0.35">
      <c r="A276" t="s">
        <v>174</v>
      </c>
      <c r="B276" t="s">
        <v>420</v>
      </c>
      <c r="C276" s="49"/>
      <c r="D276" s="50"/>
      <c r="E276" s="62"/>
      <c r="F276" s="51"/>
      <c r="G276" s="49"/>
      <c r="H276" s="53"/>
      <c r="I276" s="52"/>
      <c r="J276" s="52"/>
      <c r="K276" s="32" t="s">
        <v>65</v>
      </c>
      <c r="L276" s="76">
        <v>276</v>
      </c>
      <c r="M276" s="76"/>
      <c r="N276" s="59"/>
    </row>
    <row r="277" spans="1:14" x14ac:dyDescent="0.35">
      <c r="A277" t="s">
        <v>174</v>
      </c>
      <c r="B277" t="s">
        <v>421</v>
      </c>
      <c r="C277" s="49"/>
      <c r="D277" s="50"/>
      <c r="E277" s="62"/>
      <c r="F277" s="51"/>
      <c r="G277" s="49"/>
      <c r="H277" s="53"/>
      <c r="I277" s="52"/>
      <c r="J277" s="52"/>
      <c r="K277" s="32" t="s">
        <v>65</v>
      </c>
      <c r="L277" s="76">
        <v>277</v>
      </c>
      <c r="M277" s="76"/>
      <c r="N277" s="59"/>
    </row>
    <row r="278" spans="1:14" x14ac:dyDescent="0.35">
      <c r="A278" t="s">
        <v>174</v>
      </c>
      <c r="B278" t="s">
        <v>422</v>
      </c>
      <c r="C278" s="49"/>
      <c r="D278" s="50"/>
      <c r="E278" s="62"/>
      <c r="F278" s="51"/>
      <c r="G278" s="49"/>
      <c r="H278" s="53"/>
      <c r="I278" s="52"/>
      <c r="J278" s="52"/>
      <c r="K278" s="32" t="s">
        <v>65</v>
      </c>
      <c r="L278" s="76">
        <v>278</v>
      </c>
      <c r="M278" s="76"/>
      <c r="N278" s="59"/>
    </row>
    <row r="279" spans="1:14" x14ac:dyDescent="0.35">
      <c r="A279" t="s">
        <v>206</v>
      </c>
      <c r="B279" t="s">
        <v>423</v>
      </c>
      <c r="C279" s="49"/>
      <c r="D279" s="50"/>
      <c r="E279" s="62"/>
      <c r="F279" s="51"/>
      <c r="G279" s="49"/>
      <c r="H279" s="53"/>
      <c r="I279" s="52"/>
      <c r="J279" s="52"/>
      <c r="K279" s="32" t="s">
        <v>65</v>
      </c>
      <c r="L279" s="76">
        <v>279</v>
      </c>
      <c r="M279" s="76"/>
      <c r="N279" s="59"/>
    </row>
    <row r="280" spans="1:14" x14ac:dyDescent="0.35">
      <c r="A280" t="s">
        <v>206</v>
      </c>
      <c r="B280" t="s">
        <v>181</v>
      </c>
      <c r="C280" s="49"/>
      <c r="D280" s="50"/>
      <c r="E280" s="62"/>
      <c r="F280" s="51"/>
      <c r="G280" s="49"/>
      <c r="H280" s="53"/>
      <c r="I280" s="52"/>
      <c r="J280" s="52"/>
      <c r="K280" s="32" t="s">
        <v>65</v>
      </c>
      <c r="L280" s="76">
        <v>280</v>
      </c>
      <c r="M280" s="76"/>
      <c r="N280" s="59"/>
    </row>
    <row r="281" spans="1:14" x14ac:dyDescent="0.35">
      <c r="A281" t="s">
        <v>190</v>
      </c>
      <c r="B281" t="s">
        <v>424</v>
      </c>
      <c r="C281" s="49"/>
      <c r="D281" s="50"/>
      <c r="E281" s="62"/>
      <c r="F281" s="51"/>
      <c r="G281" s="49"/>
      <c r="H281" s="53"/>
      <c r="I281" s="52"/>
      <c r="J281" s="52"/>
      <c r="K281" s="32" t="s">
        <v>65</v>
      </c>
      <c r="L281" s="76">
        <v>281</v>
      </c>
      <c r="M281" s="76"/>
      <c r="N281" s="59"/>
    </row>
    <row r="282" spans="1:14" x14ac:dyDescent="0.35">
      <c r="A282" t="s">
        <v>190</v>
      </c>
      <c r="B282" t="s">
        <v>181</v>
      </c>
      <c r="C282" s="49"/>
      <c r="D282" s="50"/>
      <c r="E282" s="62"/>
      <c r="F282" s="51"/>
      <c r="G282" s="49"/>
      <c r="H282" s="53"/>
      <c r="I282" s="52"/>
      <c r="J282" s="52"/>
      <c r="K282" s="32" t="s">
        <v>65</v>
      </c>
      <c r="L282" s="76">
        <v>282</v>
      </c>
      <c r="M282" s="76"/>
      <c r="N282" s="59"/>
    </row>
    <row r="283" spans="1:14" x14ac:dyDescent="0.35">
      <c r="A283" t="s">
        <v>201</v>
      </c>
      <c r="B283" t="s">
        <v>425</v>
      </c>
      <c r="C283" s="49"/>
      <c r="D283" s="50"/>
      <c r="E283" s="62"/>
      <c r="F283" s="51"/>
      <c r="G283" s="49"/>
      <c r="H283" s="53"/>
      <c r="I283" s="52"/>
      <c r="J283" s="52"/>
      <c r="K283" s="32" t="s">
        <v>65</v>
      </c>
      <c r="L283" s="76">
        <v>283</v>
      </c>
      <c r="M283" s="76"/>
      <c r="N283" s="59"/>
    </row>
    <row r="284" spans="1:14" x14ac:dyDescent="0.35">
      <c r="A284" t="s">
        <v>201</v>
      </c>
      <c r="B284" t="s">
        <v>181</v>
      </c>
      <c r="C284" s="49"/>
      <c r="D284" s="50"/>
      <c r="E284" s="62"/>
      <c r="F284" s="51"/>
      <c r="G284" s="49"/>
      <c r="H284" s="53"/>
      <c r="I284" s="52"/>
      <c r="J284" s="52"/>
      <c r="K284" s="32" t="s">
        <v>65</v>
      </c>
      <c r="L284" s="76">
        <v>284</v>
      </c>
      <c r="M284" s="76"/>
      <c r="N284" s="59"/>
    </row>
    <row r="285" spans="1:14" x14ac:dyDescent="0.35">
      <c r="A285" t="s">
        <v>174</v>
      </c>
      <c r="B285" t="s">
        <v>426</v>
      </c>
      <c r="C285" s="49"/>
      <c r="D285" s="50"/>
      <c r="E285" s="62"/>
      <c r="F285" s="51"/>
      <c r="G285" s="49"/>
      <c r="H285" s="53"/>
      <c r="I285" s="52"/>
      <c r="J285" s="52"/>
      <c r="K285" s="32" t="s">
        <v>65</v>
      </c>
      <c r="L285" s="76">
        <v>285</v>
      </c>
      <c r="M285" s="76"/>
      <c r="N285" s="59"/>
    </row>
    <row r="286" spans="1:14" x14ac:dyDescent="0.35">
      <c r="A286" t="s">
        <v>201</v>
      </c>
      <c r="B286" t="s">
        <v>427</v>
      </c>
      <c r="C286" s="49"/>
      <c r="D286" s="50"/>
      <c r="E286" s="62"/>
      <c r="F286" s="51"/>
      <c r="G286" s="49"/>
      <c r="H286" s="53"/>
      <c r="I286" s="52"/>
      <c r="J286" s="52"/>
      <c r="K286" s="32" t="s">
        <v>65</v>
      </c>
      <c r="L286" s="76">
        <v>286</v>
      </c>
      <c r="M286" s="76"/>
      <c r="N286" s="59"/>
    </row>
    <row r="287" spans="1:14" x14ac:dyDescent="0.35">
      <c r="A287" t="s">
        <v>201</v>
      </c>
      <c r="B287" t="s">
        <v>181</v>
      </c>
      <c r="C287" s="49"/>
      <c r="D287" s="50"/>
      <c r="E287" s="62"/>
      <c r="F287" s="51"/>
      <c r="G287" s="49"/>
      <c r="H287" s="53"/>
      <c r="I287" s="52"/>
      <c r="J287" s="52"/>
      <c r="K287" s="32" t="s">
        <v>65</v>
      </c>
      <c r="L287" s="76">
        <v>287</v>
      </c>
      <c r="M287" s="76"/>
      <c r="N287" s="59"/>
    </row>
    <row r="288" spans="1:14" x14ac:dyDescent="0.35">
      <c r="A288" t="s">
        <v>174</v>
      </c>
      <c r="B288" t="s">
        <v>428</v>
      </c>
      <c r="C288" s="49"/>
      <c r="D288" s="50"/>
      <c r="E288" s="62"/>
      <c r="F288" s="51"/>
      <c r="G288" s="49"/>
      <c r="H288" s="53"/>
      <c r="I288" s="52"/>
      <c r="J288" s="52"/>
      <c r="K288" s="32" t="s">
        <v>65</v>
      </c>
      <c r="L288" s="76">
        <v>288</v>
      </c>
      <c r="M288" s="76"/>
      <c r="N288" s="59"/>
    </row>
    <row r="289" spans="1:14" x14ac:dyDescent="0.35">
      <c r="A289" t="s">
        <v>265</v>
      </c>
      <c r="B289" t="s">
        <v>429</v>
      </c>
      <c r="C289" s="49"/>
      <c r="D289" s="50"/>
      <c r="E289" s="62"/>
      <c r="F289" s="51"/>
      <c r="G289" s="49"/>
      <c r="H289" s="53"/>
      <c r="I289" s="52"/>
      <c r="J289" s="52"/>
      <c r="K289" s="32" t="s">
        <v>65</v>
      </c>
      <c r="L289" s="76">
        <v>289</v>
      </c>
      <c r="M289" s="76"/>
      <c r="N289" s="59"/>
    </row>
    <row r="290" spans="1:14" x14ac:dyDescent="0.35">
      <c r="A290" t="s">
        <v>265</v>
      </c>
      <c r="B290" t="s">
        <v>181</v>
      </c>
      <c r="C290" s="49"/>
      <c r="D290" s="50"/>
      <c r="E290" s="62"/>
      <c r="F290" s="51"/>
      <c r="G290" s="49"/>
      <c r="H290" s="53"/>
      <c r="I290" s="52"/>
      <c r="J290" s="52"/>
      <c r="K290" s="32" t="s">
        <v>65</v>
      </c>
      <c r="L290" s="76">
        <v>290</v>
      </c>
      <c r="M290" s="76"/>
      <c r="N290" s="59"/>
    </row>
    <row r="291" spans="1:14" x14ac:dyDescent="0.35">
      <c r="A291" t="s">
        <v>201</v>
      </c>
      <c r="B291" t="s">
        <v>430</v>
      </c>
      <c r="C291" s="49"/>
      <c r="D291" s="50"/>
      <c r="E291" s="62"/>
      <c r="F291" s="51"/>
      <c r="G291" s="49"/>
      <c r="H291" s="53"/>
      <c r="I291" s="52"/>
      <c r="J291" s="52"/>
      <c r="K291" s="32" t="s">
        <v>65</v>
      </c>
      <c r="L291" s="76">
        <v>291</v>
      </c>
      <c r="M291" s="76"/>
      <c r="N291" s="59"/>
    </row>
    <row r="292" spans="1:14" x14ac:dyDescent="0.35">
      <c r="A292" t="s">
        <v>201</v>
      </c>
      <c r="B292" t="s">
        <v>181</v>
      </c>
      <c r="C292" s="49"/>
      <c r="D292" s="50"/>
      <c r="E292" s="62"/>
      <c r="F292" s="51"/>
      <c r="G292" s="49"/>
      <c r="H292" s="53"/>
      <c r="I292" s="52"/>
      <c r="J292" s="52"/>
      <c r="K292" s="32" t="s">
        <v>65</v>
      </c>
      <c r="L292" s="76">
        <v>292</v>
      </c>
      <c r="M292" s="76"/>
      <c r="N292" s="59"/>
    </row>
    <row r="293" spans="1:14" x14ac:dyDescent="0.35">
      <c r="A293" t="s">
        <v>219</v>
      </c>
      <c r="B293" t="s">
        <v>431</v>
      </c>
      <c r="C293" s="49"/>
      <c r="D293" s="50"/>
      <c r="E293" s="62"/>
      <c r="F293" s="51"/>
      <c r="G293" s="49"/>
      <c r="H293" s="53"/>
      <c r="I293" s="52"/>
      <c r="J293" s="52"/>
      <c r="K293" s="32" t="s">
        <v>65</v>
      </c>
      <c r="L293" s="76">
        <v>293</v>
      </c>
      <c r="M293" s="76"/>
      <c r="N293" s="59"/>
    </row>
    <row r="294" spans="1:14" x14ac:dyDescent="0.35">
      <c r="A294" t="s">
        <v>219</v>
      </c>
      <c r="B294" t="s">
        <v>181</v>
      </c>
      <c r="C294" s="49"/>
      <c r="D294" s="50"/>
      <c r="E294" s="62"/>
      <c r="F294" s="51"/>
      <c r="G294" s="49"/>
      <c r="H294" s="53"/>
      <c r="I294" s="52"/>
      <c r="J294" s="52"/>
      <c r="K294" s="32" t="s">
        <v>65</v>
      </c>
      <c r="L294" s="76">
        <v>294</v>
      </c>
      <c r="M294" s="76"/>
      <c r="N294" s="59"/>
    </row>
    <row r="295" spans="1:14" x14ac:dyDescent="0.35">
      <c r="A295" t="s">
        <v>432</v>
      </c>
      <c r="B295" t="s">
        <v>433</v>
      </c>
      <c r="C295" s="49"/>
      <c r="D295" s="50"/>
      <c r="E295" s="62"/>
      <c r="F295" s="51"/>
      <c r="G295" s="49"/>
      <c r="H295" s="53"/>
      <c r="I295" s="52"/>
      <c r="J295" s="52"/>
      <c r="K295" s="32" t="s">
        <v>65</v>
      </c>
      <c r="L295" s="76">
        <v>295</v>
      </c>
      <c r="M295" s="76"/>
      <c r="N295" s="59"/>
    </row>
    <row r="296" spans="1:14" x14ac:dyDescent="0.35">
      <c r="A296" t="s">
        <v>432</v>
      </c>
      <c r="B296" t="s">
        <v>181</v>
      </c>
      <c r="C296" s="49"/>
      <c r="D296" s="50"/>
      <c r="E296" s="62"/>
      <c r="F296" s="51"/>
      <c r="G296" s="49"/>
      <c r="H296" s="53"/>
      <c r="I296" s="52"/>
      <c r="J296" s="52"/>
      <c r="K296" s="32" t="s">
        <v>65</v>
      </c>
      <c r="L296" s="76">
        <v>296</v>
      </c>
      <c r="M296" s="76"/>
      <c r="N296" s="59"/>
    </row>
    <row r="297" spans="1:14" x14ac:dyDescent="0.35">
      <c r="A297" t="s">
        <v>174</v>
      </c>
      <c r="B297" t="s">
        <v>434</v>
      </c>
      <c r="C297" s="49"/>
      <c r="D297" s="50"/>
      <c r="E297" s="62"/>
      <c r="F297" s="51"/>
      <c r="G297" s="49"/>
      <c r="H297" s="53"/>
      <c r="I297" s="52"/>
      <c r="J297" s="52"/>
      <c r="K297" s="32" t="s">
        <v>65</v>
      </c>
      <c r="L297" s="76">
        <v>297</v>
      </c>
      <c r="M297" s="76"/>
      <c r="N297" s="59"/>
    </row>
    <row r="298" spans="1:14" x14ac:dyDescent="0.35">
      <c r="A298" t="s">
        <v>201</v>
      </c>
      <c r="B298" t="s">
        <v>435</v>
      </c>
      <c r="C298" s="49"/>
      <c r="D298" s="50"/>
      <c r="E298" s="62"/>
      <c r="F298" s="51"/>
      <c r="G298" s="49"/>
      <c r="H298" s="53"/>
      <c r="I298" s="52"/>
      <c r="J298" s="52"/>
      <c r="K298" s="32" t="s">
        <v>65</v>
      </c>
      <c r="L298" s="76">
        <v>298</v>
      </c>
      <c r="M298" s="76"/>
      <c r="N298" s="59"/>
    </row>
    <row r="299" spans="1:14" x14ac:dyDescent="0.35">
      <c r="A299" t="s">
        <v>201</v>
      </c>
      <c r="B299" t="s">
        <v>181</v>
      </c>
      <c r="C299" s="49"/>
      <c r="D299" s="50"/>
      <c r="E299" s="62"/>
      <c r="F299" s="51"/>
      <c r="G299" s="49"/>
      <c r="H299" s="53"/>
      <c r="I299" s="52"/>
      <c r="J299" s="52"/>
      <c r="K299" s="32" t="s">
        <v>65</v>
      </c>
      <c r="L299" s="76">
        <v>299</v>
      </c>
      <c r="M299" s="76"/>
      <c r="N299" s="59"/>
    </row>
    <row r="300" spans="1:14" x14ac:dyDescent="0.35">
      <c r="A300" t="s">
        <v>174</v>
      </c>
      <c r="B300" t="s">
        <v>436</v>
      </c>
      <c r="C300" s="49"/>
      <c r="D300" s="50"/>
      <c r="E300" s="62"/>
      <c r="F300" s="51"/>
      <c r="G300" s="49"/>
      <c r="H300" s="53"/>
      <c r="I300" s="52"/>
      <c r="J300" s="52"/>
      <c r="K300" s="32" t="s">
        <v>65</v>
      </c>
      <c r="L300" s="76">
        <v>300</v>
      </c>
      <c r="M300" s="76"/>
      <c r="N300" s="59"/>
    </row>
    <row r="301" spans="1:14" x14ac:dyDescent="0.35">
      <c r="A301" t="s">
        <v>174</v>
      </c>
      <c r="B301" t="s">
        <v>437</v>
      </c>
      <c r="C301" s="49"/>
      <c r="D301" s="50"/>
      <c r="E301" s="62"/>
      <c r="F301" s="51"/>
      <c r="G301" s="49"/>
      <c r="H301" s="53"/>
      <c r="I301" s="52"/>
      <c r="J301" s="52"/>
      <c r="K301" s="32" t="s">
        <v>65</v>
      </c>
      <c r="L301" s="76">
        <v>301</v>
      </c>
      <c r="M301" s="76"/>
      <c r="N301" s="59"/>
    </row>
    <row r="302" spans="1:14" x14ac:dyDescent="0.35">
      <c r="A302" t="s">
        <v>174</v>
      </c>
      <c r="B302" t="s">
        <v>438</v>
      </c>
      <c r="C302" s="49"/>
      <c r="D302" s="50"/>
      <c r="E302" s="62"/>
      <c r="F302" s="51"/>
      <c r="G302" s="49"/>
      <c r="H302" s="53"/>
      <c r="I302" s="52"/>
      <c r="J302" s="52"/>
      <c r="K302" s="32" t="s">
        <v>65</v>
      </c>
      <c r="L302" s="76">
        <v>302</v>
      </c>
      <c r="M302" s="76"/>
      <c r="N302" s="59"/>
    </row>
    <row r="303" spans="1:14" x14ac:dyDescent="0.35">
      <c r="A303" t="s">
        <v>174</v>
      </c>
      <c r="B303" t="s">
        <v>439</v>
      </c>
      <c r="C303" s="49"/>
      <c r="D303" s="50"/>
      <c r="E303" s="62"/>
      <c r="F303" s="51"/>
      <c r="G303" s="49"/>
      <c r="H303" s="53"/>
      <c r="I303" s="52"/>
      <c r="J303" s="52"/>
      <c r="K303" s="32" t="s">
        <v>65</v>
      </c>
      <c r="L303" s="76">
        <v>303</v>
      </c>
      <c r="M303" s="76"/>
      <c r="N303" s="59"/>
    </row>
    <row r="304" spans="1:14" x14ac:dyDescent="0.35">
      <c r="A304" t="s">
        <v>174</v>
      </c>
      <c r="B304" t="s">
        <v>440</v>
      </c>
      <c r="C304" s="49"/>
      <c r="D304" s="50"/>
      <c r="E304" s="62"/>
      <c r="F304" s="51"/>
      <c r="G304" s="49"/>
      <c r="H304" s="53"/>
      <c r="I304" s="52"/>
      <c r="J304" s="52"/>
      <c r="K304" s="32" t="s">
        <v>65</v>
      </c>
      <c r="L304" s="76">
        <v>304</v>
      </c>
      <c r="M304" s="76"/>
      <c r="N304" s="59"/>
    </row>
    <row r="305" spans="1:14" x14ac:dyDescent="0.35">
      <c r="A305" t="s">
        <v>174</v>
      </c>
      <c r="B305" t="s">
        <v>441</v>
      </c>
      <c r="C305" s="49"/>
      <c r="D305" s="50"/>
      <c r="E305" s="62"/>
      <c r="F305" s="51"/>
      <c r="G305" s="49"/>
      <c r="H305" s="53"/>
      <c r="I305" s="52"/>
      <c r="J305" s="52"/>
      <c r="K305" s="32" t="s">
        <v>65</v>
      </c>
      <c r="L305" s="76">
        <v>305</v>
      </c>
      <c r="M305" s="76"/>
      <c r="N305" s="59"/>
    </row>
    <row r="306" spans="1:14" x14ac:dyDescent="0.35">
      <c r="A306" t="s">
        <v>174</v>
      </c>
      <c r="B306" t="s">
        <v>442</v>
      </c>
      <c r="C306" s="49"/>
      <c r="D306" s="50"/>
      <c r="E306" s="62"/>
      <c r="F306" s="51"/>
      <c r="G306" s="49"/>
      <c r="H306" s="53"/>
      <c r="I306" s="52"/>
      <c r="J306" s="52"/>
      <c r="K306" s="32" t="s">
        <v>65</v>
      </c>
      <c r="L306" s="76">
        <v>306</v>
      </c>
      <c r="M306" s="76"/>
      <c r="N306" s="59"/>
    </row>
    <row r="307" spans="1:14" x14ac:dyDescent="0.35">
      <c r="A307" t="s">
        <v>201</v>
      </c>
      <c r="B307" t="s">
        <v>443</v>
      </c>
      <c r="C307" s="49"/>
      <c r="D307" s="50"/>
      <c r="E307" s="62"/>
      <c r="F307" s="51"/>
      <c r="G307" s="49"/>
      <c r="H307" s="53"/>
      <c r="I307" s="52"/>
      <c r="J307" s="52"/>
      <c r="K307" s="32" t="s">
        <v>65</v>
      </c>
      <c r="L307" s="76">
        <v>307</v>
      </c>
      <c r="M307" s="76"/>
      <c r="N307" s="59"/>
    </row>
    <row r="308" spans="1:14" x14ac:dyDescent="0.35">
      <c r="A308" t="s">
        <v>201</v>
      </c>
      <c r="B308" t="s">
        <v>181</v>
      </c>
      <c r="C308" s="49"/>
      <c r="D308" s="50"/>
      <c r="E308" s="62"/>
      <c r="F308" s="51"/>
      <c r="G308" s="49"/>
      <c r="H308" s="53"/>
      <c r="I308" s="52"/>
      <c r="J308" s="52"/>
      <c r="K308" s="32" t="s">
        <v>65</v>
      </c>
      <c r="L308" s="76">
        <v>308</v>
      </c>
      <c r="M308" s="76"/>
      <c r="N308" s="59"/>
    </row>
    <row r="309" spans="1:14" x14ac:dyDescent="0.35">
      <c r="A309" t="s">
        <v>444</v>
      </c>
      <c r="B309" t="s">
        <v>445</v>
      </c>
      <c r="C309" s="49"/>
      <c r="D309" s="50"/>
      <c r="E309" s="62"/>
      <c r="F309" s="51"/>
      <c r="G309" s="49"/>
      <c r="H309" s="53"/>
      <c r="I309" s="52"/>
      <c r="J309" s="52"/>
      <c r="K309" s="32" t="s">
        <v>65</v>
      </c>
      <c r="L309" s="76">
        <v>309</v>
      </c>
      <c r="M309" s="76"/>
      <c r="N309" s="59"/>
    </row>
    <row r="310" spans="1:14" x14ac:dyDescent="0.35">
      <c r="A310" t="s">
        <v>444</v>
      </c>
      <c r="B310" t="s">
        <v>181</v>
      </c>
      <c r="C310" s="49"/>
      <c r="D310" s="50"/>
      <c r="E310" s="62"/>
      <c r="F310" s="51"/>
      <c r="G310" s="49"/>
      <c r="H310" s="53"/>
      <c r="I310" s="52"/>
      <c r="J310" s="52"/>
      <c r="K310" s="32" t="s">
        <v>65</v>
      </c>
      <c r="L310" s="76">
        <v>310</v>
      </c>
      <c r="M310" s="76"/>
      <c r="N310" s="59"/>
    </row>
    <row r="311" spans="1:14" x14ac:dyDescent="0.35">
      <c r="A311" t="s">
        <v>174</v>
      </c>
      <c r="B311" t="s">
        <v>446</v>
      </c>
      <c r="C311" s="49"/>
      <c r="D311" s="50"/>
      <c r="E311" s="62"/>
      <c r="F311" s="51"/>
      <c r="G311" s="49"/>
      <c r="H311" s="53"/>
      <c r="I311" s="52"/>
      <c r="J311" s="52"/>
      <c r="K311" s="32" t="s">
        <v>65</v>
      </c>
      <c r="L311" s="76">
        <v>311</v>
      </c>
      <c r="M311" s="76"/>
      <c r="N311" s="59"/>
    </row>
    <row r="312" spans="1:14" x14ac:dyDescent="0.35">
      <c r="A312" t="s">
        <v>185</v>
      </c>
      <c r="B312" t="s">
        <v>447</v>
      </c>
      <c r="C312" s="49"/>
      <c r="D312" s="50"/>
      <c r="E312" s="62"/>
      <c r="F312" s="51"/>
      <c r="G312" s="49"/>
      <c r="H312" s="53"/>
      <c r="I312" s="52"/>
      <c r="J312" s="52"/>
      <c r="K312" s="32" t="s">
        <v>65</v>
      </c>
      <c r="L312" s="76">
        <v>312</v>
      </c>
      <c r="M312" s="76"/>
      <c r="N312" s="59"/>
    </row>
    <row r="313" spans="1:14" x14ac:dyDescent="0.35">
      <c r="A313" t="s">
        <v>185</v>
      </c>
      <c r="B313" t="s">
        <v>181</v>
      </c>
      <c r="C313" s="49"/>
      <c r="D313" s="50"/>
      <c r="E313" s="62"/>
      <c r="F313" s="51"/>
      <c r="G313" s="49"/>
      <c r="H313" s="53"/>
      <c r="I313" s="52"/>
      <c r="J313" s="52"/>
      <c r="K313" s="32" t="s">
        <v>65</v>
      </c>
      <c r="L313" s="76">
        <v>313</v>
      </c>
      <c r="M313" s="76"/>
      <c r="N313" s="59"/>
    </row>
    <row r="314" spans="1:14" x14ac:dyDescent="0.35">
      <c r="A314" t="s">
        <v>174</v>
      </c>
      <c r="B314" t="s">
        <v>448</v>
      </c>
      <c r="C314" s="49"/>
      <c r="D314" s="50"/>
      <c r="E314" s="62"/>
      <c r="F314" s="51"/>
      <c r="G314" s="49"/>
      <c r="H314" s="53"/>
      <c r="I314" s="52"/>
      <c r="J314" s="52"/>
      <c r="K314" s="32" t="s">
        <v>65</v>
      </c>
      <c r="L314" s="76">
        <v>314</v>
      </c>
      <c r="M314" s="76"/>
      <c r="N314" s="59"/>
    </row>
    <row r="315" spans="1:14" x14ac:dyDescent="0.35">
      <c r="A315" t="s">
        <v>174</v>
      </c>
      <c r="B315" t="s">
        <v>449</v>
      </c>
      <c r="C315" s="49"/>
      <c r="D315" s="50"/>
      <c r="E315" s="62"/>
      <c r="F315" s="51"/>
      <c r="G315" s="49"/>
      <c r="H315" s="53"/>
      <c r="I315" s="52"/>
      <c r="J315" s="52"/>
      <c r="K315" s="32" t="s">
        <v>65</v>
      </c>
      <c r="L315" s="76">
        <v>315</v>
      </c>
      <c r="M315" s="76"/>
      <c r="N315" s="59"/>
    </row>
    <row r="316" spans="1:14" x14ac:dyDescent="0.35">
      <c r="A316" t="s">
        <v>174</v>
      </c>
      <c r="B316" t="s">
        <v>450</v>
      </c>
      <c r="C316" s="49"/>
      <c r="D316" s="50"/>
      <c r="E316" s="62"/>
      <c r="F316" s="51"/>
      <c r="G316" s="49"/>
      <c r="H316" s="53"/>
      <c r="I316" s="52"/>
      <c r="J316" s="52"/>
      <c r="K316" s="32" t="s">
        <v>65</v>
      </c>
      <c r="L316" s="76">
        <v>316</v>
      </c>
      <c r="M316" s="76"/>
      <c r="N316" s="59"/>
    </row>
    <row r="317" spans="1:14" x14ac:dyDescent="0.35">
      <c r="A317" t="s">
        <v>229</v>
      </c>
      <c r="B317" t="s">
        <v>451</v>
      </c>
      <c r="C317" s="49"/>
      <c r="D317" s="50"/>
      <c r="E317" s="62"/>
      <c r="F317" s="51"/>
      <c r="G317" s="49"/>
      <c r="H317" s="53"/>
      <c r="I317" s="52"/>
      <c r="J317" s="52"/>
      <c r="K317" s="32" t="s">
        <v>65</v>
      </c>
      <c r="L317" s="76">
        <v>317</v>
      </c>
      <c r="M317" s="76"/>
      <c r="N317" s="59"/>
    </row>
    <row r="318" spans="1:14" x14ac:dyDescent="0.35">
      <c r="A318" t="s">
        <v>229</v>
      </c>
      <c r="B318" t="s">
        <v>181</v>
      </c>
      <c r="C318" s="49"/>
      <c r="D318" s="50"/>
      <c r="E318" s="62"/>
      <c r="F318" s="51"/>
      <c r="G318" s="49"/>
      <c r="H318" s="53"/>
      <c r="I318" s="52"/>
      <c r="J318" s="52"/>
      <c r="K318" s="32" t="s">
        <v>65</v>
      </c>
      <c r="L318" s="76">
        <v>318</v>
      </c>
      <c r="M318" s="76"/>
      <c r="N318" s="59"/>
    </row>
    <row r="319" spans="1:14" x14ac:dyDescent="0.35">
      <c r="A319" t="s">
        <v>239</v>
      </c>
      <c r="B319" t="s">
        <v>452</v>
      </c>
      <c r="C319" s="49"/>
      <c r="D319" s="50"/>
      <c r="E319" s="62"/>
      <c r="F319" s="51"/>
      <c r="G319" s="49"/>
      <c r="H319" s="53"/>
      <c r="I319" s="52"/>
      <c r="J319" s="52"/>
      <c r="K319" s="32" t="s">
        <v>65</v>
      </c>
      <c r="L319" s="76">
        <v>319</v>
      </c>
      <c r="M319" s="76"/>
      <c r="N319" s="59"/>
    </row>
    <row r="320" spans="1:14" x14ac:dyDescent="0.35">
      <c r="A320" t="s">
        <v>239</v>
      </c>
      <c r="B320" t="s">
        <v>181</v>
      </c>
      <c r="C320" s="49"/>
      <c r="D320" s="50"/>
      <c r="E320" s="62"/>
      <c r="F320" s="51"/>
      <c r="G320" s="49"/>
      <c r="H320" s="53"/>
      <c r="I320" s="52"/>
      <c r="J320" s="52"/>
      <c r="K320" s="32" t="s">
        <v>65</v>
      </c>
      <c r="L320" s="76">
        <v>320</v>
      </c>
      <c r="M320" s="76"/>
      <c r="N320" s="59"/>
    </row>
    <row r="321" spans="1:14" x14ac:dyDescent="0.35">
      <c r="A321" t="s">
        <v>174</v>
      </c>
      <c r="B321" t="s">
        <v>453</v>
      </c>
      <c r="C321" s="49"/>
      <c r="D321" s="50"/>
      <c r="E321" s="62"/>
      <c r="F321" s="51"/>
      <c r="G321" s="49"/>
      <c r="H321" s="53"/>
      <c r="I321" s="52"/>
      <c r="J321" s="52"/>
      <c r="K321" s="32" t="s">
        <v>65</v>
      </c>
      <c r="L321" s="76">
        <v>321</v>
      </c>
      <c r="M321" s="76"/>
      <c r="N321" s="59"/>
    </row>
    <row r="322" spans="1:14" x14ac:dyDescent="0.35">
      <c r="A322" t="s">
        <v>201</v>
      </c>
      <c r="B322" t="s">
        <v>454</v>
      </c>
      <c r="C322" s="49"/>
      <c r="D322" s="50"/>
      <c r="E322" s="62"/>
      <c r="F322" s="51"/>
      <c r="G322" s="49"/>
      <c r="H322" s="53"/>
      <c r="I322" s="52"/>
      <c r="J322" s="52"/>
      <c r="K322" s="32" t="s">
        <v>65</v>
      </c>
      <c r="L322" s="76">
        <v>322</v>
      </c>
      <c r="M322" s="76"/>
      <c r="N322" s="59"/>
    </row>
    <row r="323" spans="1:14" x14ac:dyDescent="0.35">
      <c r="A323" t="s">
        <v>201</v>
      </c>
      <c r="B323" t="s">
        <v>181</v>
      </c>
      <c r="C323" s="49"/>
      <c r="D323" s="50"/>
      <c r="E323" s="62"/>
      <c r="F323" s="51"/>
      <c r="G323" s="49"/>
      <c r="H323" s="53"/>
      <c r="I323" s="52"/>
      <c r="J323" s="52"/>
      <c r="K323" s="32" t="s">
        <v>65</v>
      </c>
      <c r="L323" s="76">
        <v>323</v>
      </c>
      <c r="M323" s="76"/>
      <c r="N323" s="59"/>
    </row>
    <row r="324" spans="1:14" x14ac:dyDescent="0.35">
      <c r="A324" t="s">
        <v>174</v>
      </c>
      <c r="B324" t="s">
        <v>455</v>
      </c>
      <c r="C324" s="49"/>
      <c r="D324" s="50"/>
      <c r="E324" s="62"/>
      <c r="F324" s="51"/>
      <c r="G324" s="49"/>
      <c r="H324" s="53"/>
      <c r="I324" s="52"/>
      <c r="J324" s="52"/>
      <c r="K324" s="32" t="s">
        <v>65</v>
      </c>
      <c r="L324" s="76">
        <v>324</v>
      </c>
      <c r="M324" s="76"/>
      <c r="N324" s="59"/>
    </row>
    <row r="325" spans="1:14" x14ac:dyDescent="0.35">
      <c r="A325" t="s">
        <v>174</v>
      </c>
      <c r="B325" t="s">
        <v>456</v>
      </c>
      <c r="C325" s="49"/>
      <c r="D325" s="50"/>
      <c r="E325" s="62"/>
      <c r="F325" s="51"/>
      <c r="G325" s="49"/>
      <c r="H325" s="53"/>
      <c r="I325" s="52"/>
      <c r="J325" s="52"/>
      <c r="K325" s="32" t="s">
        <v>65</v>
      </c>
      <c r="L325" s="76">
        <v>325</v>
      </c>
      <c r="M325" s="76"/>
      <c r="N325" s="59"/>
    </row>
    <row r="326" spans="1:14" x14ac:dyDescent="0.35">
      <c r="A326" t="s">
        <v>206</v>
      </c>
      <c r="B326" t="s">
        <v>457</v>
      </c>
      <c r="C326" s="49"/>
      <c r="D326" s="50"/>
      <c r="E326" s="62"/>
      <c r="F326" s="51"/>
      <c r="G326" s="49"/>
      <c r="H326" s="53"/>
      <c r="I326" s="52"/>
      <c r="J326" s="52"/>
      <c r="K326" s="32" t="s">
        <v>65</v>
      </c>
      <c r="L326" s="76">
        <v>326</v>
      </c>
      <c r="M326" s="76"/>
      <c r="N326" s="59"/>
    </row>
    <row r="327" spans="1:14" x14ac:dyDescent="0.35">
      <c r="A327" t="s">
        <v>206</v>
      </c>
      <c r="B327" t="s">
        <v>181</v>
      </c>
      <c r="C327" s="49"/>
      <c r="D327" s="50"/>
      <c r="E327" s="62"/>
      <c r="F327" s="51"/>
      <c r="G327" s="49"/>
      <c r="H327" s="53"/>
      <c r="I327" s="52"/>
      <c r="J327" s="52"/>
      <c r="K327" s="32" t="s">
        <v>65</v>
      </c>
      <c r="L327" s="76">
        <v>327</v>
      </c>
      <c r="M327" s="76"/>
      <c r="N327" s="59"/>
    </row>
    <row r="328" spans="1:14" x14ac:dyDescent="0.35">
      <c r="A328" t="s">
        <v>174</v>
      </c>
      <c r="B328" t="s">
        <v>458</v>
      </c>
      <c r="C328" s="49"/>
      <c r="D328" s="50"/>
      <c r="E328" s="62"/>
      <c r="F328" s="51"/>
      <c r="G328" s="49"/>
      <c r="H328" s="53"/>
      <c r="I328" s="52"/>
      <c r="J328" s="52"/>
      <c r="K328" s="32" t="s">
        <v>65</v>
      </c>
      <c r="L328" s="76">
        <v>328</v>
      </c>
      <c r="M328" s="76"/>
      <c r="N328" s="59"/>
    </row>
    <row r="329" spans="1:14" x14ac:dyDescent="0.35">
      <c r="A329" t="s">
        <v>174</v>
      </c>
      <c r="B329" t="s">
        <v>459</v>
      </c>
      <c r="C329" s="49"/>
      <c r="D329" s="50"/>
      <c r="E329" s="62"/>
      <c r="F329" s="51"/>
      <c r="G329" s="49"/>
      <c r="H329" s="53"/>
      <c r="I329" s="52"/>
      <c r="J329" s="52"/>
      <c r="K329" s="32" t="s">
        <v>65</v>
      </c>
      <c r="L329" s="76">
        <v>329</v>
      </c>
      <c r="M329" s="76"/>
      <c r="N329" s="59"/>
    </row>
    <row r="330" spans="1:14" x14ac:dyDescent="0.35">
      <c r="A330" t="s">
        <v>174</v>
      </c>
      <c r="B330" t="s">
        <v>460</v>
      </c>
      <c r="C330" s="49"/>
      <c r="D330" s="50"/>
      <c r="E330" s="62"/>
      <c r="F330" s="51"/>
      <c r="G330" s="49"/>
      <c r="H330" s="53"/>
      <c r="I330" s="52"/>
      <c r="J330" s="52"/>
      <c r="K330" s="32" t="s">
        <v>65</v>
      </c>
      <c r="L330" s="76">
        <v>330</v>
      </c>
      <c r="M330" s="76"/>
      <c r="N330" s="59"/>
    </row>
    <row r="331" spans="1:14" x14ac:dyDescent="0.35">
      <c r="A331" t="s">
        <v>174</v>
      </c>
      <c r="B331" t="s">
        <v>461</v>
      </c>
      <c r="C331" s="49"/>
      <c r="D331" s="50"/>
      <c r="E331" s="62"/>
      <c r="F331" s="51"/>
      <c r="G331" s="49"/>
      <c r="H331" s="53"/>
      <c r="I331" s="52"/>
      <c r="J331" s="52"/>
      <c r="K331" s="32" t="s">
        <v>65</v>
      </c>
      <c r="L331" s="76">
        <v>331</v>
      </c>
      <c r="M331" s="76"/>
      <c r="N331" s="59"/>
    </row>
    <row r="332" spans="1:14" x14ac:dyDescent="0.35">
      <c r="A332" t="s">
        <v>409</v>
      </c>
      <c r="B332" t="s">
        <v>462</v>
      </c>
      <c r="C332" s="49"/>
      <c r="D332" s="50"/>
      <c r="E332" s="62"/>
      <c r="F332" s="51"/>
      <c r="G332" s="49"/>
      <c r="H332" s="53"/>
      <c r="I332" s="52"/>
      <c r="J332" s="52"/>
      <c r="K332" s="32" t="s">
        <v>65</v>
      </c>
      <c r="L332" s="76">
        <v>332</v>
      </c>
      <c r="M332" s="76"/>
      <c r="N332" s="59"/>
    </row>
    <row r="333" spans="1:14" x14ac:dyDescent="0.35">
      <c r="A333" t="s">
        <v>409</v>
      </c>
      <c r="B333" t="s">
        <v>181</v>
      </c>
      <c r="C333" s="49"/>
      <c r="D333" s="50"/>
      <c r="E333" s="62"/>
      <c r="F333" s="51"/>
      <c r="G333" s="49"/>
      <c r="H333" s="53"/>
      <c r="I333" s="52"/>
      <c r="J333" s="52"/>
      <c r="K333" s="32" t="s">
        <v>65</v>
      </c>
      <c r="L333" s="76">
        <v>333</v>
      </c>
      <c r="M333" s="76"/>
      <c r="N333" s="59"/>
    </row>
    <row r="334" spans="1:14" x14ac:dyDescent="0.35">
      <c r="A334" t="s">
        <v>174</v>
      </c>
      <c r="B334" t="s">
        <v>463</v>
      </c>
      <c r="C334" s="49"/>
      <c r="D334" s="50"/>
      <c r="E334" s="62"/>
      <c r="F334" s="51"/>
      <c r="G334" s="49"/>
      <c r="H334" s="53"/>
      <c r="I334" s="52"/>
      <c r="J334" s="52"/>
      <c r="K334" s="32" t="s">
        <v>65</v>
      </c>
      <c r="L334" s="76">
        <v>334</v>
      </c>
      <c r="M334" s="76"/>
      <c r="N334" s="59"/>
    </row>
    <row r="335" spans="1:14" x14ac:dyDescent="0.35">
      <c r="A335" t="s">
        <v>174</v>
      </c>
      <c r="B335" t="s">
        <v>464</v>
      </c>
      <c r="C335" s="49"/>
      <c r="D335" s="50"/>
      <c r="E335" s="62"/>
      <c r="F335" s="51"/>
      <c r="G335" s="49"/>
      <c r="H335" s="53"/>
      <c r="I335" s="52"/>
      <c r="J335" s="52"/>
      <c r="K335" s="32" t="s">
        <v>65</v>
      </c>
      <c r="L335" s="76">
        <v>335</v>
      </c>
      <c r="M335" s="76"/>
      <c r="N335" s="59"/>
    </row>
    <row r="336" spans="1:14" x14ac:dyDescent="0.35">
      <c r="A336" t="s">
        <v>444</v>
      </c>
      <c r="B336" t="s">
        <v>465</v>
      </c>
      <c r="C336" s="49"/>
      <c r="D336" s="50"/>
      <c r="E336" s="62"/>
      <c r="F336" s="51"/>
      <c r="G336" s="49"/>
      <c r="H336" s="53"/>
      <c r="I336" s="52"/>
      <c r="J336" s="52"/>
      <c r="K336" s="32" t="s">
        <v>65</v>
      </c>
      <c r="L336" s="76">
        <v>336</v>
      </c>
      <c r="M336" s="76"/>
      <c r="N336" s="59"/>
    </row>
    <row r="337" spans="1:14" x14ac:dyDescent="0.35">
      <c r="A337" t="s">
        <v>444</v>
      </c>
      <c r="B337" t="s">
        <v>181</v>
      </c>
      <c r="C337" s="49"/>
      <c r="D337" s="50"/>
      <c r="E337" s="62"/>
      <c r="F337" s="51"/>
      <c r="G337" s="49"/>
      <c r="H337" s="53"/>
      <c r="I337" s="52"/>
      <c r="J337" s="52"/>
      <c r="K337" s="32" t="s">
        <v>65</v>
      </c>
      <c r="L337" s="76">
        <v>337</v>
      </c>
      <c r="M337" s="76"/>
      <c r="N337" s="59"/>
    </row>
    <row r="338" spans="1:14" x14ac:dyDescent="0.35">
      <c r="A338" t="s">
        <v>174</v>
      </c>
      <c r="B338" t="s">
        <v>466</v>
      </c>
      <c r="C338" s="49"/>
      <c r="D338" s="50"/>
      <c r="E338" s="62"/>
      <c r="F338" s="51"/>
      <c r="G338" s="49"/>
      <c r="H338" s="53"/>
      <c r="I338" s="52"/>
      <c r="J338" s="52"/>
      <c r="K338" s="32" t="s">
        <v>65</v>
      </c>
      <c r="L338" s="76">
        <v>338</v>
      </c>
      <c r="M338" s="76"/>
      <c r="N338" s="59"/>
    </row>
    <row r="339" spans="1:14" x14ac:dyDescent="0.35">
      <c r="A339" t="s">
        <v>174</v>
      </c>
      <c r="B339" t="s">
        <v>467</v>
      </c>
      <c r="C339" s="49"/>
      <c r="D339" s="50"/>
      <c r="E339" s="62"/>
      <c r="F339" s="51"/>
      <c r="G339" s="49"/>
      <c r="H339" s="53"/>
      <c r="I339" s="52"/>
      <c r="J339" s="52"/>
      <c r="K339" s="32" t="s">
        <v>65</v>
      </c>
      <c r="L339" s="76">
        <v>339</v>
      </c>
      <c r="M339" s="76"/>
      <c r="N339" s="59"/>
    </row>
    <row r="340" spans="1:14" x14ac:dyDescent="0.35">
      <c r="A340" t="s">
        <v>219</v>
      </c>
      <c r="B340" t="s">
        <v>468</v>
      </c>
      <c r="C340" s="49"/>
      <c r="D340" s="50"/>
      <c r="E340" s="62"/>
      <c r="F340" s="51"/>
      <c r="G340" s="49"/>
      <c r="H340" s="53"/>
      <c r="I340" s="52"/>
      <c r="J340" s="52"/>
      <c r="K340" s="32" t="s">
        <v>65</v>
      </c>
      <c r="L340" s="76">
        <v>340</v>
      </c>
      <c r="M340" s="76"/>
      <c r="N340" s="59"/>
    </row>
    <row r="341" spans="1:14" x14ac:dyDescent="0.35">
      <c r="A341" t="s">
        <v>219</v>
      </c>
      <c r="B341" t="s">
        <v>181</v>
      </c>
      <c r="C341" s="49"/>
      <c r="D341" s="50"/>
      <c r="E341" s="62"/>
      <c r="F341" s="51"/>
      <c r="G341" s="49"/>
      <c r="H341" s="53"/>
      <c r="I341" s="52"/>
      <c r="J341" s="52"/>
      <c r="K341" s="32" t="s">
        <v>65</v>
      </c>
      <c r="L341" s="76">
        <v>341</v>
      </c>
      <c r="M341" s="76"/>
      <c r="N341" s="59"/>
    </row>
    <row r="342" spans="1:14" x14ac:dyDescent="0.35">
      <c r="A342" t="s">
        <v>174</v>
      </c>
      <c r="B342" t="s">
        <v>469</v>
      </c>
      <c r="C342" s="49"/>
      <c r="D342" s="50"/>
      <c r="E342" s="62"/>
      <c r="F342" s="51"/>
      <c r="G342" s="49"/>
      <c r="H342" s="53"/>
      <c r="I342" s="52"/>
      <c r="J342" s="52"/>
      <c r="K342" s="32" t="s">
        <v>65</v>
      </c>
      <c r="L342" s="76">
        <v>342</v>
      </c>
      <c r="M342" s="76"/>
      <c r="N342" s="59"/>
    </row>
    <row r="343" spans="1:14" x14ac:dyDescent="0.35">
      <c r="A343" t="s">
        <v>174</v>
      </c>
      <c r="B343" t="s">
        <v>470</v>
      </c>
      <c r="C343" s="49"/>
      <c r="D343" s="50"/>
      <c r="E343" s="62"/>
      <c r="F343" s="51"/>
      <c r="G343" s="49"/>
      <c r="H343" s="53"/>
      <c r="I343" s="52"/>
      <c r="J343" s="52"/>
      <c r="K343" s="32" t="s">
        <v>65</v>
      </c>
      <c r="L343" s="76">
        <v>343</v>
      </c>
      <c r="M343" s="76"/>
      <c r="N343" s="59"/>
    </row>
    <row r="344" spans="1:14" x14ac:dyDescent="0.35">
      <c r="A344" t="s">
        <v>174</v>
      </c>
      <c r="B344" t="s">
        <v>471</v>
      </c>
      <c r="C344" s="49"/>
      <c r="D344" s="50"/>
      <c r="E344" s="62"/>
      <c r="F344" s="51"/>
      <c r="G344" s="49"/>
      <c r="H344" s="53"/>
      <c r="I344" s="52"/>
      <c r="J344" s="52"/>
      <c r="K344" s="32" t="s">
        <v>65</v>
      </c>
      <c r="L344" s="76">
        <v>344</v>
      </c>
      <c r="M344" s="76"/>
      <c r="N344" s="59"/>
    </row>
    <row r="345" spans="1:14" x14ac:dyDescent="0.35">
      <c r="A345" t="s">
        <v>219</v>
      </c>
      <c r="B345" t="s">
        <v>472</v>
      </c>
      <c r="C345" s="49"/>
      <c r="D345" s="50"/>
      <c r="E345" s="62"/>
      <c r="F345" s="51"/>
      <c r="G345" s="49"/>
      <c r="H345" s="53"/>
      <c r="I345" s="52"/>
      <c r="J345" s="52"/>
      <c r="K345" s="32" t="s">
        <v>65</v>
      </c>
      <c r="L345" s="76">
        <v>345</v>
      </c>
      <c r="M345" s="76"/>
      <c r="N345" s="59"/>
    </row>
    <row r="346" spans="1:14" x14ac:dyDescent="0.35">
      <c r="A346" t="s">
        <v>219</v>
      </c>
      <c r="B346" t="s">
        <v>181</v>
      </c>
      <c r="C346" s="49"/>
      <c r="D346" s="50"/>
      <c r="E346" s="62"/>
      <c r="F346" s="51"/>
      <c r="G346" s="49"/>
      <c r="H346" s="53"/>
      <c r="I346" s="52"/>
      <c r="J346" s="52"/>
      <c r="K346" s="32" t="s">
        <v>65</v>
      </c>
      <c r="L346" s="76">
        <v>346</v>
      </c>
      <c r="M346" s="76"/>
      <c r="N346" s="59"/>
    </row>
    <row r="347" spans="1:14" x14ac:dyDescent="0.35">
      <c r="A347" t="s">
        <v>174</v>
      </c>
      <c r="B347" t="s">
        <v>473</v>
      </c>
      <c r="C347" s="49"/>
      <c r="D347" s="50"/>
      <c r="E347" s="62"/>
      <c r="F347" s="51"/>
      <c r="G347" s="49"/>
      <c r="H347" s="53"/>
      <c r="I347" s="52"/>
      <c r="J347" s="52"/>
      <c r="K347" s="32" t="s">
        <v>65</v>
      </c>
      <c r="L347" s="76">
        <v>347</v>
      </c>
      <c r="M347" s="76"/>
      <c r="N347" s="59"/>
    </row>
    <row r="348" spans="1:14" x14ac:dyDescent="0.35">
      <c r="A348" t="s">
        <v>174</v>
      </c>
      <c r="B348" t="s">
        <v>474</v>
      </c>
      <c r="C348" s="49"/>
      <c r="D348" s="50"/>
      <c r="E348" s="62"/>
      <c r="F348" s="51"/>
      <c r="G348" s="49"/>
      <c r="H348" s="53"/>
      <c r="I348" s="52"/>
      <c r="J348" s="52"/>
      <c r="K348" s="32" t="s">
        <v>65</v>
      </c>
      <c r="L348" s="76">
        <v>348</v>
      </c>
      <c r="M348" s="76"/>
      <c r="N348" s="59"/>
    </row>
    <row r="349" spans="1:14" x14ac:dyDescent="0.35">
      <c r="A349" t="s">
        <v>174</v>
      </c>
      <c r="B349" t="s">
        <v>475</v>
      </c>
      <c r="C349" s="49"/>
      <c r="D349" s="50"/>
      <c r="E349" s="62"/>
      <c r="F349" s="51"/>
      <c r="G349" s="49"/>
      <c r="H349" s="53"/>
      <c r="I349" s="52"/>
      <c r="J349" s="52"/>
      <c r="K349" s="32" t="s">
        <v>65</v>
      </c>
      <c r="L349" s="76">
        <v>349</v>
      </c>
      <c r="M349" s="76"/>
      <c r="N349" s="59"/>
    </row>
    <row r="350" spans="1:14" x14ac:dyDescent="0.35">
      <c r="A350" t="s">
        <v>174</v>
      </c>
      <c r="B350" t="s">
        <v>476</v>
      </c>
      <c r="C350" s="49"/>
      <c r="D350" s="50"/>
      <c r="E350" s="62"/>
      <c r="F350" s="51"/>
      <c r="G350" s="49"/>
      <c r="H350" s="53"/>
      <c r="I350" s="52"/>
      <c r="J350" s="52"/>
      <c r="K350" s="32" t="s">
        <v>65</v>
      </c>
      <c r="L350" s="76">
        <v>350</v>
      </c>
      <c r="M350" s="76"/>
      <c r="N350" s="59"/>
    </row>
    <row r="351" spans="1:14" x14ac:dyDescent="0.35">
      <c r="A351" t="s">
        <v>174</v>
      </c>
      <c r="B351" t="s">
        <v>477</v>
      </c>
      <c r="C351" s="49"/>
      <c r="D351" s="50"/>
      <c r="E351" s="62"/>
      <c r="F351" s="51"/>
      <c r="G351" s="49"/>
      <c r="H351" s="53"/>
      <c r="I351" s="52"/>
      <c r="J351" s="52"/>
      <c r="K351" s="32" t="s">
        <v>65</v>
      </c>
      <c r="L351" s="76">
        <v>351</v>
      </c>
      <c r="M351" s="76"/>
      <c r="N351" s="59"/>
    </row>
    <row r="352" spans="1:14" x14ac:dyDescent="0.35">
      <c r="A352" t="s">
        <v>174</v>
      </c>
      <c r="B352" t="s">
        <v>478</v>
      </c>
      <c r="C352" s="49"/>
      <c r="D352" s="50"/>
      <c r="E352" s="62"/>
      <c r="F352" s="51"/>
      <c r="G352" s="49"/>
      <c r="H352" s="53"/>
      <c r="I352" s="52"/>
      <c r="J352" s="52"/>
      <c r="K352" s="32" t="s">
        <v>65</v>
      </c>
      <c r="L352" s="76">
        <v>352</v>
      </c>
      <c r="M352" s="76"/>
      <c r="N352" s="59"/>
    </row>
    <row r="353" spans="1:14" x14ac:dyDescent="0.35">
      <c r="A353" t="s">
        <v>174</v>
      </c>
      <c r="B353" t="s">
        <v>479</v>
      </c>
      <c r="C353" s="49"/>
      <c r="D353" s="50"/>
      <c r="E353" s="62"/>
      <c r="F353" s="51"/>
      <c r="G353" s="49"/>
      <c r="H353" s="53"/>
      <c r="I353" s="52"/>
      <c r="J353" s="52"/>
      <c r="K353" s="32" t="s">
        <v>65</v>
      </c>
      <c r="L353" s="76">
        <v>353</v>
      </c>
      <c r="M353" s="76"/>
      <c r="N353" s="59"/>
    </row>
    <row r="354" spans="1:14" x14ac:dyDescent="0.35">
      <c r="A354" t="s">
        <v>196</v>
      </c>
      <c r="B354" t="s">
        <v>480</v>
      </c>
      <c r="C354" s="49"/>
      <c r="D354" s="50"/>
      <c r="E354" s="62"/>
      <c r="F354" s="51"/>
      <c r="G354" s="49"/>
      <c r="H354" s="53"/>
      <c r="I354" s="52"/>
      <c r="J354" s="52"/>
      <c r="K354" s="32" t="s">
        <v>65</v>
      </c>
      <c r="L354" s="76">
        <v>354</v>
      </c>
      <c r="M354" s="76"/>
      <c r="N354" s="59"/>
    </row>
    <row r="355" spans="1:14" x14ac:dyDescent="0.35">
      <c r="A355" t="s">
        <v>196</v>
      </c>
      <c r="B355" t="s">
        <v>181</v>
      </c>
      <c r="C355" s="49"/>
      <c r="D355" s="50"/>
      <c r="E355" s="62"/>
      <c r="F355" s="51"/>
      <c r="G355" s="49"/>
      <c r="H355" s="53"/>
      <c r="I355" s="52"/>
      <c r="J355" s="52"/>
      <c r="K355" s="32" t="s">
        <v>65</v>
      </c>
      <c r="L355" s="76">
        <v>355</v>
      </c>
      <c r="M355" s="76"/>
      <c r="N355" s="59"/>
    </row>
    <row r="356" spans="1:14" x14ac:dyDescent="0.35">
      <c r="A356" t="s">
        <v>213</v>
      </c>
      <c r="B356" t="s">
        <v>481</v>
      </c>
      <c r="C356" s="49"/>
      <c r="D356" s="50"/>
      <c r="E356" s="62"/>
      <c r="F356" s="51"/>
      <c r="G356" s="49"/>
      <c r="H356" s="53"/>
      <c r="I356" s="52"/>
      <c r="J356" s="52"/>
      <c r="K356" s="32" t="s">
        <v>65</v>
      </c>
      <c r="L356" s="76">
        <v>356</v>
      </c>
      <c r="M356" s="76"/>
      <c r="N356" s="59"/>
    </row>
    <row r="357" spans="1:14" x14ac:dyDescent="0.35">
      <c r="A357" t="s">
        <v>213</v>
      </c>
      <c r="B357" t="s">
        <v>181</v>
      </c>
      <c r="C357" s="49"/>
      <c r="D357" s="50"/>
      <c r="E357" s="62"/>
      <c r="F357" s="51"/>
      <c r="G357" s="49"/>
      <c r="H357" s="53"/>
      <c r="I357" s="52"/>
      <c r="J357" s="52"/>
      <c r="K357" s="32" t="s">
        <v>65</v>
      </c>
      <c r="L357" s="76">
        <v>357</v>
      </c>
      <c r="M357" s="76"/>
      <c r="N357" s="59"/>
    </row>
    <row r="358" spans="1:14" x14ac:dyDescent="0.35">
      <c r="A358" t="s">
        <v>174</v>
      </c>
      <c r="B358" t="s">
        <v>482</v>
      </c>
      <c r="C358" s="49"/>
      <c r="D358" s="50"/>
      <c r="E358" s="62"/>
      <c r="F358" s="51"/>
      <c r="G358" s="49"/>
      <c r="H358" s="53"/>
      <c r="I358" s="52"/>
      <c r="J358" s="52"/>
      <c r="K358" s="32" t="s">
        <v>65</v>
      </c>
      <c r="L358" s="76">
        <v>358</v>
      </c>
      <c r="M358" s="76"/>
      <c r="N358" s="59"/>
    </row>
    <row r="359" spans="1:14" x14ac:dyDescent="0.35">
      <c r="A359" t="s">
        <v>265</v>
      </c>
      <c r="B359" t="s">
        <v>483</v>
      </c>
      <c r="C359" s="49"/>
      <c r="D359" s="50"/>
      <c r="E359" s="62"/>
      <c r="F359" s="51"/>
      <c r="G359" s="49"/>
      <c r="H359" s="53"/>
      <c r="I359" s="52"/>
      <c r="J359" s="52"/>
      <c r="K359" s="32" t="s">
        <v>65</v>
      </c>
      <c r="L359" s="76">
        <v>359</v>
      </c>
      <c r="M359" s="76"/>
      <c r="N359" s="59"/>
    </row>
    <row r="360" spans="1:14" x14ac:dyDescent="0.35">
      <c r="A360" t="s">
        <v>265</v>
      </c>
      <c r="B360" t="s">
        <v>181</v>
      </c>
      <c r="C360" s="49"/>
      <c r="D360" s="50"/>
      <c r="E360" s="62"/>
      <c r="F360" s="51"/>
      <c r="G360" s="49"/>
      <c r="H360" s="53"/>
      <c r="I360" s="52"/>
      <c r="J360" s="52"/>
      <c r="K360" s="32" t="s">
        <v>65</v>
      </c>
      <c r="L360" s="76">
        <v>360</v>
      </c>
      <c r="M360" s="76"/>
      <c r="N360" s="59"/>
    </row>
    <row r="361" spans="1:14" x14ac:dyDescent="0.35">
      <c r="A361" t="s">
        <v>174</v>
      </c>
      <c r="B361" t="s">
        <v>484</v>
      </c>
      <c r="C361" s="49"/>
      <c r="D361" s="50"/>
      <c r="E361" s="62"/>
      <c r="F361" s="51"/>
      <c r="G361" s="49"/>
      <c r="H361" s="53"/>
      <c r="I361" s="52"/>
      <c r="J361" s="52"/>
      <c r="K361" s="32" t="s">
        <v>65</v>
      </c>
      <c r="L361" s="76">
        <v>361</v>
      </c>
      <c r="M361" s="76"/>
      <c r="N361" s="59"/>
    </row>
    <row r="362" spans="1:14" x14ac:dyDescent="0.35">
      <c r="A362" t="s">
        <v>174</v>
      </c>
      <c r="B362" t="s">
        <v>485</v>
      </c>
      <c r="C362" s="49"/>
      <c r="D362" s="50"/>
      <c r="E362" s="62"/>
      <c r="F362" s="51"/>
      <c r="G362" s="49"/>
      <c r="H362" s="53"/>
      <c r="I362" s="52"/>
      <c r="J362" s="52"/>
      <c r="K362" s="32" t="s">
        <v>65</v>
      </c>
      <c r="L362" s="76">
        <v>362</v>
      </c>
      <c r="M362" s="76"/>
      <c r="N362" s="59"/>
    </row>
    <row r="363" spans="1:14" x14ac:dyDescent="0.35">
      <c r="A363" t="s">
        <v>486</v>
      </c>
      <c r="B363" t="s">
        <v>487</v>
      </c>
      <c r="C363" s="49"/>
      <c r="D363" s="50"/>
      <c r="E363" s="62"/>
      <c r="F363" s="51"/>
      <c r="G363" s="49"/>
      <c r="H363" s="53"/>
      <c r="I363" s="52"/>
      <c r="J363" s="52"/>
      <c r="K363" s="32" t="s">
        <v>65</v>
      </c>
      <c r="L363" s="76">
        <v>363</v>
      </c>
      <c r="M363" s="76"/>
      <c r="N363" s="59"/>
    </row>
    <row r="364" spans="1:14" x14ac:dyDescent="0.35">
      <c r="A364" t="s">
        <v>486</v>
      </c>
      <c r="B364" t="s">
        <v>181</v>
      </c>
      <c r="C364" s="49"/>
      <c r="D364" s="50"/>
      <c r="E364" s="62"/>
      <c r="F364" s="51"/>
      <c r="G364" s="49"/>
      <c r="H364" s="53"/>
      <c r="I364" s="52"/>
      <c r="J364" s="52"/>
      <c r="K364" s="32" t="s">
        <v>65</v>
      </c>
      <c r="L364" s="76">
        <v>364</v>
      </c>
      <c r="M364" s="76"/>
      <c r="N364" s="59"/>
    </row>
    <row r="365" spans="1:14" x14ac:dyDescent="0.35">
      <c r="A365" t="s">
        <v>174</v>
      </c>
      <c r="B365" t="s">
        <v>488</v>
      </c>
      <c r="C365" s="49"/>
      <c r="D365" s="50"/>
      <c r="E365" s="62"/>
      <c r="F365" s="51"/>
      <c r="G365" s="49"/>
      <c r="H365" s="53"/>
      <c r="I365" s="52"/>
      <c r="J365" s="52"/>
      <c r="K365" s="32" t="s">
        <v>65</v>
      </c>
      <c r="L365" s="76">
        <v>365</v>
      </c>
      <c r="M365" s="76"/>
      <c r="N365" s="59"/>
    </row>
    <row r="366" spans="1:14" x14ac:dyDescent="0.35">
      <c r="A366" t="s">
        <v>174</v>
      </c>
      <c r="B366" t="s">
        <v>489</v>
      </c>
      <c r="C366" s="49"/>
      <c r="D366" s="50"/>
      <c r="E366" s="62"/>
      <c r="F366" s="51"/>
      <c r="G366" s="49"/>
      <c r="H366" s="53"/>
      <c r="I366" s="52"/>
      <c r="J366" s="52"/>
      <c r="K366" s="32" t="s">
        <v>65</v>
      </c>
      <c r="L366" s="76">
        <v>366</v>
      </c>
      <c r="M366" s="76"/>
      <c r="N366" s="59"/>
    </row>
    <row r="367" spans="1:14" x14ac:dyDescent="0.35">
      <c r="A367" t="s">
        <v>174</v>
      </c>
      <c r="B367" t="s">
        <v>490</v>
      </c>
      <c r="C367" s="49"/>
      <c r="D367" s="50"/>
      <c r="E367" s="62"/>
      <c r="F367" s="51"/>
      <c r="G367" s="49"/>
      <c r="H367" s="53"/>
      <c r="I367" s="52"/>
      <c r="J367" s="52"/>
      <c r="K367" s="32" t="s">
        <v>65</v>
      </c>
      <c r="L367" s="76">
        <v>367</v>
      </c>
      <c r="M367" s="76"/>
      <c r="N367" s="59"/>
    </row>
    <row r="368" spans="1:14" x14ac:dyDescent="0.35">
      <c r="A368" t="s">
        <v>174</v>
      </c>
      <c r="B368" t="s">
        <v>491</v>
      </c>
      <c r="C368" s="49"/>
      <c r="D368" s="50"/>
      <c r="E368" s="62"/>
      <c r="F368" s="51"/>
      <c r="G368" s="49"/>
      <c r="H368" s="53"/>
      <c r="I368" s="52"/>
      <c r="J368" s="52"/>
      <c r="K368" s="32" t="s">
        <v>65</v>
      </c>
      <c r="L368" s="76">
        <v>368</v>
      </c>
      <c r="M368" s="76"/>
      <c r="N368" s="59"/>
    </row>
    <row r="369" spans="1:14" x14ac:dyDescent="0.35">
      <c r="A369" t="s">
        <v>174</v>
      </c>
      <c r="B369" t="s">
        <v>492</v>
      </c>
      <c r="C369" s="49"/>
      <c r="D369" s="50"/>
      <c r="E369" s="62"/>
      <c r="F369" s="51"/>
      <c r="G369" s="49"/>
      <c r="H369" s="53"/>
      <c r="I369" s="52"/>
      <c r="J369" s="52"/>
      <c r="K369" s="32" t="s">
        <v>65</v>
      </c>
      <c r="L369" s="76">
        <v>369</v>
      </c>
      <c r="M369" s="76"/>
      <c r="N369" s="59"/>
    </row>
    <row r="370" spans="1:14" x14ac:dyDescent="0.35">
      <c r="A370" t="s">
        <v>493</v>
      </c>
      <c r="B370" t="s">
        <v>494</v>
      </c>
      <c r="C370" s="49"/>
      <c r="D370" s="50"/>
      <c r="E370" s="62"/>
      <c r="F370" s="51"/>
      <c r="G370" s="49"/>
      <c r="H370" s="53"/>
      <c r="I370" s="52"/>
      <c r="J370" s="52"/>
      <c r="K370" s="32" t="s">
        <v>65</v>
      </c>
      <c r="L370" s="76">
        <v>370</v>
      </c>
      <c r="M370" s="76"/>
      <c r="N370" s="59"/>
    </row>
    <row r="371" spans="1:14" x14ac:dyDescent="0.35">
      <c r="A371" t="s">
        <v>493</v>
      </c>
      <c r="B371" t="s">
        <v>181</v>
      </c>
      <c r="C371" s="49"/>
      <c r="D371" s="50"/>
      <c r="E371" s="62"/>
      <c r="F371" s="51"/>
      <c r="G371" s="49"/>
      <c r="H371" s="53"/>
      <c r="I371" s="52"/>
      <c r="J371" s="52"/>
      <c r="K371" s="32" t="s">
        <v>65</v>
      </c>
      <c r="L371" s="76">
        <v>371</v>
      </c>
      <c r="M371" s="76"/>
      <c r="N371" s="59"/>
    </row>
    <row r="372" spans="1:14" x14ac:dyDescent="0.35">
      <c r="A372" t="s">
        <v>174</v>
      </c>
      <c r="B372" t="s">
        <v>495</v>
      </c>
      <c r="C372" s="49"/>
      <c r="D372" s="50"/>
      <c r="E372" s="62"/>
      <c r="F372" s="51"/>
      <c r="G372" s="49"/>
      <c r="H372" s="53"/>
      <c r="I372" s="52"/>
      <c r="J372" s="52"/>
      <c r="K372" s="32" t="s">
        <v>65</v>
      </c>
      <c r="L372" s="76">
        <v>372</v>
      </c>
      <c r="M372" s="76"/>
      <c r="N372" s="59"/>
    </row>
    <row r="373" spans="1:14" x14ac:dyDescent="0.35">
      <c r="A373" t="s">
        <v>174</v>
      </c>
      <c r="B373" t="s">
        <v>496</v>
      </c>
      <c r="C373" s="49"/>
      <c r="D373" s="50"/>
      <c r="E373" s="62"/>
      <c r="F373" s="51"/>
      <c r="G373" s="49"/>
      <c r="H373" s="53"/>
      <c r="I373" s="52"/>
      <c r="J373" s="52"/>
      <c r="K373" s="32" t="s">
        <v>65</v>
      </c>
      <c r="L373" s="76">
        <v>373</v>
      </c>
      <c r="M373" s="76"/>
      <c r="N373" s="59"/>
    </row>
    <row r="374" spans="1:14" x14ac:dyDescent="0.35">
      <c r="A374" t="s">
        <v>185</v>
      </c>
      <c r="B374" t="s">
        <v>497</v>
      </c>
      <c r="C374" s="49"/>
      <c r="D374" s="50"/>
      <c r="E374" s="62"/>
      <c r="F374" s="51"/>
      <c r="G374" s="49"/>
      <c r="H374" s="53"/>
      <c r="I374" s="52"/>
      <c r="J374" s="52"/>
      <c r="K374" s="32" t="s">
        <v>65</v>
      </c>
      <c r="L374" s="76">
        <v>374</v>
      </c>
      <c r="M374" s="76"/>
      <c r="N374" s="59"/>
    </row>
    <row r="375" spans="1:14" x14ac:dyDescent="0.35">
      <c r="A375" t="s">
        <v>185</v>
      </c>
      <c r="B375" t="s">
        <v>181</v>
      </c>
      <c r="C375" s="49"/>
      <c r="D375" s="50"/>
      <c r="E375" s="62"/>
      <c r="F375" s="51"/>
      <c r="G375" s="49"/>
      <c r="H375" s="53"/>
      <c r="I375" s="52"/>
      <c r="J375" s="52"/>
      <c r="K375" s="32" t="s">
        <v>65</v>
      </c>
      <c r="L375" s="76">
        <v>375</v>
      </c>
      <c r="M375" s="76"/>
      <c r="N375" s="59"/>
    </row>
    <row r="376" spans="1:14" x14ac:dyDescent="0.35">
      <c r="A376" t="s">
        <v>174</v>
      </c>
      <c r="B376" t="s">
        <v>498</v>
      </c>
      <c r="C376" s="49"/>
      <c r="D376" s="50"/>
      <c r="E376" s="62"/>
      <c r="F376" s="51"/>
      <c r="G376" s="49"/>
      <c r="H376" s="53"/>
      <c r="I376" s="52"/>
      <c r="J376" s="52"/>
      <c r="K376" s="32" t="s">
        <v>65</v>
      </c>
      <c r="L376" s="76">
        <v>376</v>
      </c>
      <c r="M376" s="76"/>
      <c r="N376" s="59"/>
    </row>
    <row r="377" spans="1:14" x14ac:dyDescent="0.35">
      <c r="A377" t="s">
        <v>174</v>
      </c>
      <c r="B377" t="s">
        <v>499</v>
      </c>
      <c r="C377" s="49"/>
      <c r="D377" s="50"/>
      <c r="E377" s="62"/>
      <c r="F377" s="51"/>
      <c r="G377" s="49"/>
      <c r="H377" s="53"/>
      <c r="I377" s="52"/>
      <c r="J377" s="52"/>
      <c r="K377" s="32" t="s">
        <v>65</v>
      </c>
      <c r="L377" s="76">
        <v>377</v>
      </c>
      <c r="M377" s="76"/>
      <c r="N377" s="59"/>
    </row>
    <row r="378" spans="1:14" x14ac:dyDescent="0.35">
      <c r="A378" t="s">
        <v>174</v>
      </c>
      <c r="B378" t="s">
        <v>500</v>
      </c>
      <c r="C378" s="49"/>
      <c r="D378" s="50"/>
      <c r="E378" s="62"/>
      <c r="F378" s="51"/>
      <c r="G378" s="49"/>
      <c r="H378" s="53"/>
      <c r="I378" s="52"/>
      <c r="J378" s="52"/>
      <c r="K378" s="32" t="s">
        <v>65</v>
      </c>
      <c r="L378" s="76">
        <v>378</v>
      </c>
      <c r="M378" s="76"/>
      <c r="N378" s="59"/>
    </row>
    <row r="379" spans="1:14" x14ac:dyDescent="0.35">
      <c r="A379" t="s">
        <v>174</v>
      </c>
      <c r="B379" t="s">
        <v>501</v>
      </c>
      <c r="C379" s="49"/>
      <c r="D379" s="50"/>
      <c r="E379" s="62"/>
      <c r="F379" s="51"/>
      <c r="G379" s="49"/>
      <c r="H379" s="53"/>
      <c r="I379" s="52"/>
      <c r="J379" s="52"/>
      <c r="K379" s="32" t="s">
        <v>65</v>
      </c>
      <c r="L379" s="76">
        <v>379</v>
      </c>
      <c r="M379" s="76"/>
      <c r="N379" s="59"/>
    </row>
    <row r="380" spans="1:14" x14ac:dyDescent="0.35">
      <c r="A380" t="s">
        <v>174</v>
      </c>
      <c r="B380" t="s">
        <v>502</v>
      </c>
      <c r="C380" s="49"/>
      <c r="D380" s="50"/>
      <c r="E380" s="62"/>
      <c r="F380" s="51"/>
      <c r="G380" s="49"/>
      <c r="H380" s="53"/>
      <c r="I380" s="52"/>
      <c r="J380" s="52"/>
      <c r="K380" s="32" t="s">
        <v>65</v>
      </c>
      <c r="L380" s="76">
        <v>380</v>
      </c>
      <c r="M380" s="76"/>
      <c r="N380" s="59"/>
    </row>
    <row r="381" spans="1:14" x14ac:dyDescent="0.35">
      <c r="A381" t="s">
        <v>174</v>
      </c>
      <c r="B381" t="s">
        <v>503</v>
      </c>
      <c r="C381" s="49"/>
      <c r="D381" s="50"/>
      <c r="E381" s="62"/>
      <c r="F381" s="51"/>
      <c r="G381" s="49"/>
      <c r="H381" s="53"/>
      <c r="I381" s="52"/>
      <c r="J381" s="52"/>
      <c r="K381" s="32" t="s">
        <v>65</v>
      </c>
      <c r="L381" s="76">
        <v>381</v>
      </c>
      <c r="M381" s="76"/>
      <c r="N381" s="59"/>
    </row>
    <row r="382" spans="1:14" x14ac:dyDescent="0.35">
      <c r="A382" t="s">
        <v>185</v>
      </c>
      <c r="B382" t="s">
        <v>504</v>
      </c>
      <c r="C382" s="49"/>
      <c r="D382" s="50"/>
      <c r="E382" s="62"/>
      <c r="F382" s="51"/>
      <c r="G382" s="49"/>
      <c r="H382" s="53"/>
      <c r="I382" s="52"/>
      <c r="J382" s="52"/>
      <c r="K382" s="32" t="s">
        <v>65</v>
      </c>
      <c r="L382" s="76">
        <v>382</v>
      </c>
      <c r="M382" s="76"/>
      <c r="N382" s="59"/>
    </row>
    <row r="383" spans="1:14" x14ac:dyDescent="0.35">
      <c r="A383" t="s">
        <v>185</v>
      </c>
      <c r="B383" t="s">
        <v>181</v>
      </c>
      <c r="C383" s="49"/>
      <c r="D383" s="50"/>
      <c r="E383" s="62"/>
      <c r="F383" s="51"/>
      <c r="G383" s="49"/>
      <c r="H383" s="53"/>
      <c r="I383" s="52"/>
      <c r="J383" s="52"/>
      <c r="K383" s="32" t="s">
        <v>65</v>
      </c>
      <c r="L383" s="76">
        <v>383</v>
      </c>
      <c r="M383" s="76"/>
      <c r="N383" s="59"/>
    </row>
    <row r="384" spans="1:14" x14ac:dyDescent="0.35">
      <c r="A384" t="s">
        <v>174</v>
      </c>
      <c r="B384" t="s">
        <v>505</v>
      </c>
      <c r="C384" s="49"/>
      <c r="D384" s="50"/>
      <c r="E384" s="62"/>
      <c r="F384" s="51"/>
      <c r="G384" s="49"/>
      <c r="H384" s="53"/>
      <c r="I384" s="52"/>
      <c r="J384" s="52"/>
      <c r="K384" s="32" t="s">
        <v>65</v>
      </c>
      <c r="L384" s="76">
        <v>384</v>
      </c>
      <c r="M384" s="76"/>
      <c r="N384" s="59"/>
    </row>
    <row r="385" spans="1:14" x14ac:dyDescent="0.35">
      <c r="A385" t="s">
        <v>185</v>
      </c>
      <c r="B385" t="s">
        <v>506</v>
      </c>
      <c r="C385" s="49"/>
      <c r="D385" s="50"/>
      <c r="E385" s="62"/>
      <c r="F385" s="51"/>
      <c r="G385" s="49"/>
      <c r="H385" s="53"/>
      <c r="I385" s="52"/>
      <c r="J385" s="52"/>
      <c r="K385" s="32" t="s">
        <v>65</v>
      </c>
      <c r="L385" s="76">
        <v>385</v>
      </c>
      <c r="M385" s="76"/>
      <c r="N385" s="59"/>
    </row>
    <row r="386" spans="1:14" x14ac:dyDescent="0.35">
      <c r="A386" t="s">
        <v>185</v>
      </c>
      <c r="B386" t="s">
        <v>181</v>
      </c>
      <c r="C386" s="49"/>
      <c r="D386" s="50"/>
      <c r="E386" s="62"/>
      <c r="F386" s="51"/>
      <c r="G386" s="49"/>
      <c r="H386" s="53"/>
      <c r="I386" s="52"/>
      <c r="J386" s="52"/>
      <c r="K386" s="32" t="s">
        <v>65</v>
      </c>
      <c r="L386" s="76">
        <v>386</v>
      </c>
      <c r="M386" s="76"/>
      <c r="N386" s="59"/>
    </row>
    <row r="387" spans="1:14" x14ac:dyDescent="0.35">
      <c r="A387" t="s">
        <v>174</v>
      </c>
      <c r="B387" t="s">
        <v>507</v>
      </c>
      <c r="C387" s="49"/>
      <c r="D387" s="50"/>
      <c r="E387" s="62"/>
      <c r="F387" s="51"/>
      <c r="G387" s="49"/>
      <c r="H387" s="53"/>
      <c r="I387" s="52"/>
      <c r="J387" s="52"/>
      <c r="K387" s="32" t="s">
        <v>65</v>
      </c>
      <c r="L387" s="76">
        <v>387</v>
      </c>
      <c r="M387" s="76"/>
      <c r="N387" s="59"/>
    </row>
    <row r="388" spans="1:14" x14ac:dyDescent="0.35">
      <c r="A388" t="s">
        <v>174</v>
      </c>
      <c r="B388" t="s">
        <v>508</v>
      </c>
      <c r="C388" s="49"/>
      <c r="D388" s="50"/>
      <c r="E388" s="62"/>
      <c r="F388" s="51"/>
      <c r="G388" s="49"/>
      <c r="H388" s="53"/>
      <c r="I388" s="52"/>
      <c r="J388" s="52"/>
      <c r="K388" s="32" t="s">
        <v>65</v>
      </c>
      <c r="L388" s="76">
        <v>388</v>
      </c>
      <c r="M388" s="76"/>
      <c r="N388" s="59"/>
    </row>
    <row r="389" spans="1:14" x14ac:dyDescent="0.35">
      <c r="A389" t="s">
        <v>185</v>
      </c>
      <c r="B389" t="s">
        <v>509</v>
      </c>
      <c r="C389" s="49"/>
      <c r="D389" s="50"/>
      <c r="E389" s="62"/>
      <c r="F389" s="51"/>
      <c r="G389" s="49"/>
      <c r="H389" s="53"/>
      <c r="I389" s="52"/>
      <c r="J389" s="52"/>
      <c r="K389" s="32" t="s">
        <v>65</v>
      </c>
      <c r="L389" s="76">
        <v>389</v>
      </c>
      <c r="M389" s="76"/>
      <c r="N389" s="59"/>
    </row>
    <row r="390" spans="1:14" x14ac:dyDescent="0.35">
      <c r="A390" t="s">
        <v>185</v>
      </c>
      <c r="B390" t="s">
        <v>181</v>
      </c>
      <c r="C390" s="49"/>
      <c r="D390" s="50"/>
      <c r="E390" s="62"/>
      <c r="F390" s="51"/>
      <c r="G390" s="49"/>
      <c r="H390" s="53"/>
      <c r="I390" s="52"/>
      <c r="J390" s="52"/>
      <c r="K390" s="32" t="s">
        <v>65</v>
      </c>
      <c r="L390" s="76">
        <v>390</v>
      </c>
      <c r="M390" s="76"/>
      <c r="N390" s="59"/>
    </row>
    <row r="391" spans="1:14" x14ac:dyDescent="0.35">
      <c r="A391" t="s">
        <v>174</v>
      </c>
      <c r="B391" t="s">
        <v>510</v>
      </c>
      <c r="C391" s="49"/>
      <c r="D391" s="50"/>
      <c r="E391" s="62"/>
      <c r="F391" s="51"/>
      <c r="G391" s="49"/>
      <c r="H391" s="53"/>
      <c r="I391" s="52"/>
      <c r="J391" s="52"/>
      <c r="K391" s="32" t="s">
        <v>65</v>
      </c>
      <c r="L391" s="76">
        <v>391</v>
      </c>
      <c r="M391" s="76"/>
      <c r="N391" s="59"/>
    </row>
    <row r="392" spans="1:14" x14ac:dyDescent="0.35">
      <c r="A392" t="s">
        <v>174</v>
      </c>
      <c r="B392" t="s">
        <v>511</v>
      </c>
      <c r="C392" s="49"/>
      <c r="D392" s="50"/>
      <c r="E392" s="62"/>
      <c r="F392" s="51"/>
      <c r="G392" s="49"/>
      <c r="H392" s="53"/>
      <c r="I392" s="52"/>
      <c r="J392" s="52"/>
      <c r="K392" s="32" t="s">
        <v>65</v>
      </c>
      <c r="L392" s="76">
        <v>392</v>
      </c>
      <c r="M392" s="76"/>
      <c r="N392" s="59"/>
    </row>
    <row r="393" spans="1:14" x14ac:dyDescent="0.35">
      <c r="A393" t="s">
        <v>190</v>
      </c>
      <c r="B393" t="s">
        <v>512</v>
      </c>
      <c r="C393" s="49"/>
      <c r="D393" s="50"/>
      <c r="E393" s="62"/>
      <c r="F393" s="51"/>
      <c r="G393" s="49"/>
      <c r="H393" s="53"/>
      <c r="I393" s="52"/>
      <c r="J393" s="52"/>
      <c r="K393" s="32" t="s">
        <v>65</v>
      </c>
      <c r="L393" s="76">
        <v>393</v>
      </c>
      <c r="M393" s="76"/>
      <c r="N393" s="59"/>
    </row>
    <row r="394" spans="1:14" x14ac:dyDescent="0.35">
      <c r="A394" t="s">
        <v>190</v>
      </c>
      <c r="B394" t="s">
        <v>181</v>
      </c>
      <c r="C394" s="49"/>
      <c r="D394" s="50"/>
      <c r="E394" s="62"/>
      <c r="F394" s="51"/>
      <c r="G394" s="49"/>
      <c r="H394" s="53"/>
      <c r="I394" s="52"/>
      <c r="J394" s="52"/>
      <c r="K394" s="32" t="s">
        <v>65</v>
      </c>
      <c r="L394" s="76">
        <v>394</v>
      </c>
      <c r="M394" s="76"/>
      <c r="N394" s="59"/>
    </row>
    <row r="395" spans="1:14" x14ac:dyDescent="0.35">
      <c r="A395" t="s">
        <v>174</v>
      </c>
      <c r="B395" t="s">
        <v>513</v>
      </c>
      <c r="C395" s="49"/>
      <c r="D395" s="50"/>
      <c r="E395" s="62"/>
      <c r="F395" s="51"/>
      <c r="G395" s="49"/>
      <c r="H395" s="53"/>
      <c r="I395" s="52"/>
      <c r="J395" s="52"/>
      <c r="K395" s="32" t="s">
        <v>65</v>
      </c>
      <c r="L395" s="76">
        <v>395</v>
      </c>
      <c r="M395" s="76"/>
      <c r="N395" s="59"/>
    </row>
    <row r="396" spans="1:14" x14ac:dyDescent="0.35">
      <c r="A396" t="s">
        <v>174</v>
      </c>
      <c r="B396" t="s">
        <v>514</v>
      </c>
      <c r="C396" s="49"/>
      <c r="D396" s="50"/>
      <c r="E396" s="62"/>
      <c r="F396" s="51"/>
      <c r="G396" s="49"/>
      <c r="H396" s="53"/>
      <c r="I396" s="52"/>
      <c r="J396" s="52"/>
      <c r="K396" s="32" t="s">
        <v>65</v>
      </c>
      <c r="L396" s="76">
        <v>396</v>
      </c>
      <c r="M396" s="76"/>
      <c r="N396" s="59"/>
    </row>
    <row r="397" spans="1:14" x14ac:dyDescent="0.35">
      <c r="A397" t="s">
        <v>206</v>
      </c>
      <c r="B397" t="s">
        <v>515</v>
      </c>
      <c r="C397" s="49"/>
      <c r="D397" s="50"/>
      <c r="E397" s="62"/>
      <c r="F397" s="51"/>
      <c r="G397" s="49"/>
      <c r="H397" s="53"/>
      <c r="I397" s="52"/>
      <c r="J397" s="52"/>
      <c r="K397" s="32" t="s">
        <v>65</v>
      </c>
      <c r="L397" s="76">
        <v>397</v>
      </c>
      <c r="M397" s="76"/>
      <c r="N397" s="59"/>
    </row>
    <row r="398" spans="1:14" x14ac:dyDescent="0.35">
      <c r="A398" t="s">
        <v>206</v>
      </c>
      <c r="B398" t="s">
        <v>181</v>
      </c>
      <c r="C398" s="49"/>
      <c r="D398" s="50"/>
      <c r="E398" s="62"/>
      <c r="F398" s="51"/>
      <c r="G398" s="49"/>
      <c r="H398" s="53"/>
      <c r="I398" s="52"/>
      <c r="J398" s="52"/>
      <c r="K398" s="32" t="s">
        <v>65</v>
      </c>
      <c r="L398" s="76">
        <v>398</v>
      </c>
      <c r="M398" s="76"/>
      <c r="N398" s="59"/>
    </row>
    <row r="399" spans="1:14" x14ac:dyDescent="0.35">
      <c r="A399" t="s">
        <v>174</v>
      </c>
      <c r="B399" t="s">
        <v>516</v>
      </c>
      <c r="C399" s="49"/>
      <c r="D399" s="50"/>
      <c r="E399" s="62"/>
      <c r="F399" s="51"/>
      <c r="G399" s="49"/>
      <c r="H399" s="53"/>
      <c r="I399" s="52"/>
      <c r="J399" s="52"/>
      <c r="K399" s="32" t="s">
        <v>65</v>
      </c>
      <c r="L399" s="76">
        <v>399</v>
      </c>
      <c r="M399" s="76"/>
      <c r="N399" s="59"/>
    </row>
    <row r="400" spans="1:14" x14ac:dyDescent="0.35">
      <c r="A400" t="s">
        <v>174</v>
      </c>
      <c r="B400" t="s">
        <v>517</v>
      </c>
      <c r="C400" s="49"/>
      <c r="D400" s="50"/>
      <c r="E400" s="62"/>
      <c r="F400" s="51"/>
      <c r="G400" s="49"/>
      <c r="H400" s="53"/>
      <c r="I400" s="52"/>
      <c r="J400" s="52"/>
      <c r="K400" s="32" t="s">
        <v>65</v>
      </c>
      <c r="L400" s="76">
        <v>400</v>
      </c>
      <c r="M400" s="76"/>
      <c r="N400" s="59"/>
    </row>
    <row r="401" spans="1:14" x14ac:dyDescent="0.35">
      <c r="A401" t="s">
        <v>174</v>
      </c>
      <c r="B401" t="s">
        <v>518</v>
      </c>
      <c r="C401" s="49"/>
      <c r="D401" s="50"/>
      <c r="E401" s="62"/>
      <c r="F401" s="51"/>
      <c r="G401" s="49"/>
      <c r="H401" s="53"/>
      <c r="I401" s="52"/>
      <c r="J401" s="52"/>
      <c r="K401" s="32" t="s">
        <v>65</v>
      </c>
      <c r="L401" s="76">
        <v>401</v>
      </c>
      <c r="M401" s="76"/>
      <c r="N401" s="59"/>
    </row>
    <row r="402" spans="1:14" x14ac:dyDescent="0.35">
      <c r="A402" t="s">
        <v>174</v>
      </c>
      <c r="B402" t="s">
        <v>519</v>
      </c>
      <c r="C402" s="49"/>
      <c r="D402" s="50"/>
      <c r="E402" s="62"/>
      <c r="F402" s="51"/>
      <c r="G402" s="49"/>
      <c r="H402" s="53"/>
      <c r="I402" s="52"/>
      <c r="J402" s="52"/>
      <c r="K402" s="32" t="s">
        <v>65</v>
      </c>
      <c r="L402" s="76">
        <v>402</v>
      </c>
      <c r="M402" s="76"/>
      <c r="N402" s="59"/>
    </row>
    <row r="403" spans="1:14" x14ac:dyDescent="0.35">
      <c r="A403" t="s">
        <v>520</v>
      </c>
      <c r="B403" t="s">
        <v>521</v>
      </c>
      <c r="C403" s="49"/>
      <c r="D403" s="50"/>
      <c r="E403" s="62"/>
      <c r="F403" s="51"/>
      <c r="G403" s="49"/>
      <c r="H403" s="53"/>
      <c r="I403" s="52"/>
      <c r="J403" s="52"/>
      <c r="K403" s="32" t="s">
        <v>65</v>
      </c>
      <c r="L403" s="76">
        <v>403</v>
      </c>
      <c r="M403" s="76"/>
      <c r="N403" s="59"/>
    </row>
    <row r="404" spans="1:14" x14ac:dyDescent="0.35">
      <c r="A404" t="s">
        <v>520</v>
      </c>
      <c r="B404" t="s">
        <v>181</v>
      </c>
      <c r="C404" s="49"/>
      <c r="D404" s="50"/>
      <c r="E404" s="62"/>
      <c r="F404" s="51"/>
      <c r="G404" s="49"/>
      <c r="H404" s="53"/>
      <c r="I404" s="52"/>
      <c r="J404" s="52"/>
      <c r="K404" s="32" t="s">
        <v>65</v>
      </c>
      <c r="L404" s="76">
        <v>404</v>
      </c>
      <c r="M404" s="76"/>
      <c r="N404" s="59"/>
    </row>
    <row r="405" spans="1:14" x14ac:dyDescent="0.35">
      <c r="A405" t="s">
        <v>174</v>
      </c>
      <c r="B405" t="s">
        <v>522</v>
      </c>
      <c r="C405" s="49"/>
      <c r="D405" s="50"/>
      <c r="E405" s="62"/>
      <c r="F405" s="51"/>
      <c r="G405" s="49"/>
      <c r="H405" s="53"/>
      <c r="I405" s="52"/>
      <c r="J405" s="52"/>
      <c r="K405" s="32" t="s">
        <v>65</v>
      </c>
      <c r="L405" s="76">
        <v>405</v>
      </c>
      <c r="M405" s="76"/>
      <c r="N405" s="59"/>
    </row>
    <row r="406" spans="1:14" x14ac:dyDescent="0.35">
      <c r="A406" t="s">
        <v>185</v>
      </c>
      <c r="B406" t="s">
        <v>523</v>
      </c>
      <c r="C406" s="49"/>
      <c r="D406" s="50"/>
      <c r="E406" s="62"/>
      <c r="F406" s="51"/>
      <c r="G406" s="49"/>
      <c r="H406" s="53"/>
      <c r="I406" s="52"/>
      <c r="J406" s="52"/>
      <c r="K406" s="32" t="s">
        <v>65</v>
      </c>
      <c r="L406" s="76">
        <v>406</v>
      </c>
      <c r="M406" s="76"/>
      <c r="N406" s="59"/>
    </row>
    <row r="407" spans="1:14" x14ac:dyDescent="0.35">
      <c r="A407" t="s">
        <v>185</v>
      </c>
      <c r="B407" t="s">
        <v>181</v>
      </c>
      <c r="C407" s="49"/>
      <c r="D407" s="50"/>
      <c r="E407" s="62"/>
      <c r="F407" s="51"/>
      <c r="G407" s="49"/>
      <c r="H407" s="53"/>
      <c r="I407" s="52"/>
      <c r="J407" s="52"/>
      <c r="K407" s="32" t="s">
        <v>65</v>
      </c>
      <c r="L407" s="76">
        <v>407</v>
      </c>
      <c r="M407" s="76"/>
      <c r="N407" s="59"/>
    </row>
    <row r="408" spans="1:14" x14ac:dyDescent="0.35">
      <c r="A408" t="s">
        <v>174</v>
      </c>
      <c r="B408" t="s">
        <v>524</v>
      </c>
      <c r="C408" s="49"/>
      <c r="D408" s="50"/>
      <c r="E408" s="62"/>
      <c r="F408" s="51"/>
      <c r="G408" s="49"/>
      <c r="H408" s="53"/>
      <c r="I408" s="52"/>
      <c r="J408" s="52"/>
      <c r="K408" s="32" t="s">
        <v>65</v>
      </c>
      <c r="L408" s="76">
        <v>408</v>
      </c>
      <c r="M408" s="76"/>
      <c r="N408" s="59"/>
    </row>
    <row r="409" spans="1:14" x14ac:dyDescent="0.35">
      <c r="A409" t="s">
        <v>174</v>
      </c>
      <c r="B409" t="s">
        <v>525</v>
      </c>
      <c r="C409" s="49"/>
      <c r="D409" s="50"/>
      <c r="E409" s="62"/>
      <c r="F409" s="51"/>
      <c r="G409" s="49"/>
      <c r="H409" s="53"/>
      <c r="I409" s="52"/>
      <c r="J409" s="52"/>
      <c r="K409" s="32" t="s">
        <v>65</v>
      </c>
      <c r="L409" s="76">
        <v>409</v>
      </c>
      <c r="M409" s="76"/>
      <c r="N409" s="59"/>
    </row>
    <row r="410" spans="1:14" x14ac:dyDescent="0.35">
      <c r="A410" t="s">
        <v>185</v>
      </c>
      <c r="B410" t="s">
        <v>526</v>
      </c>
      <c r="C410" s="49"/>
      <c r="D410" s="50"/>
      <c r="E410" s="62"/>
      <c r="F410" s="51"/>
      <c r="G410" s="49"/>
      <c r="H410" s="53"/>
      <c r="I410" s="52"/>
      <c r="J410" s="52"/>
      <c r="K410" s="32" t="s">
        <v>65</v>
      </c>
      <c r="L410" s="76">
        <v>410</v>
      </c>
      <c r="M410" s="76"/>
      <c r="N410" s="59"/>
    </row>
    <row r="411" spans="1:14" x14ac:dyDescent="0.35">
      <c r="A411" t="s">
        <v>185</v>
      </c>
      <c r="B411" t="s">
        <v>181</v>
      </c>
      <c r="C411" s="49"/>
      <c r="D411" s="50"/>
      <c r="E411" s="62"/>
      <c r="F411" s="51"/>
      <c r="G411" s="49"/>
      <c r="H411" s="53"/>
      <c r="I411" s="52"/>
      <c r="J411" s="52"/>
      <c r="K411" s="32" t="s">
        <v>65</v>
      </c>
      <c r="L411" s="76">
        <v>411</v>
      </c>
      <c r="M411" s="76"/>
      <c r="N411" s="59"/>
    </row>
    <row r="412" spans="1:14" x14ac:dyDescent="0.35">
      <c r="A412" t="s">
        <v>185</v>
      </c>
      <c r="B412" t="s">
        <v>527</v>
      </c>
      <c r="C412" s="49"/>
      <c r="D412" s="50"/>
      <c r="E412" s="62"/>
      <c r="F412" s="51"/>
      <c r="G412" s="49"/>
      <c r="H412" s="53"/>
      <c r="I412" s="52"/>
      <c r="J412" s="52"/>
      <c r="K412" s="32" t="s">
        <v>65</v>
      </c>
      <c r="L412" s="76">
        <v>412</v>
      </c>
      <c r="M412" s="76"/>
      <c r="N412" s="59"/>
    </row>
    <row r="413" spans="1:14" x14ac:dyDescent="0.35">
      <c r="A413" t="s">
        <v>185</v>
      </c>
      <c r="B413" t="s">
        <v>181</v>
      </c>
      <c r="C413" s="49"/>
      <c r="D413" s="50"/>
      <c r="E413" s="62"/>
      <c r="F413" s="51"/>
      <c r="G413" s="49"/>
      <c r="H413" s="53"/>
      <c r="I413" s="52"/>
      <c r="J413" s="52"/>
      <c r="K413" s="32" t="s">
        <v>65</v>
      </c>
      <c r="L413" s="76">
        <v>413</v>
      </c>
      <c r="M413" s="76"/>
      <c r="N413" s="59"/>
    </row>
    <row r="414" spans="1:14" x14ac:dyDescent="0.35">
      <c r="A414" t="s">
        <v>174</v>
      </c>
      <c r="B414" t="s">
        <v>528</v>
      </c>
      <c r="C414" s="49"/>
      <c r="D414" s="50"/>
      <c r="E414" s="62"/>
      <c r="F414" s="51"/>
      <c r="G414" s="49"/>
      <c r="H414" s="53"/>
      <c r="I414" s="52"/>
      <c r="J414" s="52"/>
      <c r="K414" s="32" t="s">
        <v>65</v>
      </c>
      <c r="L414" s="76">
        <v>414</v>
      </c>
      <c r="M414" s="76"/>
      <c r="N414" s="59"/>
    </row>
    <row r="415" spans="1:14" x14ac:dyDescent="0.35">
      <c r="A415" t="s">
        <v>174</v>
      </c>
      <c r="B415" t="s">
        <v>529</v>
      </c>
      <c r="C415" s="49"/>
      <c r="D415" s="50"/>
      <c r="E415" s="62"/>
      <c r="F415" s="51"/>
      <c r="G415" s="49"/>
      <c r="H415" s="53"/>
      <c r="I415" s="52"/>
      <c r="J415" s="52"/>
      <c r="K415" s="32" t="s">
        <v>65</v>
      </c>
      <c r="L415" s="76">
        <v>415</v>
      </c>
      <c r="M415" s="76"/>
      <c r="N415" s="59"/>
    </row>
    <row r="416" spans="1:14" x14ac:dyDescent="0.35">
      <c r="A416" t="s">
        <v>174</v>
      </c>
      <c r="B416" t="s">
        <v>530</v>
      </c>
      <c r="C416" s="49"/>
      <c r="D416" s="50"/>
      <c r="E416" s="62"/>
      <c r="F416" s="51"/>
      <c r="G416" s="49"/>
      <c r="H416" s="53"/>
      <c r="I416" s="52"/>
      <c r="J416" s="52"/>
      <c r="K416" s="32" t="s">
        <v>65</v>
      </c>
      <c r="L416" s="76">
        <v>416</v>
      </c>
      <c r="M416" s="76"/>
      <c r="N416" s="59"/>
    </row>
    <row r="417" spans="1:14" x14ac:dyDescent="0.35">
      <c r="A417" t="s">
        <v>251</v>
      </c>
      <c r="B417" t="s">
        <v>531</v>
      </c>
      <c r="C417" s="49"/>
      <c r="D417" s="50"/>
      <c r="E417" s="62"/>
      <c r="F417" s="51"/>
      <c r="G417" s="49"/>
      <c r="H417" s="53"/>
      <c r="I417" s="52"/>
      <c r="J417" s="52"/>
      <c r="K417" s="32" t="s">
        <v>65</v>
      </c>
      <c r="L417" s="76">
        <v>417</v>
      </c>
      <c r="M417" s="76"/>
      <c r="N417" s="59"/>
    </row>
    <row r="418" spans="1:14" x14ac:dyDescent="0.35">
      <c r="A418" t="s">
        <v>251</v>
      </c>
      <c r="B418" t="s">
        <v>181</v>
      </c>
      <c r="C418" s="49"/>
      <c r="D418" s="50"/>
      <c r="E418" s="62"/>
      <c r="F418" s="51"/>
      <c r="G418" s="49"/>
      <c r="H418" s="53"/>
      <c r="I418" s="52"/>
      <c r="J418" s="52"/>
      <c r="K418" s="32" t="s">
        <v>65</v>
      </c>
      <c r="L418" s="76">
        <v>418</v>
      </c>
      <c r="M418" s="76"/>
      <c r="N418" s="59"/>
    </row>
    <row r="419" spans="1:14" x14ac:dyDescent="0.35">
      <c r="A419" t="s">
        <v>174</v>
      </c>
      <c r="B419" t="s">
        <v>532</v>
      </c>
      <c r="C419" s="49"/>
      <c r="D419" s="50"/>
      <c r="E419" s="62"/>
      <c r="F419" s="51"/>
      <c r="G419" s="49"/>
      <c r="H419" s="53"/>
      <c r="I419" s="52"/>
      <c r="J419" s="52"/>
      <c r="K419" s="32" t="s">
        <v>65</v>
      </c>
      <c r="L419" s="76">
        <v>419</v>
      </c>
      <c r="M419" s="76"/>
      <c r="N419" s="59"/>
    </row>
    <row r="420" spans="1:14" x14ac:dyDescent="0.35">
      <c r="A420" t="s">
        <v>185</v>
      </c>
      <c r="B420" t="s">
        <v>533</v>
      </c>
      <c r="C420" s="49"/>
      <c r="D420" s="50"/>
      <c r="E420" s="62"/>
      <c r="F420" s="51"/>
      <c r="G420" s="49"/>
      <c r="H420" s="53"/>
      <c r="I420" s="52"/>
      <c r="J420" s="52"/>
      <c r="K420" s="32" t="s">
        <v>65</v>
      </c>
      <c r="L420" s="76">
        <v>420</v>
      </c>
      <c r="M420" s="76"/>
      <c r="N420" s="59"/>
    </row>
    <row r="421" spans="1:14" x14ac:dyDescent="0.35">
      <c r="A421" t="s">
        <v>185</v>
      </c>
      <c r="B421" t="s">
        <v>181</v>
      </c>
      <c r="C421" s="49"/>
      <c r="D421" s="50"/>
      <c r="E421" s="62"/>
      <c r="F421" s="51"/>
      <c r="G421" s="49"/>
      <c r="H421" s="53"/>
      <c r="I421" s="52"/>
      <c r="J421" s="52"/>
      <c r="K421" s="32" t="s">
        <v>65</v>
      </c>
      <c r="L421" s="76">
        <v>421</v>
      </c>
      <c r="M421" s="76"/>
      <c r="N421" s="59"/>
    </row>
    <row r="422" spans="1:14" x14ac:dyDescent="0.35">
      <c r="A422" t="s">
        <v>265</v>
      </c>
      <c r="B422" t="s">
        <v>534</v>
      </c>
      <c r="C422" s="49"/>
      <c r="D422" s="50"/>
      <c r="E422" s="62"/>
      <c r="F422" s="51"/>
      <c r="G422" s="49"/>
      <c r="H422" s="53"/>
      <c r="I422" s="52"/>
      <c r="J422" s="52"/>
      <c r="K422" s="32" t="s">
        <v>65</v>
      </c>
      <c r="L422" s="76">
        <v>422</v>
      </c>
      <c r="M422" s="76"/>
      <c r="N422" s="59"/>
    </row>
    <row r="423" spans="1:14" x14ac:dyDescent="0.35">
      <c r="A423" t="s">
        <v>265</v>
      </c>
      <c r="B423" t="s">
        <v>181</v>
      </c>
      <c r="C423" s="49"/>
      <c r="D423" s="50"/>
      <c r="E423" s="62"/>
      <c r="F423" s="51"/>
      <c r="G423" s="49"/>
      <c r="H423" s="53"/>
      <c r="I423" s="52"/>
      <c r="J423" s="52"/>
      <c r="K423" s="32" t="s">
        <v>65</v>
      </c>
      <c r="L423" s="76">
        <v>423</v>
      </c>
      <c r="M423" s="76"/>
      <c r="N423" s="59"/>
    </row>
    <row r="424" spans="1:14" x14ac:dyDescent="0.35">
      <c r="A424" t="s">
        <v>174</v>
      </c>
      <c r="B424" t="s">
        <v>535</v>
      </c>
      <c r="C424" s="49"/>
      <c r="D424" s="50"/>
      <c r="E424" s="62"/>
      <c r="F424" s="51"/>
      <c r="G424" s="49"/>
      <c r="H424" s="53"/>
      <c r="I424" s="52"/>
      <c r="J424" s="52"/>
      <c r="K424" s="32" t="s">
        <v>65</v>
      </c>
      <c r="L424" s="76">
        <v>424</v>
      </c>
      <c r="M424" s="76"/>
      <c r="N424" s="59"/>
    </row>
    <row r="425" spans="1:14" x14ac:dyDescent="0.35">
      <c r="A425" t="s">
        <v>174</v>
      </c>
      <c r="B425" t="s">
        <v>536</v>
      </c>
      <c r="C425" s="49"/>
      <c r="D425" s="50"/>
      <c r="E425" s="62"/>
      <c r="F425" s="51"/>
      <c r="G425" s="49"/>
      <c r="H425" s="53"/>
      <c r="I425" s="52"/>
      <c r="J425" s="52"/>
      <c r="K425" s="32" t="s">
        <v>65</v>
      </c>
      <c r="L425" s="76">
        <v>425</v>
      </c>
      <c r="M425" s="76"/>
      <c r="N425" s="59"/>
    </row>
    <row r="426" spans="1:14" x14ac:dyDescent="0.35">
      <c r="A426" t="s">
        <v>174</v>
      </c>
      <c r="B426" t="s">
        <v>537</v>
      </c>
      <c r="C426" s="49"/>
      <c r="D426" s="50"/>
      <c r="E426" s="62"/>
      <c r="F426" s="51"/>
      <c r="G426" s="49"/>
      <c r="H426" s="53"/>
      <c r="I426" s="52"/>
      <c r="J426" s="52"/>
      <c r="K426" s="32" t="s">
        <v>65</v>
      </c>
      <c r="L426" s="76">
        <v>426</v>
      </c>
      <c r="M426" s="76"/>
      <c r="N426" s="59"/>
    </row>
    <row r="427" spans="1:14" x14ac:dyDescent="0.35">
      <c r="A427" t="s">
        <v>174</v>
      </c>
      <c r="B427" t="s">
        <v>538</v>
      </c>
      <c r="C427" s="49"/>
      <c r="D427" s="50"/>
      <c r="E427" s="62"/>
      <c r="F427" s="51"/>
      <c r="G427" s="49"/>
      <c r="H427" s="53"/>
      <c r="I427" s="52"/>
      <c r="J427" s="52"/>
      <c r="K427" s="32" t="s">
        <v>65</v>
      </c>
      <c r="L427" s="76">
        <v>427</v>
      </c>
      <c r="M427" s="76"/>
      <c r="N427" s="59"/>
    </row>
    <row r="428" spans="1:14" x14ac:dyDescent="0.35">
      <c r="A428" t="s">
        <v>174</v>
      </c>
      <c r="B428" t="s">
        <v>539</v>
      </c>
      <c r="C428" s="49"/>
      <c r="D428" s="50"/>
      <c r="E428" s="62"/>
      <c r="F428" s="51"/>
      <c r="G428" s="49"/>
      <c r="H428" s="53"/>
      <c r="I428" s="52"/>
      <c r="J428" s="52"/>
      <c r="K428" s="32" t="s">
        <v>65</v>
      </c>
      <c r="L428" s="76">
        <v>428</v>
      </c>
      <c r="M428" s="76"/>
      <c r="N428" s="59"/>
    </row>
    <row r="429" spans="1:14" x14ac:dyDescent="0.35">
      <c r="A429" t="s">
        <v>179</v>
      </c>
      <c r="B429" t="s">
        <v>540</v>
      </c>
      <c r="C429" s="49"/>
      <c r="D429" s="50"/>
      <c r="E429" s="62"/>
      <c r="F429" s="51"/>
      <c r="G429" s="49"/>
      <c r="H429" s="53"/>
      <c r="I429" s="52"/>
      <c r="J429" s="52"/>
      <c r="K429" s="32" t="s">
        <v>65</v>
      </c>
      <c r="L429" s="76">
        <v>429</v>
      </c>
      <c r="M429" s="76"/>
      <c r="N429" s="59"/>
    </row>
    <row r="430" spans="1:14" x14ac:dyDescent="0.35">
      <c r="A430" t="s">
        <v>179</v>
      </c>
      <c r="B430" t="s">
        <v>181</v>
      </c>
      <c r="C430" s="49"/>
      <c r="D430" s="50"/>
      <c r="E430" s="62"/>
      <c r="F430" s="51"/>
      <c r="G430" s="49"/>
      <c r="H430" s="53"/>
      <c r="I430" s="52"/>
      <c r="J430" s="52"/>
      <c r="K430" s="32" t="s">
        <v>65</v>
      </c>
      <c r="L430" s="76">
        <v>430</v>
      </c>
      <c r="M430" s="76"/>
      <c r="N430" s="59"/>
    </row>
    <row r="431" spans="1:14" x14ac:dyDescent="0.35">
      <c r="A431" t="s">
        <v>174</v>
      </c>
      <c r="B431" t="s">
        <v>541</v>
      </c>
      <c r="C431" s="49"/>
      <c r="D431" s="50"/>
      <c r="E431" s="62"/>
      <c r="F431" s="51"/>
      <c r="G431" s="49"/>
      <c r="H431" s="53"/>
      <c r="I431" s="52"/>
      <c r="J431" s="52"/>
      <c r="K431" s="32" t="s">
        <v>65</v>
      </c>
      <c r="L431" s="76">
        <v>431</v>
      </c>
      <c r="M431" s="76"/>
      <c r="N431" s="59"/>
    </row>
    <row r="432" spans="1:14" x14ac:dyDescent="0.35">
      <c r="A432" t="s">
        <v>174</v>
      </c>
      <c r="B432" t="s">
        <v>542</v>
      </c>
      <c r="C432" s="49"/>
      <c r="D432" s="50"/>
      <c r="E432" s="62"/>
      <c r="F432" s="51"/>
      <c r="G432" s="49"/>
      <c r="H432" s="53"/>
      <c r="I432" s="52"/>
      <c r="J432" s="52"/>
      <c r="K432" s="32" t="s">
        <v>65</v>
      </c>
      <c r="L432" s="76">
        <v>432</v>
      </c>
      <c r="M432" s="76"/>
      <c r="N432" s="59"/>
    </row>
    <row r="433" spans="1:14" x14ac:dyDescent="0.35">
      <c r="A433" t="s">
        <v>520</v>
      </c>
      <c r="B433" t="s">
        <v>543</v>
      </c>
      <c r="C433" s="49"/>
      <c r="D433" s="50"/>
      <c r="E433" s="62"/>
      <c r="F433" s="51"/>
      <c r="G433" s="49"/>
      <c r="H433" s="53"/>
      <c r="I433" s="52"/>
      <c r="J433" s="52"/>
      <c r="K433" s="32" t="s">
        <v>65</v>
      </c>
      <c r="L433" s="76">
        <v>433</v>
      </c>
      <c r="M433" s="76"/>
      <c r="N433" s="59"/>
    </row>
    <row r="434" spans="1:14" x14ac:dyDescent="0.35">
      <c r="A434" t="s">
        <v>520</v>
      </c>
      <c r="B434" t="s">
        <v>181</v>
      </c>
      <c r="C434" s="49"/>
      <c r="D434" s="50"/>
      <c r="E434" s="62"/>
      <c r="F434" s="51"/>
      <c r="G434" s="49"/>
      <c r="H434" s="53"/>
      <c r="I434" s="52"/>
      <c r="J434" s="52"/>
      <c r="K434" s="32" t="s">
        <v>65</v>
      </c>
      <c r="L434" s="76">
        <v>434</v>
      </c>
      <c r="M434" s="76"/>
      <c r="N434" s="59"/>
    </row>
    <row r="435" spans="1:14" x14ac:dyDescent="0.35">
      <c r="A435" t="s">
        <v>174</v>
      </c>
      <c r="B435" t="s">
        <v>544</v>
      </c>
      <c r="C435" s="49"/>
      <c r="D435" s="50"/>
      <c r="E435" s="62"/>
      <c r="F435" s="51"/>
      <c r="G435" s="49"/>
      <c r="H435" s="53"/>
      <c r="I435" s="52"/>
      <c r="J435" s="52"/>
      <c r="K435" s="32" t="s">
        <v>65</v>
      </c>
      <c r="L435" s="76">
        <v>435</v>
      </c>
      <c r="M435" s="76"/>
      <c r="N435" s="59"/>
    </row>
    <row r="436" spans="1:14" x14ac:dyDescent="0.35">
      <c r="A436" t="s">
        <v>174</v>
      </c>
      <c r="B436" t="s">
        <v>545</v>
      </c>
      <c r="C436" s="49"/>
      <c r="D436" s="50"/>
      <c r="E436" s="62"/>
      <c r="F436" s="51"/>
      <c r="G436" s="49"/>
      <c r="H436" s="53"/>
      <c r="I436" s="52"/>
      <c r="J436" s="52"/>
      <c r="K436" s="32" t="s">
        <v>65</v>
      </c>
      <c r="L436" s="76">
        <v>436</v>
      </c>
      <c r="M436" s="76"/>
      <c r="N436" s="59"/>
    </row>
    <row r="437" spans="1:14" x14ac:dyDescent="0.35">
      <c r="A437" t="s">
        <v>174</v>
      </c>
      <c r="B437" t="s">
        <v>546</v>
      </c>
      <c r="C437" s="49"/>
      <c r="D437" s="50"/>
      <c r="E437" s="62"/>
      <c r="F437" s="51"/>
      <c r="G437" s="49"/>
      <c r="H437" s="53"/>
      <c r="I437" s="52"/>
      <c r="J437" s="52"/>
      <c r="K437" s="32" t="s">
        <v>65</v>
      </c>
      <c r="L437" s="76">
        <v>437</v>
      </c>
      <c r="M437" s="76"/>
      <c r="N437" s="59"/>
    </row>
    <row r="438" spans="1:14" x14ac:dyDescent="0.35">
      <c r="A438" t="s">
        <v>174</v>
      </c>
      <c r="B438" t="s">
        <v>547</v>
      </c>
      <c r="C438" s="49"/>
      <c r="D438" s="50"/>
      <c r="E438" s="62"/>
      <c r="F438" s="51"/>
      <c r="G438" s="49"/>
      <c r="H438" s="53"/>
      <c r="I438" s="52"/>
      <c r="J438" s="52"/>
      <c r="K438" s="32" t="s">
        <v>65</v>
      </c>
      <c r="L438" s="76">
        <v>438</v>
      </c>
      <c r="M438" s="76"/>
      <c r="N438" s="59"/>
    </row>
    <row r="439" spans="1:14" x14ac:dyDescent="0.35">
      <c r="A439" t="s">
        <v>174</v>
      </c>
      <c r="B439" t="s">
        <v>548</v>
      </c>
      <c r="C439" s="49"/>
      <c r="D439" s="50"/>
      <c r="E439" s="62"/>
      <c r="F439" s="51"/>
      <c r="G439" s="49"/>
      <c r="H439" s="53"/>
      <c r="I439" s="52"/>
      <c r="J439" s="52"/>
      <c r="K439" s="32" t="s">
        <v>65</v>
      </c>
      <c r="L439" s="76">
        <v>439</v>
      </c>
      <c r="M439" s="76"/>
      <c r="N439" s="59"/>
    </row>
    <row r="440" spans="1:14" x14ac:dyDescent="0.35">
      <c r="A440" t="s">
        <v>217</v>
      </c>
      <c r="B440" t="s">
        <v>549</v>
      </c>
      <c r="C440" s="49"/>
      <c r="D440" s="50"/>
      <c r="E440" s="62"/>
      <c r="F440" s="51"/>
      <c r="G440" s="49"/>
      <c r="H440" s="53"/>
      <c r="I440" s="52"/>
      <c r="J440" s="52"/>
      <c r="K440" s="32" t="s">
        <v>65</v>
      </c>
      <c r="L440" s="76">
        <v>440</v>
      </c>
      <c r="M440" s="76"/>
      <c r="N440" s="59"/>
    </row>
    <row r="441" spans="1:14" x14ac:dyDescent="0.35">
      <c r="A441" t="s">
        <v>217</v>
      </c>
      <c r="B441" t="s">
        <v>181</v>
      </c>
      <c r="C441" s="49"/>
      <c r="D441" s="50"/>
      <c r="E441" s="62"/>
      <c r="F441" s="51"/>
      <c r="G441" s="49"/>
      <c r="H441" s="53"/>
      <c r="I441" s="52"/>
      <c r="J441" s="52"/>
      <c r="K441" s="32" t="s">
        <v>65</v>
      </c>
      <c r="L441" s="76">
        <v>441</v>
      </c>
      <c r="M441" s="76"/>
      <c r="N441" s="59"/>
    </row>
    <row r="442" spans="1:14" x14ac:dyDescent="0.35">
      <c r="A442" t="s">
        <v>550</v>
      </c>
      <c r="B442" t="s">
        <v>551</v>
      </c>
      <c r="C442" s="49"/>
      <c r="D442" s="50"/>
      <c r="E442" s="62"/>
      <c r="F442" s="51"/>
      <c r="G442" s="49"/>
      <c r="H442" s="53"/>
      <c r="I442" s="52"/>
      <c r="J442" s="52"/>
      <c r="K442" s="32" t="s">
        <v>65</v>
      </c>
      <c r="L442" s="76">
        <v>442</v>
      </c>
      <c r="M442" s="76"/>
      <c r="N442" s="59"/>
    </row>
    <row r="443" spans="1:14" x14ac:dyDescent="0.35">
      <c r="A443" t="s">
        <v>550</v>
      </c>
      <c r="B443" t="s">
        <v>181</v>
      </c>
      <c r="C443" s="49"/>
      <c r="D443" s="50"/>
      <c r="E443" s="62"/>
      <c r="F443" s="51"/>
      <c r="G443" s="49"/>
      <c r="H443" s="53"/>
      <c r="I443" s="52"/>
      <c r="J443" s="52"/>
      <c r="K443" s="32" t="s">
        <v>65</v>
      </c>
      <c r="L443" s="76">
        <v>443</v>
      </c>
      <c r="M443" s="76"/>
      <c r="N443" s="59"/>
    </row>
    <row r="444" spans="1:14" x14ac:dyDescent="0.35">
      <c r="A444" t="s">
        <v>174</v>
      </c>
      <c r="B444" t="s">
        <v>552</v>
      </c>
      <c r="C444" s="49"/>
      <c r="D444" s="50"/>
      <c r="E444" s="62"/>
      <c r="F444" s="51"/>
      <c r="G444" s="49"/>
      <c r="H444" s="53"/>
      <c r="I444" s="52"/>
      <c r="J444" s="52"/>
      <c r="K444" s="32" t="s">
        <v>65</v>
      </c>
      <c r="L444" s="76">
        <v>444</v>
      </c>
      <c r="M444" s="76"/>
      <c r="N444" s="59"/>
    </row>
    <row r="445" spans="1:14" x14ac:dyDescent="0.35">
      <c r="A445" t="s">
        <v>174</v>
      </c>
      <c r="B445" t="s">
        <v>553</v>
      </c>
      <c r="C445" s="49"/>
      <c r="D445" s="50"/>
      <c r="E445" s="62"/>
      <c r="F445" s="51"/>
      <c r="G445" s="49"/>
      <c r="H445" s="53"/>
      <c r="I445" s="52"/>
      <c r="J445" s="52"/>
      <c r="K445" s="32" t="s">
        <v>65</v>
      </c>
      <c r="L445" s="76">
        <v>445</v>
      </c>
      <c r="M445" s="76"/>
      <c r="N445" s="59"/>
    </row>
    <row r="446" spans="1:14" x14ac:dyDescent="0.35">
      <c r="A446" t="s">
        <v>174</v>
      </c>
      <c r="B446" t="s">
        <v>554</v>
      </c>
      <c r="C446" s="49"/>
      <c r="D446" s="50"/>
      <c r="E446" s="62"/>
      <c r="F446" s="51"/>
      <c r="G446" s="49"/>
      <c r="H446" s="53"/>
      <c r="I446" s="52"/>
      <c r="J446" s="52"/>
      <c r="K446" s="32" t="s">
        <v>65</v>
      </c>
      <c r="L446" s="76">
        <v>446</v>
      </c>
      <c r="M446" s="76"/>
      <c r="N446" s="59"/>
    </row>
    <row r="447" spans="1:14" x14ac:dyDescent="0.35">
      <c r="A447" t="s">
        <v>174</v>
      </c>
      <c r="B447" t="s">
        <v>555</v>
      </c>
      <c r="C447" s="49"/>
      <c r="D447" s="50"/>
      <c r="E447" s="62"/>
      <c r="F447" s="51"/>
      <c r="G447" s="49"/>
      <c r="H447" s="53"/>
      <c r="I447" s="52"/>
      <c r="J447" s="52"/>
      <c r="K447" s="32" t="s">
        <v>65</v>
      </c>
      <c r="L447" s="76">
        <v>447</v>
      </c>
      <c r="M447" s="76"/>
      <c r="N447" s="59"/>
    </row>
    <row r="448" spans="1:14" x14ac:dyDescent="0.35">
      <c r="A448" t="s">
        <v>174</v>
      </c>
      <c r="B448" t="s">
        <v>556</v>
      </c>
      <c r="C448" s="49"/>
      <c r="D448" s="50"/>
      <c r="E448" s="62"/>
      <c r="F448" s="51"/>
      <c r="G448" s="49"/>
      <c r="H448" s="53"/>
      <c r="I448" s="52"/>
      <c r="J448" s="52"/>
      <c r="K448" s="32" t="s">
        <v>65</v>
      </c>
      <c r="L448" s="76">
        <v>448</v>
      </c>
      <c r="M448" s="76"/>
      <c r="N448" s="59"/>
    </row>
    <row r="449" spans="1:14" x14ac:dyDescent="0.35">
      <c r="A449" t="s">
        <v>174</v>
      </c>
      <c r="B449" t="s">
        <v>557</v>
      </c>
      <c r="C449" s="49"/>
      <c r="D449" s="50"/>
      <c r="E449" s="62"/>
      <c r="F449" s="51"/>
      <c r="G449" s="49"/>
      <c r="H449" s="53"/>
      <c r="I449" s="52"/>
      <c r="J449" s="52"/>
      <c r="K449" s="32" t="s">
        <v>65</v>
      </c>
      <c r="L449" s="76">
        <v>449</v>
      </c>
      <c r="M449" s="76"/>
      <c r="N449" s="59"/>
    </row>
    <row r="450" spans="1:14" x14ac:dyDescent="0.35">
      <c r="A450" t="s">
        <v>558</v>
      </c>
      <c r="B450" t="s">
        <v>559</v>
      </c>
      <c r="C450" s="49"/>
      <c r="D450" s="50"/>
      <c r="E450" s="62"/>
      <c r="F450" s="51"/>
      <c r="G450" s="49"/>
      <c r="H450" s="53"/>
      <c r="I450" s="52"/>
      <c r="J450" s="52"/>
      <c r="K450" s="32" t="s">
        <v>65</v>
      </c>
      <c r="L450" s="76">
        <v>450</v>
      </c>
      <c r="M450" s="76"/>
      <c r="N450" s="59"/>
    </row>
    <row r="451" spans="1:14" x14ac:dyDescent="0.35">
      <c r="A451" t="s">
        <v>558</v>
      </c>
      <c r="B451" t="s">
        <v>181</v>
      </c>
      <c r="C451" s="49"/>
      <c r="D451" s="50"/>
      <c r="E451" s="62"/>
      <c r="F451" s="51"/>
      <c r="G451" s="49"/>
      <c r="H451" s="53"/>
      <c r="I451" s="52"/>
      <c r="J451" s="52"/>
      <c r="K451" s="32" t="s">
        <v>65</v>
      </c>
      <c r="L451" s="76">
        <v>451</v>
      </c>
      <c r="M451" s="76"/>
      <c r="N451" s="59"/>
    </row>
    <row r="452" spans="1:14" x14ac:dyDescent="0.35">
      <c r="A452" t="s">
        <v>201</v>
      </c>
      <c r="B452" t="s">
        <v>560</v>
      </c>
      <c r="C452" s="49"/>
      <c r="D452" s="50"/>
      <c r="E452" s="62"/>
      <c r="F452" s="51"/>
      <c r="G452" s="49"/>
      <c r="H452" s="53"/>
      <c r="I452" s="52"/>
      <c r="J452" s="52"/>
      <c r="K452" s="32" t="s">
        <v>65</v>
      </c>
      <c r="L452" s="76">
        <v>452</v>
      </c>
      <c r="M452" s="76"/>
      <c r="N452" s="59"/>
    </row>
    <row r="453" spans="1:14" x14ac:dyDescent="0.35">
      <c r="A453" t="s">
        <v>201</v>
      </c>
      <c r="B453" t="s">
        <v>181</v>
      </c>
      <c r="C453" s="49"/>
      <c r="D453" s="50"/>
      <c r="E453" s="62"/>
      <c r="F453" s="51"/>
      <c r="G453" s="49"/>
      <c r="H453" s="53"/>
      <c r="I453" s="52"/>
      <c r="J453" s="52"/>
      <c r="K453" s="32" t="s">
        <v>65</v>
      </c>
      <c r="L453" s="76">
        <v>453</v>
      </c>
      <c r="M453" s="76"/>
      <c r="N453" s="59"/>
    </row>
    <row r="454" spans="1:14" x14ac:dyDescent="0.35">
      <c r="A454" t="s">
        <v>174</v>
      </c>
      <c r="B454" t="s">
        <v>561</v>
      </c>
      <c r="C454" s="49"/>
      <c r="D454" s="50"/>
      <c r="E454" s="62"/>
      <c r="F454" s="51"/>
      <c r="G454" s="49"/>
      <c r="H454" s="53"/>
      <c r="I454" s="52"/>
      <c r="J454" s="52"/>
      <c r="K454" s="32" t="s">
        <v>65</v>
      </c>
      <c r="L454" s="76">
        <v>454</v>
      </c>
      <c r="M454" s="76"/>
      <c r="N454" s="59"/>
    </row>
    <row r="455" spans="1:14" x14ac:dyDescent="0.35">
      <c r="A455" t="s">
        <v>174</v>
      </c>
      <c r="B455" t="s">
        <v>562</v>
      </c>
      <c r="C455" s="49"/>
      <c r="D455" s="50"/>
      <c r="E455" s="62"/>
      <c r="F455" s="51"/>
      <c r="G455" s="49"/>
      <c r="H455" s="53"/>
      <c r="I455" s="52"/>
      <c r="J455" s="52"/>
      <c r="K455" s="32" t="s">
        <v>65</v>
      </c>
      <c r="L455" s="76">
        <v>455</v>
      </c>
      <c r="M455" s="76"/>
      <c r="N455" s="59"/>
    </row>
    <row r="456" spans="1:14" x14ac:dyDescent="0.35">
      <c r="A456" t="s">
        <v>174</v>
      </c>
      <c r="B456" t="s">
        <v>563</v>
      </c>
      <c r="C456" s="49"/>
      <c r="D456" s="50"/>
      <c r="E456" s="62"/>
      <c r="F456" s="51"/>
      <c r="G456" s="49"/>
      <c r="H456" s="53"/>
      <c r="I456" s="52"/>
      <c r="J456" s="52"/>
      <c r="K456" s="32" t="s">
        <v>65</v>
      </c>
      <c r="L456" s="76">
        <v>456</v>
      </c>
      <c r="M456" s="76"/>
      <c r="N456" s="59"/>
    </row>
    <row r="457" spans="1:14" x14ac:dyDescent="0.35">
      <c r="A457" t="s">
        <v>174</v>
      </c>
      <c r="B457" t="s">
        <v>564</v>
      </c>
      <c r="C457" s="49"/>
      <c r="D457" s="50"/>
      <c r="E457" s="62"/>
      <c r="F457" s="51"/>
      <c r="G457" s="49"/>
      <c r="H457" s="53"/>
      <c r="I457" s="52"/>
      <c r="J457" s="52"/>
      <c r="K457" s="32" t="s">
        <v>65</v>
      </c>
      <c r="L457" s="76">
        <v>457</v>
      </c>
      <c r="M457" s="76"/>
      <c r="N457" s="59"/>
    </row>
    <row r="458" spans="1:14" x14ac:dyDescent="0.35">
      <c r="A458" t="s">
        <v>206</v>
      </c>
      <c r="B458" t="s">
        <v>565</v>
      </c>
      <c r="C458" s="49"/>
      <c r="D458" s="50"/>
      <c r="E458" s="62"/>
      <c r="F458" s="51"/>
      <c r="G458" s="49"/>
      <c r="H458" s="53"/>
      <c r="I458" s="52"/>
      <c r="J458" s="52"/>
      <c r="K458" s="32" t="s">
        <v>65</v>
      </c>
      <c r="L458" s="76">
        <v>458</v>
      </c>
      <c r="M458" s="76"/>
      <c r="N458" s="59"/>
    </row>
    <row r="459" spans="1:14" x14ac:dyDescent="0.35">
      <c r="A459" t="s">
        <v>206</v>
      </c>
      <c r="B459" t="s">
        <v>181</v>
      </c>
      <c r="C459" s="49"/>
      <c r="D459" s="50"/>
      <c r="E459" s="62"/>
      <c r="F459" s="51"/>
      <c r="G459" s="49"/>
      <c r="H459" s="53"/>
      <c r="I459" s="52"/>
      <c r="J459" s="52"/>
      <c r="K459" s="32" t="s">
        <v>65</v>
      </c>
      <c r="L459" s="76">
        <v>459</v>
      </c>
      <c r="M459" s="76"/>
      <c r="N459" s="59"/>
    </row>
    <row r="460" spans="1:14" x14ac:dyDescent="0.35">
      <c r="A460" t="s">
        <v>174</v>
      </c>
      <c r="B460" t="s">
        <v>566</v>
      </c>
      <c r="C460" s="49"/>
      <c r="D460" s="50"/>
      <c r="E460" s="62"/>
      <c r="F460" s="51"/>
      <c r="G460" s="49"/>
      <c r="H460" s="53"/>
      <c r="I460" s="52"/>
      <c r="J460" s="52"/>
      <c r="K460" s="32" t="s">
        <v>65</v>
      </c>
      <c r="L460" s="76">
        <v>460</v>
      </c>
      <c r="M460" s="76"/>
      <c r="N460" s="59"/>
    </row>
    <row r="461" spans="1:14" x14ac:dyDescent="0.35">
      <c r="A461" t="s">
        <v>174</v>
      </c>
      <c r="B461" t="s">
        <v>567</v>
      </c>
      <c r="C461" s="49"/>
      <c r="D461" s="50"/>
      <c r="E461" s="62"/>
      <c r="F461" s="51"/>
      <c r="G461" s="49"/>
      <c r="H461" s="53"/>
      <c r="I461" s="52"/>
      <c r="J461" s="52"/>
      <c r="K461" s="32" t="s">
        <v>65</v>
      </c>
      <c r="L461" s="76">
        <v>461</v>
      </c>
      <c r="M461" s="76"/>
      <c r="N461" s="59"/>
    </row>
    <row r="462" spans="1:14" x14ac:dyDescent="0.35">
      <c r="A462" t="s">
        <v>174</v>
      </c>
      <c r="B462" t="s">
        <v>568</v>
      </c>
      <c r="C462" s="49"/>
      <c r="D462" s="50"/>
      <c r="E462" s="62"/>
      <c r="F462" s="51"/>
      <c r="G462" s="49"/>
      <c r="H462" s="53"/>
      <c r="I462" s="52"/>
      <c r="J462" s="52"/>
      <c r="K462" s="32" t="s">
        <v>65</v>
      </c>
      <c r="L462" s="76">
        <v>462</v>
      </c>
      <c r="M462" s="76"/>
      <c r="N462" s="59"/>
    </row>
    <row r="463" spans="1:14" x14ac:dyDescent="0.35">
      <c r="A463" t="s">
        <v>174</v>
      </c>
      <c r="B463" t="s">
        <v>569</v>
      </c>
      <c r="C463" s="49"/>
      <c r="D463" s="50"/>
      <c r="E463" s="62"/>
      <c r="F463" s="51"/>
      <c r="G463" s="49"/>
      <c r="H463" s="53"/>
      <c r="I463" s="52"/>
      <c r="J463" s="52"/>
      <c r="K463" s="32" t="s">
        <v>65</v>
      </c>
      <c r="L463" s="76">
        <v>463</v>
      </c>
      <c r="M463" s="76"/>
      <c r="N463" s="59"/>
    </row>
    <row r="464" spans="1:14" x14ac:dyDescent="0.35">
      <c r="A464" t="s">
        <v>206</v>
      </c>
      <c r="B464" t="s">
        <v>570</v>
      </c>
      <c r="C464" s="49"/>
      <c r="D464" s="50"/>
      <c r="E464" s="62"/>
      <c r="F464" s="51"/>
      <c r="G464" s="49"/>
      <c r="H464" s="53"/>
      <c r="I464" s="52"/>
      <c r="J464" s="52"/>
      <c r="K464" s="32" t="s">
        <v>65</v>
      </c>
      <c r="L464" s="76">
        <v>464</v>
      </c>
      <c r="M464" s="76"/>
      <c r="N464" s="59"/>
    </row>
    <row r="465" spans="1:14" x14ac:dyDescent="0.35">
      <c r="A465" t="s">
        <v>206</v>
      </c>
      <c r="B465" t="s">
        <v>181</v>
      </c>
      <c r="C465" s="49"/>
      <c r="D465" s="50"/>
      <c r="E465" s="62"/>
      <c r="F465" s="51"/>
      <c r="G465" s="49"/>
      <c r="H465" s="53"/>
      <c r="I465" s="52"/>
      <c r="J465" s="52"/>
      <c r="K465" s="32" t="s">
        <v>65</v>
      </c>
      <c r="L465" s="76">
        <v>465</v>
      </c>
      <c r="M465" s="76"/>
      <c r="N465" s="59"/>
    </row>
    <row r="466" spans="1:14" x14ac:dyDescent="0.35">
      <c r="A466" t="s">
        <v>174</v>
      </c>
      <c r="B466" t="s">
        <v>571</v>
      </c>
      <c r="C466" s="49"/>
      <c r="D466" s="50"/>
      <c r="E466" s="62"/>
      <c r="F466" s="51"/>
      <c r="G466" s="49"/>
      <c r="H466" s="53"/>
      <c r="I466" s="52"/>
      <c r="J466" s="52"/>
      <c r="K466" s="32" t="s">
        <v>65</v>
      </c>
      <c r="L466" s="76">
        <v>466</v>
      </c>
      <c r="M466" s="76"/>
      <c r="N466" s="59"/>
    </row>
    <row r="467" spans="1:14" x14ac:dyDescent="0.35">
      <c r="A467" t="s">
        <v>174</v>
      </c>
      <c r="B467" t="s">
        <v>572</v>
      </c>
      <c r="C467" s="49"/>
      <c r="D467" s="50"/>
      <c r="E467" s="62"/>
      <c r="F467" s="51"/>
      <c r="G467" s="49"/>
      <c r="H467" s="53"/>
      <c r="I467" s="52"/>
      <c r="J467" s="52"/>
      <c r="K467" s="32" t="s">
        <v>65</v>
      </c>
      <c r="L467" s="76">
        <v>467</v>
      </c>
      <c r="M467" s="76"/>
      <c r="N467" s="59"/>
    </row>
    <row r="468" spans="1:14" x14ac:dyDescent="0.35">
      <c r="A468" t="s">
        <v>196</v>
      </c>
      <c r="B468" t="s">
        <v>573</v>
      </c>
      <c r="C468" s="49"/>
      <c r="D468" s="50"/>
      <c r="E468" s="62"/>
      <c r="F468" s="51"/>
      <c r="G468" s="49"/>
      <c r="H468" s="53"/>
      <c r="I468" s="52"/>
      <c r="J468" s="52"/>
      <c r="K468" s="32" t="s">
        <v>65</v>
      </c>
      <c r="L468" s="76">
        <v>468</v>
      </c>
      <c r="M468" s="76"/>
      <c r="N468" s="59"/>
    </row>
    <row r="469" spans="1:14" x14ac:dyDescent="0.35">
      <c r="A469" t="s">
        <v>196</v>
      </c>
      <c r="B469" t="s">
        <v>181</v>
      </c>
      <c r="C469" s="49"/>
      <c r="D469" s="50"/>
      <c r="E469" s="62"/>
      <c r="F469" s="51"/>
      <c r="G469" s="49"/>
      <c r="H469" s="53"/>
      <c r="I469" s="52"/>
      <c r="J469" s="52"/>
      <c r="K469" s="32" t="s">
        <v>65</v>
      </c>
      <c r="L469" s="76">
        <v>469</v>
      </c>
      <c r="M469" s="76"/>
      <c r="N469" s="59"/>
    </row>
    <row r="470" spans="1:14" x14ac:dyDescent="0.35">
      <c r="A470" t="s">
        <v>174</v>
      </c>
      <c r="B470" t="s">
        <v>574</v>
      </c>
      <c r="C470" s="49"/>
      <c r="D470" s="50"/>
      <c r="E470" s="62"/>
      <c r="F470" s="51"/>
      <c r="G470" s="49"/>
      <c r="H470" s="53"/>
      <c r="I470" s="52"/>
      <c r="J470" s="52"/>
      <c r="K470" s="32" t="s">
        <v>65</v>
      </c>
      <c r="L470" s="76">
        <v>470</v>
      </c>
      <c r="M470" s="76"/>
      <c r="N470" s="59"/>
    </row>
    <row r="471" spans="1:14" x14ac:dyDescent="0.35">
      <c r="A471" t="s">
        <v>174</v>
      </c>
      <c r="B471" t="s">
        <v>575</v>
      </c>
      <c r="C471" s="49"/>
      <c r="D471" s="50"/>
      <c r="E471" s="62"/>
      <c r="F471" s="51"/>
      <c r="G471" s="49"/>
      <c r="H471" s="53"/>
      <c r="I471" s="52"/>
      <c r="J471" s="52"/>
      <c r="K471" s="32" t="s">
        <v>65</v>
      </c>
      <c r="L471" s="76">
        <v>471</v>
      </c>
      <c r="M471" s="76"/>
      <c r="N471" s="59"/>
    </row>
    <row r="472" spans="1:14" x14ac:dyDescent="0.35">
      <c r="A472" t="s">
        <v>174</v>
      </c>
      <c r="B472" t="s">
        <v>576</v>
      </c>
      <c r="C472" s="49"/>
      <c r="D472" s="50"/>
      <c r="E472" s="62"/>
      <c r="F472" s="51"/>
      <c r="G472" s="49"/>
      <c r="H472" s="53"/>
      <c r="I472" s="52"/>
      <c r="J472" s="52"/>
      <c r="K472" s="32" t="s">
        <v>65</v>
      </c>
      <c r="L472" s="76">
        <v>472</v>
      </c>
      <c r="M472" s="76"/>
      <c r="N472" s="59"/>
    </row>
    <row r="473" spans="1:14" x14ac:dyDescent="0.35">
      <c r="A473" t="s">
        <v>174</v>
      </c>
      <c r="B473" t="s">
        <v>577</v>
      </c>
      <c r="C473" s="49"/>
      <c r="D473" s="50"/>
      <c r="E473" s="62"/>
      <c r="F473" s="51"/>
      <c r="G473" s="49"/>
      <c r="H473" s="53"/>
      <c r="I473" s="52"/>
      <c r="J473" s="52"/>
      <c r="K473" s="32" t="s">
        <v>65</v>
      </c>
      <c r="L473" s="76">
        <v>473</v>
      </c>
      <c r="M473" s="76"/>
      <c r="N473" s="59"/>
    </row>
    <row r="474" spans="1:14" x14ac:dyDescent="0.35">
      <c r="A474" t="s">
        <v>206</v>
      </c>
      <c r="B474" t="s">
        <v>578</v>
      </c>
      <c r="C474" s="49"/>
      <c r="D474" s="50"/>
      <c r="E474" s="62"/>
      <c r="F474" s="51"/>
      <c r="G474" s="49"/>
      <c r="H474" s="53"/>
      <c r="I474" s="52"/>
      <c r="J474" s="52"/>
      <c r="K474" s="32" t="s">
        <v>65</v>
      </c>
      <c r="L474" s="76">
        <v>474</v>
      </c>
      <c r="M474" s="76"/>
      <c r="N474" s="59"/>
    </row>
    <row r="475" spans="1:14" x14ac:dyDescent="0.35">
      <c r="A475" t="s">
        <v>206</v>
      </c>
      <c r="B475" t="s">
        <v>181</v>
      </c>
      <c r="C475" s="49"/>
      <c r="D475" s="50"/>
      <c r="E475" s="62"/>
      <c r="F475" s="51"/>
      <c r="G475" s="49"/>
      <c r="H475" s="53"/>
      <c r="I475" s="52"/>
      <c r="J475" s="52"/>
      <c r="K475" s="32" t="s">
        <v>65</v>
      </c>
      <c r="L475" s="76">
        <v>475</v>
      </c>
      <c r="M475" s="76"/>
      <c r="N475" s="59"/>
    </row>
    <row r="476" spans="1:14" x14ac:dyDescent="0.35">
      <c r="A476" t="s">
        <v>174</v>
      </c>
      <c r="B476" t="s">
        <v>579</v>
      </c>
      <c r="C476" s="49"/>
      <c r="D476" s="50"/>
      <c r="E476" s="62"/>
      <c r="F476" s="51"/>
      <c r="G476" s="49"/>
      <c r="H476" s="53"/>
      <c r="I476" s="52"/>
      <c r="J476" s="52"/>
      <c r="K476" s="32" t="s">
        <v>65</v>
      </c>
      <c r="L476" s="76">
        <v>476</v>
      </c>
      <c r="M476" s="76"/>
      <c r="N476" s="59"/>
    </row>
    <row r="477" spans="1:14" x14ac:dyDescent="0.35">
      <c r="A477" t="s">
        <v>174</v>
      </c>
      <c r="B477" t="s">
        <v>580</v>
      </c>
      <c r="C477" s="49"/>
      <c r="D477" s="50"/>
      <c r="E477" s="62"/>
      <c r="F477" s="51"/>
      <c r="G477" s="49"/>
      <c r="H477" s="53"/>
      <c r="I477" s="52"/>
      <c r="J477" s="52"/>
      <c r="K477" s="32" t="s">
        <v>65</v>
      </c>
      <c r="L477" s="76">
        <v>477</v>
      </c>
      <c r="M477" s="76"/>
      <c r="N477" s="59"/>
    </row>
    <row r="478" spans="1:14" x14ac:dyDescent="0.35">
      <c r="A478" t="s">
        <v>174</v>
      </c>
      <c r="B478" t="s">
        <v>581</v>
      </c>
      <c r="C478" s="49"/>
      <c r="D478" s="50"/>
      <c r="E478" s="62"/>
      <c r="F478" s="51"/>
      <c r="G478" s="49"/>
      <c r="H478" s="53"/>
      <c r="I478" s="52"/>
      <c r="J478" s="52"/>
      <c r="K478" s="32" t="s">
        <v>65</v>
      </c>
      <c r="L478" s="76">
        <v>478</v>
      </c>
      <c r="M478" s="76"/>
      <c r="N478" s="59"/>
    </row>
    <row r="479" spans="1:14" x14ac:dyDescent="0.35">
      <c r="A479" t="s">
        <v>582</v>
      </c>
      <c r="B479" t="s">
        <v>583</v>
      </c>
      <c r="C479" s="49"/>
      <c r="D479" s="50"/>
      <c r="E479" s="62"/>
      <c r="F479" s="51"/>
      <c r="G479" s="49"/>
      <c r="H479" s="53"/>
      <c r="I479" s="52"/>
      <c r="J479" s="52"/>
      <c r="K479" s="32" t="s">
        <v>65</v>
      </c>
      <c r="L479" s="76">
        <v>479</v>
      </c>
      <c r="M479" s="76"/>
      <c r="N479" s="59"/>
    </row>
    <row r="480" spans="1:14" x14ac:dyDescent="0.35">
      <c r="A480" t="s">
        <v>582</v>
      </c>
      <c r="B480" t="s">
        <v>181</v>
      </c>
      <c r="C480" s="49"/>
      <c r="D480" s="50"/>
      <c r="E480" s="62"/>
      <c r="F480" s="51"/>
      <c r="G480" s="49"/>
      <c r="H480" s="53"/>
      <c r="I480" s="52"/>
      <c r="J480" s="52"/>
      <c r="K480" s="32" t="s">
        <v>65</v>
      </c>
      <c r="L480" s="76">
        <v>480</v>
      </c>
      <c r="M480" s="76"/>
      <c r="N480" s="59"/>
    </row>
    <row r="481" spans="1:14" x14ac:dyDescent="0.35">
      <c r="A481" t="s">
        <v>582</v>
      </c>
      <c r="B481" t="s">
        <v>584</v>
      </c>
      <c r="C481" s="49"/>
      <c r="D481" s="50"/>
      <c r="E481" s="62"/>
      <c r="F481" s="51"/>
      <c r="G481" s="49"/>
      <c r="H481" s="53"/>
      <c r="I481" s="52"/>
      <c r="J481" s="52"/>
      <c r="K481" s="32" t="s">
        <v>65</v>
      </c>
      <c r="L481" s="76">
        <v>481</v>
      </c>
      <c r="M481" s="76"/>
      <c r="N481" s="59"/>
    </row>
    <row r="482" spans="1:14" x14ac:dyDescent="0.35">
      <c r="A482" t="s">
        <v>582</v>
      </c>
      <c r="B482" t="s">
        <v>181</v>
      </c>
      <c r="C482" s="49"/>
      <c r="D482" s="50"/>
      <c r="E482" s="62"/>
      <c r="F482" s="51"/>
      <c r="G482" s="49"/>
      <c r="H482" s="53"/>
      <c r="I482" s="52"/>
      <c r="J482" s="52"/>
      <c r="K482" s="32" t="s">
        <v>65</v>
      </c>
      <c r="L482" s="76">
        <v>482</v>
      </c>
      <c r="M482" s="76"/>
      <c r="N482" s="59"/>
    </row>
    <row r="483" spans="1:14" x14ac:dyDescent="0.35">
      <c r="A483" t="s">
        <v>174</v>
      </c>
      <c r="B483" t="s">
        <v>585</v>
      </c>
      <c r="C483" s="49"/>
      <c r="D483" s="50"/>
      <c r="E483" s="62"/>
      <c r="F483" s="51"/>
      <c r="G483" s="49"/>
      <c r="H483" s="53"/>
      <c r="I483" s="52"/>
      <c r="J483" s="52"/>
      <c r="K483" s="32" t="s">
        <v>65</v>
      </c>
      <c r="L483" s="76">
        <v>483</v>
      </c>
      <c r="M483" s="76"/>
      <c r="N483" s="59"/>
    </row>
    <row r="484" spans="1:14" x14ac:dyDescent="0.35">
      <c r="A484" t="s">
        <v>185</v>
      </c>
      <c r="B484" t="s">
        <v>586</v>
      </c>
      <c r="C484" s="49"/>
      <c r="D484" s="50"/>
      <c r="E484" s="62"/>
      <c r="F484" s="51"/>
      <c r="G484" s="49"/>
      <c r="H484" s="53"/>
      <c r="I484" s="52"/>
      <c r="J484" s="52"/>
      <c r="K484" s="32" t="s">
        <v>65</v>
      </c>
      <c r="L484" s="76">
        <v>484</v>
      </c>
      <c r="M484" s="76"/>
      <c r="N484" s="59"/>
    </row>
    <row r="485" spans="1:14" x14ac:dyDescent="0.35">
      <c r="A485" t="s">
        <v>185</v>
      </c>
      <c r="B485" t="s">
        <v>181</v>
      </c>
      <c r="C485" s="49"/>
      <c r="D485" s="50"/>
      <c r="E485" s="62"/>
      <c r="F485" s="51"/>
      <c r="G485" s="49"/>
      <c r="H485" s="53"/>
      <c r="I485" s="52"/>
      <c r="J485" s="52"/>
      <c r="K485" s="32" t="s">
        <v>65</v>
      </c>
      <c r="L485" s="76">
        <v>485</v>
      </c>
      <c r="M485" s="76"/>
      <c r="N485" s="59"/>
    </row>
    <row r="486" spans="1:14" x14ac:dyDescent="0.35">
      <c r="A486" t="s">
        <v>174</v>
      </c>
      <c r="B486" t="s">
        <v>587</v>
      </c>
      <c r="C486" s="49"/>
      <c r="D486" s="50"/>
      <c r="E486" s="62"/>
      <c r="F486" s="51"/>
      <c r="G486" s="49"/>
      <c r="H486" s="53"/>
      <c r="I486" s="52"/>
      <c r="J486" s="52"/>
      <c r="K486" s="32" t="s">
        <v>65</v>
      </c>
      <c r="L486" s="76">
        <v>486</v>
      </c>
      <c r="M486" s="76"/>
      <c r="N486" s="59"/>
    </row>
    <row r="487" spans="1:14" x14ac:dyDescent="0.35">
      <c r="A487" t="s">
        <v>174</v>
      </c>
      <c r="B487" t="s">
        <v>588</v>
      </c>
      <c r="C487" s="49"/>
      <c r="D487" s="50"/>
      <c r="E487" s="62"/>
      <c r="F487" s="51"/>
      <c r="G487" s="49"/>
      <c r="H487" s="53"/>
      <c r="I487" s="52"/>
      <c r="J487" s="52"/>
      <c r="K487" s="32" t="s">
        <v>65</v>
      </c>
      <c r="L487" s="76">
        <v>487</v>
      </c>
      <c r="M487" s="76"/>
      <c r="N487" s="59"/>
    </row>
    <row r="488" spans="1:14" x14ac:dyDescent="0.35">
      <c r="A488" t="s">
        <v>201</v>
      </c>
      <c r="B488" t="s">
        <v>589</v>
      </c>
      <c r="C488" s="49"/>
      <c r="D488" s="50"/>
      <c r="E488" s="62"/>
      <c r="F488" s="51"/>
      <c r="G488" s="49"/>
      <c r="H488" s="53"/>
      <c r="I488" s="52"/>
      <c r="J488" s="52"/>
      <c r="K488" s="32" t="s">
        <v>65</v>
      </c>
      <c r="L488" s="76">
        <v>488</v>
      </c>
      <c r="M488" s="76"/>
      <c r="N488" s="59"/>
    </row>
    <row r="489" spans="1:14" x14ac:dyDescent="0.35">
      <c r="A489" t="s">
        <v>201</v>
      </c>
      <c r="B489" t="s">
        <v>181</v>
      </c>
      <c r="C489" s="49"/>
      <c r="D489" s="50"/>
      <c r="E489" s="62"/>
      <c r="F489" s="51"/>
      <c r="G489" s="49"/>
      <c r="H489" s="53"/>
      <c r="I489" s="52"/>
      <c r="J489" s="52"/>
      <c r="K489" s="32" t="s">
        <v>65</v>
      </c>
      <c r="L489" s="76">
        <v>489</v>
      </c>
      <c r="M489" s="76"/>
      <c r="N489" s="59"/>
    </row>
    <row r="490" spans="1:14" x14ac:dyDescent="0.35">
      <c r="A490" t="s">
        <v>217</v>
      </c>
      <c r="B490" t="s">
        <v>590</v>
      </c>
      <c r="C490" s="49"/>
      <c r="D490" s="50"/>
      <c r="E490" s="62"/>
      <c r="F490" s="51"/>
      <c r="G490" s="49"/>
      <c r="H490" s="53"/>
      <c r="I490" s="52"/>
      <c r="J490" s="52"/>
      <c r="K490" s="32" t="s">
        <v>65</v>
      </c>
      <c r="L490" s="76">
        <v>490</v>
      </c>
      <c r="M490" s="76"/>
      <c r="N490" s="59"/>
    </row>
    <row r="491" spans="1:14" x14ac:dyDescent="0.35">
      <c r="A491" t="s">
        <v>217</v>
      </c>
      <c r="B491" t="s">
        <v>181</v>
      </c>
      <c r="C491" s="49"/>
      <c r="D491" s="50"/>
      <c r="E491" s="62"/>
      <c r="F491" s="51"/>
      <c r="G491" s="49"/>
      <c r="H491" s="53"/>
      <c r="I491" s="52"/>
      <c r="J491" s="52"/>
      <c r="K491" s="32" t="s">
        <v>65</v>
      </c>
      <c r="L491" s="76">
        <v>491</v>
      </c>
      <c r="M491" s="76"/>
      <c r="N491" s="59"/>
    </row>
    <row r="492" spans="1:14" x14ac:dyDescent="0.35">
      <c r="A492" t="s">
        <v>229</v>
      </c>
      <c r="B492" t="s">
        <v>591</v>
      </c>
      <c r="C492" s="49"/>
      <c r="D492" s="50"/>
      <c r="E492" s="62"/>
      <c r="F492" s="51"/>
      <c r="G492" s="49"/>
      <c r="H492" s="53"/>
      <c r="I492" s="52"/>
      <c r="J492" s="52"/>
      <c r="K492" s="32" t="s">
        <v>65</v>
      </c>
      <c r="L492" s="76">
        <v>492</v>
      </c>
      <c r="M492" s="76"/>
      <c r="N492" s="59"/>
    </row>
    <row r="493" spans="1:14" x14ac:dyDescent="0.35">
      <c r="A493" t="s">
        <v>229</v>
      </c>
      <c r="B493" t="s">
        <v>181</v>
      </c>
      <c r="C493" s="49"/>
      <c r="D493" s="50"/>
      <c r="E493" s="62"/>
      <c r="F493" s="51"/>
      <c r="G493" s="49"/>
      <c r="H493" s="53"/>
      <c r="I493" s="52"/>
      <c r="J493" s="52"/>
      <c r="K493" s="32" t="s">
        <v>65</v>
      </c>
      <c r="L493" s="76">
        <v>493</v>
      </c>
      <c r="M493" s="76"/>
      <c r="N493" s="59"/>
    </row>
    <row r="494" spans="1:14" x14ac:dyDescent="0.35">
      <c r="A494" t="s">
        <v>592</v>
      </c>
      <c r="B494" t="s">
        <v>593</v>
      </c>
      <c r="C494" s="49"/>
      <c r="D494" s="50"/>
      <c r="E494" s="62"/>
      <c r="F494" s="51"/>
      <c r="G494" s="49"/>
      <c r="H494" s="53"/>
      <c r="I494" s="52"/>
      <c r="J494" s="52"/>
      <c r="K494" s="32" t="s">
        <v>65</v>
      </c>
      <c r="L494" s="76">
        <v>494</v>
      </c>
      <c r="M494" s="76"/>
      <c r="N494" s="59"/>
    </row>
    <row r="495" spans="1:14" x14ac:dyDescent="0.35">
      <c r="A495" t="s">
        <v>592</v>
      </c>
      <c r="B495" t="s">
        <v>181</v>
      </c>
      <c r="C495" s="49"/>
      <c r="D495" s="50"/>
      <c r="E495" s="62"/>
      <c r="F495" s="51"/>
      <c r="G495" s="49"/>
      <c r="H495" s="53"/>
      <c r="I495" s="52"/>
      <c r="J495" s="52"/>
      <c r="K495" s="32" t="s">
        <v>65</v>
      </c>
      <c r="L495" s="76">
        <v>495</v>
      </c>
      <c r="M495" s="76"/>
      <c r="N495" s="59"/>
    </row>
    <row r="496" spans="1:14" x14ac:dyDescent="0.35">
      <c r="A496" t="s">
        <v>174</v>
      </c>
      <c r="B496" t="s">
        <v>594</v>
      </c>
      <c r="C496" s="49"/>
      <c r="D496" s="50"/>
      <c r="E496" s="62"/>
      <c r="F496" s="51"/>
      <c r="G496" s="49"/>
      <c r="H496" s="53"/>
      <c r="I496" s="52"/>
      <c r="J496" s="52"/>
      <c r="K496" s="32" t="s">
        <v>65</v>
      </c>
      <c r="L496" s="76">
        <v>496</v>
      </c>
      <c r="M496" s="76"/>
      <c r="N496" s="59"/>
    </row>
    <row r="497" spans="1:14" x14ac:dyDescent="0.35">
      <c r="A497" t="s">
        <v>174</v>
      </c>
      <c r="B497" t="s">
        <v>595</v>
      </c>
      <c r="C497" s="49"/>
      <c r="D497" s="50"/>
      <c r="E497" s="62"/>
      <c r="F497" s="51"/>
      <c r="G497" s="49"/>
      <c r="H497" s="53"/>
      <c r="I497" s="52"/>
      <c r="J497" s="52"/>
      <c r="K497" s="32" t="s">
        <v>65</v>
      </c>
      <c r="L497" s="76">
        <v>497</v>
      </c>
      <c r="M497" s="76"/>
      <c r="N497" s="59"/>
    </row>
    <row r="498" spans="1:14" x14ac:dyDescent="0.35">
      <c r="A498" t="s">
        <v>185</v>
      </c>
      <c r="B498" t="s">
        <v>596</v>
      </c>
      <c r="C498" s="49"/>
      <c r="D498" s="50"/>
      <c r="E498" s="62"/>
      <c r="F498" s="51"/>
      <c r="G498" s="49"/>
      <c r="H498" s="53"/>
      <c r="I498" s="52"/>
      <c r="J498" s="52"/>
      <c r="K498" s="32" t="s">
        <v>65</v>
      </c>
      <c r="L498" s="76">
        <v>498</v>
      </c>
      <c r="M498" s="76"/>
      <c r="N498" s="59"/>
    </row>
    <row r="499" spans="1:14" x14ac:dyDescent="0.35">
      <c r="A499" t="s">
        <v>185</v>
      </c>
      <c r="B499" t="s">
        <v>181</v>
      </c>
      <c r="C499" s="49"/>
      <c r="D499" s="50"/>
      <c r="E499" s="62"/>
      <c r="F499" s="51"/>
      <c r="G499" s="49"/>
      <c r="H499" s="53"/>
      <c r="I499" s="52"/>
      <c r="J499" s="52"/>
      <c r="K499" s="32" t="s">
        <v>65</v>
      </c>
      <c r="L499" s="76">
        <v>499</v>
      </c>
      <c r="M499" s="76"/>
      <c r="N499" s="59"/>
    </row>
    <row r="500" spans="1:14" x14ac:dyDescent="0.35">
      <c r="A500" t="s">
        <v>206</v>
      </c>
      <c r="B500" t="s">
        <v>597</v>
      </c>
      <c r="C500" s="49"/>
      <c r="D500" s="50"/>
      <c r="E500" s="62"/>
      <c r="F500" s="51"/>
      <c r="G500" s="49"/>
      <c r="H500" s="53"/>
      <c r="I500" s="52"/>
      <c r="J500" s="52"/>
      <c r="K500" s="32" t="s">
        <v>65</v>
      </c>
      <c r="L500" s="76">
        <v>500</v>
      </c>
      <c r="M500" s="76"/>
      <c r="N500" s="59"/>
    </row>
    <row r="501" spans="1:14" x14ac:dyDescent="0.35">
      <c r="A501" t="s">
        <v>206</v>
      </c>
      <c r="B501" t="s">
        <v>181</v>
      </c>
      <c r="C501" s="49"/>
      <c r="D501" s="50"/>
      <c r="E501" s="62"/>
      <c r="F501" s="51"/>
      <c r="G501" s="49"/>
      <c r="H501" s="53"/>
      <c r="I501" s="52"/>
      <c r="J501" s="52"/>
      <c r="K501" s="32" t="s">
        <v>65</v>
      </c>
      <c r="L501" s="76">
        <v>501</v>
      </c>
      <c r="M501" s="76"/>
      <c r="N501" s="59"/>
    </row>
    <row r="502" spans="1:14" x14ac:dyDescent="0.35">
      <c r="A502" t="s">
        <v>174</v>
      </c>
      <c r="B502" t="s">
        <v>598</v>
      </c>
      <c r="C502" s="49"/>
      <c r="D502" s="50"/>
      <c r="E502" s="62"/>
      <c r="F502" s="51"/>
      <c r="G502" s="49"/>
      <c r="H502" s="53"/>
      <c r="I502" s="52"/>
      <c r="J502" s="52"/>
      <c r="K502" s="32" t="s">
        <v>65</v>
      </c>
      <c r="L502" s="76">
        <v>502</v>
      </c>
      <c r="M502" s="76"/>
      <c r="N502" s="59"/>
    </row>
    <row r="503" spans="1:14" x14ac:dyDescent="0.35">
      <c r="A503" t="s">
        <v>174</v>
      </c>
      <c r="B503" t="s">
        <v>599</v>
      </c>
      <c r="C503" s="49"/>
      <c r="D503" s="50"/>
      <c r="E503" s="62"/>
      <c r="F503" s="51"/>
      <c r="G503" s="49"/>
      <c r="H503" s="53"/>
      <c r="I503" s="52"/>
      <c r="J503" s="52"/>
      <c r="K503" s="32" t="s">
        <v>65</v>
      </c>
      <c r="L503" s="76">
        <v>503</v>
      </c>
      <c r="M503" s="76"/>
      <c r="N503" s="59"/>
    </row>
    <row r="504" spans="1:14" x14ac:dyDescent="0.35">
      <c r="A504" t="s">
        <v>174</v>
      </c>
      <c r="B504" t="s">
        <v>600</v>
      </c>
      <c r="C504" s="49"/>
      <c r="D504" s="50"/>
      <c r="E504" s="62"/>
      <c r="F504" s="51"/>
      <c r="G504" s="49"/>
      <c r="H504" s="53"/>
      <c r="I504" s="52"/>
      <c r="J504" s="52"/>
      <c r="K504" s="32" t="s">
        <v>65</v>
      </c>
      <c r="L504" s="76">
        <v>504</v>
      </c>
      <c r="M504" s="76"/>
      <c r="N504" s="59"/>
    </row>
    <row r="505" spans="1:14" x14ac:dyDescent="0.35">
      <c r="A505" t="s">
        <v>174</v>
      </c>
      <c r="B505" t="s">
        <v>601</v>
      </c>
      <c r="C505" s="49"/>
      <c r="D505" s="50"/>
      <c r="E505" s="62"/>
      <c r="F505" s="51"/>
      <c r="G505" s="49"/>
      <c r="H505" s="53"/>
      <c r="I505" s="52"/>
      <c r="J505" s="52"/>
      <c r="K505" s="32" t="s">
        <v>65</v>
      </c>
      <c r="L505" s="76">
        <v>505</v>
      </c>
      <c r="M505" s="76"/>
      <c r="N505" s="59"/>
    </row>
    <row r="506" spans="1:14" x14ac:dyDescent="0.35">
      <c r="A506" t="s">
        <v>174</v>
      </c>
      <c r="B506" t="s">
        <v>602</v>
      </c>
      <c r="C506" s="49"/>
      <c r="D506" s="50"/>
      <c r="E506" s="62"/>
      <c r="F506" s="51"/>
      <c r="G506" s="49"/>
      <c r="H506" s="53"/>
      <c r="I506" s="52"/>
      <c r="J506" s="52"/>
      <c r="K506" s="32" t="s">
        <v>65</v>
      </c>
      <c r="L506" s="76">
        <v>506</v>
      </c>
      <c r="M506" s="76"/>
      <c r="N506" s="59"/>
    </row>
    <row r="507" spans="1:14" x14ac:dyDescent="0.35">
      <c r="A507" t="s">
        <v>174</v>
      </c>
      <c r="B507" t="s">
        <v>603</v>
      </c>
      <c r="C507" s="49"/>
      <c r="D507" s="50"/>
      <c r="E507" s="62"/>
      <c r="F507" s="51"/>
      <c r="G507" s="49"/>
      <c r="H507" s="53"/>
      <c r="I507" s="52"/>
      <c r="J507" s="52"/>
      <c r="K507" s="32" t="s">
        <v>65</v>
      </c>
      <c r="L507" s="76">
        <v>507</v>
      </c>
      <c r="M507" s="76"/>
      <c r="N507" s="59"/>
    </row>
    <row r="508" spans="1:14" x14ac:dyDescent="0.35">
      <c r="A508" t="s">
        <v>174</v>
      </c>
      <c r="B508" t="s">
        <v>604</v>
      </c>
      <c r="C508" s="49"/>
      <c r="D508" s="50"/>
      <c r="E508" s="62"/>
      <c r="F508" s="51"/>
      <c r="G508" s="49"/>
      <c r="H508" s="53"/>
      <c r="I508" s="52"/>
      <c r="J508" s="52"/>
      <c r="K508" s="32" t="s">
        <v>65</v>
      </c>
      <c r="L508" s="76">
        <v>508</v>
      </c>
      <c r="M508" s="76"/>
      <c r="N508" s="59"/>
    </row>
    <row r="509" spans="1:14" x14ac:dyDescent="0.35">
      <c r="A509" t="s">
        <v>174</v>
      </c>
      <c r="B509" t="s">
        <v>605</v>
      </c>
      <c r="C509" s="49"/>
      <c r="D509" s="50"/>
      <c r="E509" s="62"/>
      <c r="F509" s="51"/>
      <c r="G509" s="49"/>
      <c r="H509" s="53"/>
      <c r="I509" s="52"/>
      <c r="J509" s="52"/>
      <c r="K509" s="32" t="s">
        <v>65</v>
      </c>
      <c r="L509" s="76">
        <v>509</v>
      </c>
      <c r="M509" s="76"/>
      <c r="N509" s="59"/>
    </row>
    <row r="510" spans="1:14" x14ac:dyDescent="0.35">
      <c r="A510" t="s">
        <v>174</v>
      </c>
      <c r="B510" t="s">
        <v>606</v>
      </c>
      <c r="C510" s="49"/>
      <c r="D510" s="50"/>
      <c r="E510" s="62"/>
      <c r="F510" s="51"/>
      <c r="G510" s="49"/>
      <c r="H510" s="53"/>
      <c r="I510" s="52"/>
      <c r="J510" s="52"/>
      <c r="K510" s="32" t="s">
        <v>65</v>
      </c>
      <c r="L510" s="76">
        <v>510</v>
      </c>
      <c r="M510" s="76"/>
      <c r="N510" s="59"/>
    </row>
    <row r="511" spans="1:14" x14ac:dyDescent="0.35">
      <c r="A511" t="s">
        <v>174</v>
      </c>
      <c r="B511" t="s">
        <v>607</v>
      </c>
      <c r="C511" s="49"/>
      <c r="D511" s="50"/>
      <c r="E511" s="62"/>
      <c r="F511" s="51"/>
      <c r="G511" s="49"/>
      <c r="H511" s="53"/>
      <c r="I511" s="52"/>
      <c r="J511" s="52"/>
      <c r="K511" s="32" t="s">
        <v>65</v>
      </c>
      <c r="L511" s="76">
        <v>511</v>
      </c>
      <c r="M511" s="76"/>
      <c r="N511" s="59"/>
    </row>
    <row r="512" spans="1:14" x14ac:dyDescent="0.35">
      <c r="A512" t="s">
        <v>174</v>
      </c>
      <c r="B512" t="s">
        <v>608</v>
      </c>
      <c r="C512" s="49"/>
      <c r="D512" s="50"/>
      <c r="E512" s="62"/>
      <c r="F512" s="51"/>
      <c r="G512" s="49"/>
      <c r="H512" s="53"/>
      <c r="I512" s="52"/>
      <c r="J512" s="52"/>
      <c r="K512" s="32" t="s">
        <v>65</v>
      </c>
      <c r="L512" s="76">
        <v>512</v>
      </c>
      <c r="M512" s="76"/>
      <c r="N512" s="59"/>
    </row>
    <row r="513" spans="1:14" x14ac:dyDescent="0.35">
      <c r="A513" t="s">
        <v>174</v>
      </c>
      <c r="B513" t="s">
        <v>609</v>
      </c>
      <c r="C513" s="49"/>
      <c r="D513" s="50"/>
      <c r="E513" s="62"/>
      <c r="F513" s="51"/>
      <c r="G513" s="49"/>
      <c r="H513" s="53"/>
      <c r="I513" s="52"/>
      <c r="J513" s="52"/>
      <c r="K513" s="32" t="s">
        <v>65</v>
      </c>
      <c r="L513" s="76">
        <v>513</v>
      </c>
      <c r="M513" s="76"/>
      <c r="N513" s="59"/>
    </row>
    <row r="514" spans="1:14" x14ac:dyDescent="0.35">
      <c r="A514" t="s">
        <v>206</v>
      </c>
      <c r="B514" t="s">
        <v>610</v>
      </c>
      <c r="C514" s="49"/>
      <c r="D514" s="50"/>
      <c r="E514" s="62"/>
      <c r="F514" s="51"/>
      <c r="G514" s="49"/>
      <c r="H514" s="53"/>
      <c r="I514" s="52"/>
      <c r="J514" s="52"/>
      <c r="K514" s="32" t="s">
        <v>65</v>
      </c>
      <c r="L514" s="76">
        <v>514</v>
      </c>
      <c r="M514" s="76"/>
      <c r="N514" s="59"/>
    </row>
    <row r="515" spans="1:14" x14ac:dyDescent="0.35">
      <c r="A515" t="s">
        <v>206</v>
      </c>
      <c r="B515" t="s">
        <v>181</v>
      </c>
      <c r="C515" s="49"/>
      <c r="D515" s="50"/>
      <c r="E515" s="62"/>
      <c r="F515" s="51"/>
      <c r="G515" s="49"/>
      <c r="H515" s="53"/>
      <c r="I515" s="52"/>
      <c r="J515" s="52"/>
      <c r="K515" s="32" t="s">
        <v>65</v>
      </c>
      <c r="L515" s="76">
        <v>515</v>
      </c>
      <c r="M515" s="76"/>
      <c r="N515" s="59"/>
    </row>
    <row r="516" spans="1:14" x14ac:dyDescent="0.35">
      <c r="A516" t="s">
        <v>174</v>
      </c>
      <c r="B516" t="s">
        <v>611</v>
      </c>
      <c r="C516" s="49"/>
      <c r="D516" s="50"/>
      <c r="E516" s="62"/>
      <c r="F516" s="51"/>
      <c r="G516" s="49"/>
      <c r="H516" s="53"/>
      <c r="I516" s="52"/>
      <c r="J516" s="52"/>
      <c r="K516" s="32" t="s">
        <v>65</v>
      </c>
      <c r="L516" s="76">
        <v>516</v>
      </c>
      <c r="M516" s="76"/>
      <c r="N516" s="59"/>
    </row>
    <row r="517" spans="1:14" x14ac:dyDescent="0.35">
      <c r="A517" t="s">
        <v>174</v>
      </c>
      <c r="B517" t="s">
        <v>612</v>
      </c>
      <c r="C517" s="49"/>
      <c r="D517" s="50"/>
      <c r="E517" s="62"/>
      <c r="F517" s="51"/>
      <c r="G517" s="49"/>
      <c r="H517" s="53"/>
      <c r="I517" s="52"/>
      <c r="J517" s="52"/>
      <c r="K517" s="32" t="s">
        <v>65</v>
      </c>
      <c r="L517" s="76">
        <v>517</v>
      </c>
      <c r="M517" s="76"/>
      <c r="N517" s="59"/>
    </row>
    <row r="518" spans="1:14" x14ac:dyDescent="0.35">
      <c r="A518" t="s">
        <v>174</v>
      </c>
      <c r="B518" t="s">
        <v>613</v>
      </c>
      <c r="C518" s="49"/>
      <c r="D518" s="50"/>
      <c r="E518" s="62"/>
      <c r="F518" s="51"/>
      <c r="G518" s="49"/>
      <c r="H518" s="53"/>
      <c r="I518" s="52"/>
      <c r="J518" s="52"/>
      <c r="K518" s="32" t="s">
        <v>65</v>
      </c>
      <c r="L518" s="76">
        <v>518</v>
      </c>
      <c r="M518" s="76"/>
      <c r="N518" s="59"/>
    </row>
    <row r="519" spans="1:14" x14ac:dyDescent="0.35">
      <c r="A519" t="s">
        <v>206</v>
      </c>
      <c r="B519" t="s">
        <v>614</v>
      </c>
      <c r="C519" s="49"/>
      <c r="D519" s="50"/>
      <c r="E519" s="62"/>
      <c r="F519" s="51"/>
      <c r="G519" s="49"/>
      <c r="H519" s="53"/>
      <c r="I519" s="52"/>
      <c r="J519" s="52"/>
      <c r="K519" s="32" t="s">
        <v>65</v>
      </c>
      <c r="L519" s="76">
        <v>519</v>
      </c>
      <c r="M519" s="76"/>
      <c r="N519" s="59"/>
    </row>
    <row r="520" spans="1:14" x14ac:dyDescent="0.35">
      <c r="A520" t="s">
        <v>206</v>
      </c>
      <c r="B520" t="s">
        <v>181</v>
      </c>
      <c r="C520" s="49"/>
      <c r="D520" s="50"/>
      <c r="E520" s="62"/>
      <c r="F520" s="51"/>
      <c r="G520" s="49"/>
      <c r="H520" s="53"/>
      <c r="I520" s="52"/>
      <c r="J520" s="52"/>
      <c r="K520" s="32" t="s">
        <v>65</v>
      </c>
      <c r="L520" s="76">
        <v>520</v>
      </c>
      <c r="M520" s="76"/>
      <c r="N520" s="59"/>
    </row>
    <row r="521" spans="1:14" x14ac:dyDescent="0.35">
      <c r="A521" t="s">
        <v>174</v>
      </c>
      <c r="B521" t="s">
        <v>615</v>
      </c>
      <c r="C521" s="49"/>
      <c r="D521" s="50"/>
      <c r="E521" s="62"/>
      <c r="F521" s="51"/>
      <c r="G521" s="49"/>
      <c r="H521" s="53"/>
      <c r="I521" s="52"/>
      <c r="J521" s="52"/>
      <c r="K521" s="32" t="s">
        <v>65</v>
      </c>
      <c r="L521" s="76">
        <v>521</v>
      </c>
      <c r="M521" s="76"/>
      <c r="N521" s="59"/>
    </row>
    <row r="522" spans="1:14" x14ac:dyDescent="0.35">
      <c r="A522" t="s">
        <v>174</v>
      </c>
      <c r="B522" t="s">
        <v>616</v>
      </c>
      <c r="C522" s="49"/>
      <c r="D522" s="50"/>
      <c r="E522" s="62"/>
      <c r="F522" s="51"/>
      <c r="G522" s="49"/>
      <c r="H522" s="53"/>
      <c r="I522" s="52"/>
      <c r="J522" s="52"/>
      <c r="K522" s="32" t="s">
        <v>65</v>
      </c>
      <c r="L522" s="76">
        <v>522</v>
      </c>
      <c r="M522" s="76"/>
      <c r="N522" s="59"/>
    </row>
    <row r="523" spans="1:14" x14ac:dyDescent="0.35">
      <c r="A523" t="s">
        <v>174</v>
      </c>
      <c r="B523" t="s">
        <v>617</v>
      </c>
      <c r="C523" s="49"/>
      <c r="D523" s="50"/>
      <c r="E523" s="62"/>
      <c r="F523" s="51"/>
      <c r="G523" s="49"/>
      <c r="H523" s="53"/>
      <c r="I523" s="52"/>
      <c r="J523" s="52"/>
      <c r="K523" s="32" t="s">
        <v>65</v>
      </c>
      <c r="L523" s="76">
        <v>523</v>
      </c>
      <c r="M523" s="76"/>
      <c r="N523" s="59"/>
    </row>
    <row r="524" spans="1:14" x14ac:dyDescent="0.35">
      <c r="A524" t="s">
        <v>174</v>
      </c>
      <c r="B524" t="s">
        <v>618</v>
      </c>
      <c r="C524" s="49"/>
      <c r="D524" s="50"/>
      <c r="E524" s="62"/>
      <c r="F524" s="51"/>
      <c r="G524" s="49"/>
      <c r="H524" s="53"/>
      <c r="I524" s="52"/>
      <c r="J524" s="52"/>
      <c r="K524" s="32" t="s">
        <v>65</v>
      </c>
      <c r="L524" s="76">
        <v>524</v>
      </c>
      <c r="M524" s="76"/>
      <c r="N524" s="59"/>
    </row>
    <row r="525" spans="1:14" x14ac:dyDescent="0.35">
      <c r="A525" t="s">
        <v>174</v>
      </c>
      <c r="B525" t="s">
        <v>619</v>
      </c>
      <c r="C525" s="49"/>
      <c r="D525" s="50"/>
      <c r="E525" s="62"/>
      <c r="F525" s="51"/>
      <c r="G525" s="49"/>
      <c r="H525" s="53"/>
      <c r="I525" s="52"/>
      <c r="J525" s="52"/>
      <c r="K525" s="32" t="s">
        <v>65</v>
      </c>
      <c r="L525" s="76">
        <v>525</v>
      </c>
      <c r="M525" s="76"/>
      <c r="N525" s="59"/>
    </row>
    <row r="526" spans="1:14" x14ac:dyDescent="0.35">
      <c r="A526" t="s">
        <v>239</v>
      </c>
      <c r="B526" t="s">
        <v>620</v>
      </c>
      <c r="C526" s="49"/>
      <c r="D526" s="50"/>
      <c r="E526" s="62"/>
      <c r="F526" s="51"/>
      <c r="G526" s="49"/>
      <c r="H526" s="53"/>
      <c r="I526" s="52"/>
      <c r="J526" s="52"/>
      <c r="K526" s="32" t="s">
        <v>65</v>
      </c>
      <c r="L526" s="76">
        <v>526</v>
      </c>
      <c r="M526" s="76"/>
      <c r="N526" s="59"/>
    </row>
    <row r="527" spans="1:14" x14ac:dyDescent="0.35">
      <c r="A527" t="s">
        <v>239</v>
      </c>
      <c r="B527" t="s">
        <v>181</v>
      </c>
      <c r="C527" s="49"/>
      <c r="D527" s="50"/>
      <c r="E527" s="62"/>
      <c r="F527" s="51"/>
      <c r="G527" s="49"/>
      <c r="H527" s="53"/>
      <c r="I527" s="52"/>
      <c r="J527" s="52"/>
      <c r="K527" s="32" t="s">
        <v>65</v>
      </c>
      <c r="L527" s="76">
        <v>527</v>
      </c>
      <c r="M527" s="76"/>
      <c r="N527" s="59"/>
    </row>
    <row r="528" spans="1:14" x14ac:dyDescent="0.35">
      <c r="A528" t="s">
        <v>174</v>
      </c>
      <c r="B528" t="s">
        <v>621</v>
      </c>
      <c r="C528" s="49"/>
      <c r="D528" s="50"/>
      <c r="E528" s="62"/>
      <c r="F528" s="51"/>
      <c r="G528" s="49"/>
      <c r="H528" s="53"/>
      <c r="I528" s="52"/>
      <c r="J528" s="52"/>
      <c r="K528" s="32" t="s">
        <v>65</v>
      </c>
      <c r="L528" s="76">
        <v>528</v>
      </c>
      <c r="M528" s="76"/>
      <c r="N528" s="59"/>
    </row>
    <row r="529" spans="1:14" x14ac:dyDescent="0.35">
      <c r="A529" t="s">
        <v>174</v>
      </c>
      <c r="B529" t="s">
        <v>622</v>
      </c>
      <c r="C529" s="49"/>
      <c r="D529" s="50"/>
      <c r="E529" s="62"/>
      <c r="F529" s="51"/>
      <c r="G529" s="49"/>
      <c r="H529" s="53"/>
      <c r="I529" s="52"/>
      <c r="J529" s="52"/>
      <c r="K529" s="32" t="s">
        <v>65</v>
      </c>
      <c r="L529" s="76">
        <v>529</v>
      </c>
      <c r="M529" s="76"/>
      <c r="N529" s="59"/>
    </row>
    <row r="530" spans="1:14" x14ac:dyDescent="0.35">
      <c r="A530" t="s">
        <v>174</v>
      </c>
      <c r="B530" t="s">
        <v>623</v>
      </c>
      <c r="C530" s="49"/>
      <c r="D530" s="50"/>
      <c r="E530" s="62"/>
      <c r="F530" s="51"/>
      <c r="G530" s="49"/>
      <c r="H530" s="53"/>
      <c r="I530" s="52"/>
      <c r="J530" s="52"/>
      <c r="K530" s="32" t="s">
        <v>65</v>
      </c>
      <c r="L530" s="76">
        <v>530</v>
      </c>
      <c r="M530" s="76"/>
      <c r="N530" s="59"/>
    </row>
    <row r="531" spans="1:14" x14ac:dyDescent="0.35">
      <c r="A531" t="s">
        <v>592</v>
      </c>
      <c r="B531" t="s">
        <v>624</v>
      </c>
      <c r="C531" s="49"/>
      <c r="D531" s="50"/>
      <c r="E531" s="62"/>
      <c r="F531" s="51"/>
      <c r="G531" s="49"/>
      <c r="H531" s="53"/>
      <c r="I531" s="52"/>
      <c r="J531" s="52"/>
      <c r="K531" s="32" t="s">
        <v>65</v>
      </c>
      <c r="L531" s="76">
        <v>531</v>
      </c>
      <c r="M531" s="76"/>
      <c r="N531" s="59"/>
    </row>
    <row r="532" spans="1:14" x14ac:dyDescent="0.35">
      <c r="A532" t="s">
        <v>592</v>
      </c>
      <c r="B532" t="s">
        <v>181</v>
      </c>
      <c r="C532" s="49"/>
      <c r="D532" s="50"/>
      <c r="E532" s="62"/>
      <c r="F532" s="51"/>
      <c r="G532" s="49"/>
      <c r="H532" s="53"/>
      <c r="I532" s="52"/>
      <c r="J532" s="52"/>
      <c r="K532" s="32" t="s">
        <v>65</v>
      </c>
      <c r="L532" s="76">
        <v>532</v>
      </c>
      <c r="M532" s="76"/>
      <c r="N532" s="59"/>
    </row>
    <row r="533" spans="1:14" x14ac:dyDescent="0.35">
      <c r="A533" t="s">
        <v>174</v>
      </c>
      <c r="B533" t="s">
        <v>625</v>
      </c>
      <c r="C533" s="49"/>
      <c r="D533" s="50"/>
      <c r="E533" s="62"/>
      <c r="F533" s="51"/>
      <c r="G533" s="49"/>
      <c r="H533" s="53"/>
      <c r="I533" s="52"/>
      <c r="J533" s="52"/>
      <c r="K533" s="32" t="s">
        <v>65</v>
      </c>
      <c r="L533" s="76">
        <v>533</v>
      </c>
      <c r="M533" s="76"/>
      <c r="N533" s="59"/>
    </row>
    <row r="534" spans="1:14" x14ac:dyDescent="0.35">
      <c r="A534" t="s">
        <v>174</v>
      </c>
      <c r="B534" t="s">
        <v>626</v>
      </c>
      <c r="C534" s="49"/>
      <c r="D534" s="50"/>
      <c r="E534" s="62"/>
      <c r="F534" s="51"/>
      <c r="G534" s="49"/>
      <c r="H534" s="53"/>
      <c r="I534" s="52"/>
      <c r="J534" s="52"/>
      <c r="K534" s="32" t="s">
        <v>65</v>
      </c>
      <c r="L534" s="76">
        <v>534</v>
      </c>
      <c r="M534" s="76"/>
      <c r="N534" s="59"/>
    </row>
    <row r="535" spans="1:14" x14ac:dyDescent="0.35">
      <c r="A535" t="s">
        <v>174</v>
      </c>
      <c r="B535" t="s">
        <v>627</v>
      </c>
      <c r="C535" s="49"/>
      <c r="D535" s="50"/>
      <c r="E535" s="62"/>
      <c r="F535" s="51"/>
      <c r="G535" s="49"/>
      <c r="H535" s="53"/>
      <c r="I535" s="52"/>
      <c r="J535" s="52"/>
      <c r="K535" s="32" t="s">
        <v>65</v>
      </c>
      <c r="L535" s="76">
        <v>535</v>
      </c>
      <c r="M535" s="76"/>
      <c r="N535" s="59"/>
    </row>
    <row r="536" spans="1:14" x14ac:dyDescent="0.35">
      <c r="A536" t="s">
        <v>174</v>
      </c>
      <c r="B536" t="s">
        <v>628</v>
      </c>
      <c r="C536" s="49"/>
      <c r="D536" s="50"/>
      <c r="E536" s="62"/>
      <c r="F536" s="51"/>
      <c r="G536" s="49"/>
      <c r="H536" s="53"/>
      <c r="I536" s="52"/>
      <c r="J536" s="52"/>
      <c r="K536" s="32" t="s">
        <v>65</v>
      </c>
      <c r="L536" s="76">
        <v>536</v>
      </c>
      <c r="M536" s="76"/>
      <c r="N536" s="59"/>
    </row>
    <row r="537" spans="1:14" x14ac:dyDescent="0.35">
      <c r="A537" t="s">
        <v>174</v>
      </c>
      <c r="B537" t="s">
        <v>629</v>
      </c>
      <c r="C537" s="49"/>
      <c r="D537" s="50"/>
      <c r="E537" s="62"/>
      <c r="F537" s="51"/>
      <c r="G537" s="49"/>
      <c r="H537" s="53"/>
      <c r="I537" s="52"/>
      <c r="J537" s="52"/>
      <c r="K537" s="32" t="s">
        <v>65</v>
      </c>
      <c r="L537" s="76">
        <v>537</v>
      </c>
      <c r="M537" s="76"/>
      <c r="N537" s="59"/>
    </row>
    <row r="538" spans="1:14" x14ac:dyDescent="0.35">
      <c r="A538" t="s">
        <v>174</v>
      </c>
      <c r="B538" t="s">
        <v>630</v>
      </c>
      <c r="C538" s="49"/>
      <c r="D538" s="50"/>
      <c r="E538" s="62"/>
      <c r="F538" s="51"/>
      <c r="G538" s="49"/>
      <c r="H538" s="53"/>
      <c r="I538" s="52"/>
      <c r="J538" s="52"/>
      <c r="K538" s="32" t="s">
        <v>65</v>
      </c>
      <c r="L538" s="76">
        <v>538</v>
      </c>
      <c r="M538" s="76"/>
      <c r="N538" s="59"/>
    </row>
    <row r="539" spans="1:14" x14ac:dyDescent="0.35">
      <c r="A539" t="s">
        <v>174</v>
      </c>
      <c r="B539" t="s">
        <v>631</v>
      </c>
      <c r="C539" s="49"/>
      <c r="D539" s="50"/>
      <c r="E539" s="62"/>
      <c r="F539" s="51"/>
      <c r="G539" s="49"/>
      <c r="H539" s="53"/>
      <c r="I539" s="52"/>
      <c r="J539" s="52"/>
      <c r="K539" s="32" t="s">
        <v>65</v>
      </c>
      <c r="L539" s="76">
        <v>539</v>
      </c>
      <c r="M539" s="76"/>
      <c r="N539" s="59"/>
    </row>
    <row r="540" spans="1:14" x14ac:dyDescent="0.35">
      <c r="A540" t="s">
        <v>174</v>
      </c>
      <c r="B540" t="s">
        <v>632</v>
      </c>
      <c r="C540" s="49"/>
      <c r="D540" s="50"/>
      <c r="E540" s="62"/>
      <c r="F540" s="51"/>
      <c r="G540" s="49"/>
      <c r="H540" s="53"/>
      <c r="I540" s="52"/>
      <c r="J540" s="52"/>
      <c r="K540" s="32" t="s">
        <v>65</v>
      </c>
      <c r="L540" s="76">
        <v>540</v>
      </c>
      <c r="M540" s="76"/>
      <c r="N540" s="59"/>
    </row>
    <row r="541" spans="1:14" x14ac:dyDescent="0.35">
      <c r="A541" t="s">
        <v>174</v>
      </c>
      <c r="B541" t="s">
        <v>633</v>
      </c>
      <c r="C541" s="49"/>
      <c r="D541" s="50"/>
      <c r="E541" s="62"/>
      <c r="F541" s="51"/>
      <c r="G541" s="49"/>
      <c r="H541" s="53"/>
      <c r="I541" s="52"/>
      <c r="J541" s="52"/>
      <c r="K541" s="32" t="s">
        <v>65</v>
      </c>
      <c r="L541" s="76">
        <v>541</v>
      </c>
      <c r="M541" s="76"/>
      <c r="N541" s="59"/>
    </row>
    <row r="542" spans="1:14" x14ac:dyDescent="0.35">
      <c r="A542" t="s">
        <v>174</v>
      </c>
      <c r="B542" t="s">
        <v>634</v>
      </c>
      <c r="C542" s="49"/>
      <c r="D542" s="50"/>
      <c r="E542" s="62"/>
      <c r="F542" s="51"/>
      <c r="G542" s="49"/>
      <c r="H542" s="53"/>
      <c r="I542" s="52"/>
      <c r="J542" s="52"/>
      <c r="K542" s="32" t="s">
        <v>65</v>
      </c>
      <c r="L542" s="76">
        <v>542</v>
      </c>
      <c r="M542" s="76"/>
      <c r="N542" s="59"/>
    </row>
    <row r="543" spans="1:14" x14ac:dyDescent="0.35">
      <c r="A543" t="s">
        <v>174</v>
      </c>
      <c r="B543" t="s">
        <v>635</v>
      </c>
      <c r="C543" s="49"/>
      <c r="D543" s="50"/>
      <c r="E543" s="62"/>
      <c r="F543" s="51"/>
      <c r="G543" s="49"/>
      <c r="H543" s="53"/>
      <c r="I543" s="52"/>
      <c r="J543" s="52"/>
      <c r="K543" s="32" t="s">
        <v>65</v>
      </c>
      <c r="L543" s="76">
        <v>543</v>
      </c>
      <c r="M543" s="76"/>
      <c r="N543" s="59"/>
    </row>
    <row r="544" spans="1:14" x14ac:dyDescent="0.35">
      <c r="A544" t="s">
        <v>174</v>
      </c>
      <c r="B544" t="s">
        <v>636</v>
      </c>
      <c r="C544" s="49"/>
      <c r="D544" s="50"/>
      <c r="E544" s="62"/>
      <c r="F544" s="51"/>
      <c r="G544" s="49"/>
      <c r="H544" s="53"/>
      <c r="I544" s="52"/>
      <c r="J544" s="52"/>
      <c r="K544" s="32" t="s">
        <v>65</v>
      </c>
      <c r="L544" s="76">
        <v>544</v>
      </c>
      <c r="M544" s="76"/>
      <c r="N544" s="59"/>
    </row>
    <row r="545" spans="1:14" x14ac:dyDescent="0.35">
      <c r="A545" t="s">
        <v>174</v>
      </c>
      <c r="B545" t="s">
        <v>637</v>
      </c>
      <c r="C545" s="49"/>
      <c r="D545" s="50"/>
      <c r="E545" s="62"/>
      <c r="F545" s="51"/>
      <c r="G545" s="49"/>
      <c r="H545" s="53"/>
      <c r="I545" s="52"/>
      <c r="J545" s="52"/>
      <c r="K545" s="32" t="s">
        <v>65</v>
      </c>
      <c r="L545" s="76">
        <v>545</v>
      </c>
      <c r="M545" s="76"/>
      <c r="N545" s="59"/>
    </row>
    <row r="546" spans="1:14" x14ac:dyDescent="0.35">
      <c r="A546" t="s">
        <v>582</v>
      </c>
      <c r="B546" t="s">
        <v>638</v>
      </c>
      <c r="C546" s="49"/>
      <c r="D546" s="50"/>
      <c r="E546" s="62"/>
      <c r="F546" s="51"/>
      <c r="G546" s="49"/>
      <c r="H546" s="53"/>
      <c r="I546" s="52"/>
      <c r="J546" s="52"/>
      <c r="K546" s="32" t="s">
        <v>65</v>
      </c>
      <c r="L546" s="76">
        <v>546</v>
      </c>
      <c r="M546" s="76"/>
      <c r="N546" s="59"/>
    </row>
    <row r="547" spans="1:14" x14ac:dyDescent="0.35">
      <c r="A547" t="s">
        <v>582</v>
      </c>
      <c r="B547" t="s">
        <v>181</v>
      </c>
      <c r="C547" s="49"/>
      <c r="D547" s="50"/>
      <c r="E547" s="62"/>
      <c r="F547" s="51"/>
      <c r="G547" s="49"/>
      <c r="H547" s="53"/>
      <c r="I547" s="52"/>
      <c r="J547" s="52"/>
      <c r="K547" s="32" t="s">
        <v>65</v>
      </c>
      <c r="L547" s="76">
        <v>547</v>
      </c>
      <c r="M547" s="76"/>
      <c r="N547" s="59"/>
    </row>
    <row r="548" spans="1:14" x14ac:dyDescent="0.35">
      <c r="A548" t="s">
        <v>174</v>
      </c>
      <c r="B548" t="s">
        <v>639</v>
      </c>
      <c r="C548" s="49"/>
      <c r="D548" s="50"/>
      <c r="E548" s="62"/>
      <c r="F548" s="51"/>
      <c r="G548" s="49"/>
      <c r="H548" s="53"/>
      <c r="I548" s="52"/>
      <c r="J548" s="52"/>
      <c r="K548" s="32" t="s">
        <v>65</v>
      </c>
      <c r="L548" s="76">
        <v>548</v>
      </c>
      <c r="M548" s="76"/>
      <c r="N548" s="59"/>
    </row>
    <row r="549" spans="1:14" x14ac:dyDescent="0.35">
      <c r="A549" t="s">
        <v>640</v>
      </c>
      <c r="B549" t="s">
        <v>641</v>
      </c>
      <c r="C549" s="49"/>
      <c r="D549" s="50"/>
      <c r="E549" s="62"/>
      <c r="F549" s="51"/>
      <c r="G549" s="49"/>
      <c r="H549" s="53"/>
      <c r="I549" s="52"/>
      <c r="J549" s="52"/>
      <c r="K549" s="32" t="s">
        <v>65</v>
      </c>
      <c r="L549" s="76">
        <v>549</v>
      </c>
      <c r="M549" s="76"/>
      <c r="N549" s="59"/>
    </row>
    <row r="550" spans="1:14" x14ac:dyDescent="0.35">
      <c r="A550" t="s">
        <v>640</v>
      </c>
      <c r="B550" t="s">
        <v>181</v>
      </c>
      <c r="C550" s="49"/>
      <c r="D550" s="50"/>
      <c r="E550" s="62"/>
      <c r="F550" s="51"/>
      <c r="G550" s="49"/>
      <c r="H550" s="53"/>
      <c r="I550" s="52"/>
      <c r="J550" s="52"/>
      <c r="K550" s="32" t="s">
        <v>65</v>
      </c>
      <c r="L550" s="76">
        <v>550</v>
      </c>
      <c r="M550" s="76"/>
      <c r="N550" s="59"/>
    </row>
    <row r="551" spans="1:14" x14ac:dyDescent="0.35">
      <c r="A551" t="s">
        <v>174</v>
      </c>
      <c r="B551" t="s">
        <v>642</v>
      </c>
      <c r="C551" s="49"/>
      <c r="D551" s="50"/>
      <c r="E551" s="62"/>
      <c r="F551" s="51"/>
      <c r="G551" s="49"/>
      <c r="H551" s="53"/>
      <c r="I551" s="52"/>
      <c r="J551" s="52"/>
      <c r="K551" s="32" t="s">
        <v>65</v>
      </c>
      <c r="L551" s="76">
        <v>551</v>
      </c>
      <c r="M551" s="76"/>
      <c r="N551" s="59"/>
    </row>
    <row r="552" spans="1:14" x14ac:dyDescent="0.35">
      <c r="A552" t="s">
        <v>174</v>
      </c>
      <c r="B552" t="s">
        <v>643</v>
      </c>
      <c r="C552" s="49"/>
      <c r="D552" s="50"/>
      <c r="E552" s="62"/>
      <c r="F552" s="51"/>
      <c r="G552" s="49"/>
      <c r="H552" s="53"/>
      <c r="I552" s="52"/>
      <c r="J552" s="52"/>
      <c r="K552" s="32" t="s">
        <v>65</v>
      </c>
      <c r="L552" s="76">
        <v>552</v>
      </c>
      <c r="M552" s="76"/>
      <c r="N552" s="59"/>
    </row>
    <row r="553" spans="1:14" x14ac:dyDescent="0.35">
      <c r="A553" t="s">
        <v>174</v>
      </c>
      <c r="B553" t="s">
        <v>644</v>
      </c>
      <c r="C553" s="49"/>
      <c r="D553" s="50"/>
      <c r="E553" s="62"/>
      <c r="F553" s="51"/>
      <c r="G553" s="49"/>
      <c r="H553" s="53"/>
      <c r="I553" s="52"/>
      <c r="J553" s="52"/>
      <c r="K553" s="32" t="s">
        <v>65</v>
      </c>
      <c r="L553" s="76">
        <v>553</v>
      </c>
      <c r="M553" s="76"/>
      <c r="N553" s="59"/>
    </row>
    <row r="554" spans="1:14" x14ac:dyDescent="0.35">
      <c r="A554" t="s">
        <v>239</v>
      </c>
      <c r="B554" t="s">
        <v>645</v>
      </c>
      <c r="C554" s="49"/>
      <c r="D554" s="50"/>
      <c r="E554" s="62"/>
      <c r="F554" s="51"/>
      <c r="G554" s="49"/>
      <c r="H554" s="53"/>
      <c r="I554" s="52"/>
      <c r="J554" s="52"/>
      <c r="K554" s="32" t="s">
        <v>65</v>
      </c>
      <c r="L554" s="76">
        <v>554</v>
      </c>
      <c r="M554" s="76"/>
      <c r="N554" s="59"/>
    </row>
    <row r="555" spans="1:14" x14ac:dyDescent="0.35">
      <c r="A555" t="s">
        <v>239</v>
      </c>
      <c r="B555" t="s">
        <v>181</v>
      </c>
      <c r="C555" s="49"/>
      <c r="D555" s="50"/>
      <c r="E555" s="62"/>
      <c r="F555" s="51"/>
      <c r="G555" s="49"/>
      <c r="H555" s="53"/>
      <c r="I555" s="52"/>
      <c r="J555" s="52"/>
      <c r="K555" s="32" t="s">
        <v>65</v>
      </c>
      <c r="L555" s="76">
        <v>555</v>
      </c>
      <c r="M555" s="76"/>
      <c r="N555" s="59"/>
    </row>
    <row r="556" spans="1:14" x14ac:dyDescent="0.35">
      <c r="A556" t="s">
        <v>276</v>
      </c>
      <c r="B556" t="s">
        <v>646</v>
      </c>
      <c r="C556" s="49"/>
      <c r="D556" s="50"/>
      <c r="E556" s="62"/>
      <c r="F556" s="51"/>
      <c r="G556" s="49"/>
      <c r="H556" s="53"/>
      <c r="I556" s="52"/>
      <c r="J556" s="52"/>
      <c r="K556" s="32" t="s">
        <v>65</v>
      </c>
      <c r="L556" s="76">
        <v>556</v>
      </c>
      <c r="M556" s="76"/>
      <c r="N556" s="59"/>
    </row>
    <row r="557" spans="1:14" x14ac:dyDescent="0.35">
      <c r="A557" t="s">
        <v>276</v>
      </c>
      <c r="B557" t="s">
        <v>181</v>
      </c>
      <c r="C557" s="49"/>
      <c r="D557" s="50"/>
      <c r="E557" s="62"/>
      <c r="F557" s="51"/>
      <c r="G557" s="49"/>
      <c r="H557" s="53"/>
      <c r="I557" s="52"/>
      <c r="J557" s="52"/>
      <c r="K557" s="32" t="s">
        <v>65</v>
      </c>
      <c r="L557" s="76">
        <v>557</v>
      </c>
      <c r="M557" s="76"/>
      <c r="N557" s="59"/>
    </row>
    <row r="558" spans="1:14" x14ac:dyDescent="0.35">
      <c r="A558" t="s">
        <v>174</v>
      </c>
      <c r="B558" t="s">
        <v>647</v>
      </c>
      <c r="C558" s="49"/>
      <c r="D558" s="50"/>
      <c r="E558" s="62"/>
      <c r="F558" s="51"/>
      <c r="G558" s="49"/>
      <c r="H558" s="53"/>
      <c r="I558" s="52"/>
      <c r="J558" s="52"/>
      <c r="K558" s="32" t="s">
        <v>65</v>
      </c>
      <c r="L558" s="76">
        <v>558</v>
      </c>
      <c r="M558" s="76"/>
      <c r="N558" s="59"/>
    </row>
    <row r="559" spans="1:14" x14ac:dyDescent="0.35">
      <c r="A559" t="s">
        <v>174</v>
      </c>
      <c r="B559" t="s">
        <v>648</v>
      </c>
      <c r="C559" s="49"/>
      <c r="D559" s="50"/>
      <c r="E559" s="62"/>
      <c r="F559" s="51"/>
      <c r="G559" s="49"/>
      <c r="H559" s="53"/>
      <c r="I559" s="52"/>
      <c r="J559" s="52"/>
      <c r="K559" s="32" t="s">
        <v>65</v>
      </c>
      <c r="L559" s="76">
        <v>559</v>
      </c>
      <c r="M559" s="76"/>
      <c r="N559" s="59"/>
    </row>
    <row r="560" spans="1:14" x14ac:dyDescent="0.35">
      <c r="A560" t="s">
        <v>219</v>
      </c>
      <c r="B560" t="s">
        <v>649</v>
      </c>
      <c r="C560" s="49"/>
      <c r="D560" s="50"/>
      <c r="E560" s="62"/>
      <c r="F560" s="51"/>
      <c r="G560" s="49"/>
      <c r="H560" s="53"/>
      <c r="I560" s="52"/>
      <c r="J560" s="52"/>
      <c r="K560" s="32" t="s">
        <v>65</v>
      </c>
      <c r="L560" s="76">
        <v>560</v>
      </c>
      <c r="M560" s="76"/>
      <c r="N560" s="59"/>
    </row>
    <row r="561" spans="1:14" x14ac:dyDescent="0.35">
      <c r="A561" t="s">
        <v>219</v>
      </c>
      <c r="B561" t="s">
        <v>181</v>
      </c>
      <c r="C561" s="49"/>
      <c r="D561" s="50"/>
      <c r="E561" s="62"/>
      <c r="F561" s="51"/>
      <c r="G561" s="49"/>
      <c r="H561" s="53"/>
      <c r="I561" s="52"/>
      <c r="J561" s="52"/>
      <c r="K561" s="32" t="s">
        <v>65</v>
      </c>
      <c r="L561" s="76">
        <v>561</v>
      </c>
      <c r="M561" s="76"/>
      <c r="N561" s="59"/>
    </row>
    <row r="562" spans="1:14" x14ac:dyDescent="0.35">
      <c r="A562" t="s">
        <v>174</v>
      </c>
      <c r="B562" t="s">
        <v>650</v>
      </c>
      <c r="C562" s="49"/>
      <c r="D562" s="50"/>
      <c r="E562" s="62"/>
      <c r="F562" s="51"/>
      <c r="G562" s="49"/>
      <c r="H562" s="53"/>
      <c r="I562" s="52"/>
      <c r="J562" s="52"/>
      <c r="K562" s="32" t="s">
        <v>65</v>
      </c>
      <c r="L562" s="76">
        <v>562</v>
      </c>
      <c r="M562" s="76"/>
      <c r="N562" s="59"/>
    </row>
    <row r="563" spans="1:14" x14ac:dyDescent="0.35">
      <c r="A563" t="s">
        <v>179</v>
      </c>
      <c r="B563" t="s">
        <v>651</v>
      </c>
      <c r="C563" s="49"/>
      <c r="D563" s="50"/>
      <c r="E563" s="62"/>
      <c r="F563" s="51"/>
      <c r="G563" s="49"/>
      <c r="H563" s="53"/>
      <c r="I563" s="52"/>
      <c r="J563" s="52"/>
      <c r="K563" s="32" t="s">
        <v>65</v>
      </c>
      <c r="L563" s="76">
        <v>563</v>
      </c>
      <c r="M563" s="76"/>
      <c r="N563" s="59"/>
    </row>
    <row r="564" spans="1:14" x14ac:dyDescent="0.35">
      <c r="A564" t="s">
        <v>179</v>
      </c>
      <c r="B564" t="s">
        <v>181</v>
      </c>
      <c r="C564" s="49"/>
      <c r="D564" s="50"/>
      <c r="E564" s="62"/>
      <c r="F564" s="51"/>
      <c r="G564" s="49"/>
      <c r="H564" s="53"/>
      <c r="I564" s="52"/>
      <c r="J564" s="52"/>
      <c r="K564" s="32" t="s">
        <v>65</v>
      </c>
      <c r="L564" s="76">
        <v>564</v>
      </c>
      <c r="M564" s="76"/>
      <c r="N564" s="59"/>
    </row>
    <row r="565" spans="1:14" x14ac:dyDescent="0.35">
      <c r="A565" t="s">
        <v>174</v>
      </c>
      <c r="B565" t="s">
        <v>652</v>
      </c>
      <c r="C565" s="49"/>
      <c r="D565" s="50"/>
      <c r="E565" s="62"/>
      <c r="F565" s="51"/>
      <c r="G565" s="49"/>
      <c r="H565" s="53"/>
      <c r="I565" s="52"/>
      <c r="J565" s="52"/>
      <c r="K565" s="32" t="s">
        <v>65</v>
      </c>
      <c r="L565" s="76">
        <v>565</v>
      </c>
      <c r="M565" s="76"/>
      <c r="N565" s="59"/>
    </row>
    <row r="566" spans="1:14" x14ac:dyDescent="0.35">
      <c r="A566" t="s">
        <v>229</v>
      </c>
      <c r="B566" t="s">
        <v>653</v>
      </c>
      <c r="C566" s="49"/>
      <c r="D566" s="50"/>
      <c r="E566" s="62"/>
      <c r="F566" s="51"/>
      <c r="G566" s="49"/>
      <c r="H566" s="53"/>
      <c r="I566" s="52"/>
      <c r="J566" s="52"/>
      <c r="K566" s="32" t="s">
        <v>65</v>
      </c>
      <c r="L566" s="76">
        <v>566</v>
      </c>
      <c r="M566" s="76"/>
      <c r="N566" s="59"/>
    </row>
    <row r="567" spans="1:14" x14ac:dyDescent="0.35">
      <c r="A567" t="s">
        <v>229</v>
      </c>
      <c r="B567" t="s">
        <v>181</v>
      </c>
      <c r="C567" s="49"/>
      <c r="D567" s="50"/>
      <c r="E567" s="62"/>
      <c r="F567" s="51"/>
      <c r="G567" s="49"/>
      <c r="H567" s="53"/>
      <c r="I567" s="52"/>
      <c r="J567" s="52"/>
      <c r="K567" s="32" t="s">
        <v>65</v>
      </c>
      <c r="L567" s="76">
        <v>567</v>
      </c>
      <c r="M567" s="76"/>
      <c r="N567" s="59"/>
    </row>
    <row r="568" spans="1:14" x14ac:dyDescent="0.35">
      <c r="A568" t="s">
        <v>174</v>
      </c>
      <c r="B568" t="s">
        <v>654</v>
      </c>
      <c r="C568" s="49"/>
      <c r="D568" s="50"/>
      <c r="E568" s="62"/>
      <c r="F568" s="51"/>
      <c r="G568" s="49"/>
      <c r="H568" s="53"/>
      <c r="I568" s="52"/>
      <c r="J568" s="52"/>
      <c r="K568" s="32" t="s">
        <v>65</v>
      </c>
      <c r="L568" s="76">
        <v>568</v>
      </c>
      <c r="M568" s="76"/>
      <c r="N568" s="59"/>
    </row>
    <row r="569" spans="1:14" x14ac:dyDescent="0.35">
      <c r="A569" t="s">
        <v>174</v>
      </c>
      <c r="B569" t="s">
        <v>655</v>
      </c>
      <c r="C569" s="49"/>
      <c r="D569" s="50"/>
      <c r="E569" s="62"/>
      <c r="F569" s="51"/>
      <c r="G569" s="49"/>
      <c r="H569" s="53"/>
      <c r="I569" s="52"/>
      <c r="J569" s="52"/>
      <c r="K569" s="32" t="s">
        <v>65</v>
      </c>
      <c r="L569" s="76">
        <v>569</v>
      </c>
      <c r="M569" s="76"/>
      <c r="N569" s="59"/>
    </row>
    <row r="570" spans="1:14" x14ac:dyDescent="0.35">
      <c r="A570" t="s">
        <v>174</v>
      </c>
      <c r="B570" t="s">
        <v>656</v>
      </c>
      <c r="C570" s="49"/>
      <c r="D570" s="50"/>
      <c r="E570" s="62"/>
      <c r="F570" s="51"/>
      <c r="G570" s="49"/>
      <c r="H570" s="53"/>
      <c r="I570" s="52"/>
      <c r="J570" s="52"/>
      <c r="K570" s="32" t="s">
        <v>65</v>
      </c>
      <c r="L570" s="76">
        <v>570</v>
      </c>
      <c r="M570" s="76"/>
      <c r="N570" s="59"/>
    </row>
    <row r="571" spans="1:14" x14ac:dyDescent="0.35">
      <c r="A571" t="s">
        <v>206</v>
      </c>
      <c r="B571" t="s">
        <v>657</v>
      </c>
      <c r="C571" s="49"/>
      <c r="D571" s="50"/>
      <c r="E571" s="62"/>
      <c r="F571" s="51"/>
      <c r="G571" s="49"/>
      <c r="H571" s="53"/>
      <c r="I571" s="52"/>
      <c r="J571" s="52"/>
      <c r="K571" s="32" t="s">
        <v>65</v>
      </c>
      <c r="L571" s="76">
        <v>571</v>
      </c>
      <c r="M571" s="76"/>
      <c r="N571" s="59"/>
    </row>
    <row r="572" spans="1:14" x14ac:dyDescent="0.35">
      <c r="A572" t="s">
        <v>206</v>
      </c>
      <c r="B572" t="s">
        <v>181</v>
      </c>
      <c r="C572" s="49"/>
      <c r="D572" s="50"/>
      <c r="E572" s="62"/>
      <c r="F572" s="51"/>
      <c r="G572" s="49"/>
      <c r="H572" s="53"/>
      <c r="I572" s="52"/>
      <c r="J572" s="52"/>
      <c r="K572" s="32" t="s">
        <v>65</v>
      </c>
      <c r="L572" s="76">
        <v>572</v>
      </c>
      <c r="M572" s="76"/>
      <c r="N572" s="59"/>
    </row>
    <row r="573" spans="1:14" x14ac:dyDescent="0.35">
      <c r="A573" t="s">
        <v>658</v>
      </c>
      <c r="B573" t="s">
        <v>659</v>
      </c>
      <c r="C573" s="49"/>
      <c r="D573" s="50"/>
      <c r="E573" s="62"/>
      <c r="F573" s="51"/>
      <c r="G573" s="49"/>
      <c r="H573" s="53"/>
      <c r="I573" s="52"/>
      <c r="J573" s="52"/>
      <c r="K573" s="32" t="s">
        <v>65</v>
      </c>
      <c r="L573" s="76">
        <v>573</v>
      </c>
      <c r="M573" s="76"/>
      <c r="N573" s="59"/>
    </row>
    <row r="574" spans="1:14" x14ac:dyDescent="0.35">
      <c r="A574" t="s">
        <v>658</v>
      </c>
      <c r="B574" t="s">
        <v>181</v>
      </c>
      <c r="C574" s="49"/>
      <c r="D574" s="50"/>
      <c r="E574" s="62"/>
      <c r="F574" s="51"/>
      <c r="G574" s="49"/>
      <c r="H574" s="53"/>
      <c r="I574" s="52"/>
      <c r="J574" s="52"/>
      <c r="K574" s="32" t="s">
        <v>65</v>
      </c>
      <c r="L574" s="76">
        <v>574</v>
      </c>
      <c r="M574" s="76"/>
      <c r="N574" s="59"/>
    </row>
    <row r="575" spans="1:14" x14ac:dyDescent="0.35">
      <c r="A575" t="s">
        <v>174</v>
      </c>
      <c r="B575" t="s">
        <v>660</v>
      </c>
      <c r="C575" s="49"/>
      <c r="D575" s="50"/>
      <c r="E575" s="62"/>
      <c r="F575" s="51"/>
      <c r="G575" s="49"/>
      <c r="H575" s="53"/>
      <c r="I575" s="52"/>
      <c r="J575" s="52"/>
      <c r="K575" s="32" t="s">
        <v>65</v>
      </c>
      <c r="L575" s="76">
        <v>575</v>
      </c>
      <c r="M575" s="76"/>
      <c r="N575" s="59"/>
    </row>
    <row r="576" spans="1:14" x14ac:dyDescent="0.35">
      <c r="A576" t="s">
        <v>174</v>
      </c>
      <c r="B576" t="s">
        <v>661</v>
      </c>
      <c r="C576" s="49"/>
      <c r="D576" s="50"/>
      <c r="E576" s="62"/>
      <c r="F576" s="51"/>
      <c r="G576" s="49"/>
      <c r="H576" s="53"/>
      <c r="I576" s="52"/>
      <c r="J576" s="52"/>
      <c r="K576" s="32" t="s">
        <v>65</v>
      </c>
      <c r="L576" s="76">
        <v>576</v>
      </c>
      <c r="M576" s="76"/>
      <c r="N576" s="59"/>
    </row>
    <row r="577" spans="1:14" x14ac:dyDescent="0.35">
      <c r="A577" t="s">
        <v>174</v>
      </c>
      <c r="B577" t="s">
        <v>662</v>
      </c>
      <c r="C577" s="49"/>
      <c r="D577" s="50"/>
      <c r="E577" s="62"/>
      <c r="F577" s="51"/>
      <c r="G577" s="49"/>
      <c r="H577" s="53"/>
      <c r="I577" s="52"/>
      <c r="J577" s="52"/>
      <c r="K577" s="32" t="s">
        <v>65</v>
      </c>
      <c r="L577" s="76">
        <v>577</v>
      </c>
      <c r="M577" s="76"/>
      <c r="N577" s="59"/>
    </row>
    <row r="578" spans="1:14" x14ac:dyDescent="0.35">
      <c r="A578" t="s">
        <v>174</v>
      </c>
      <c r="B578" t="s">
        <v>663</v>
      </c>
      <c r="C578" s="49"/>
      <c r="D578" s="50"/>
      <c r="E578" s="62"/>
      <c r="F578" s="51"/>
      <c r="G578" s="49"/>
      <c r="H578" s="53"/>
      <c r="I578" s="52"/>
      <c r="J578" s="52"/>
      <c r="K578" s="32" t="s">
        <v>65</v>
      </c>
      <c r="L578" s="76">
        <v>578</v>
      </c>
      <c r="M578" s="76"/>
      <c r="N578" s="59"/>
    </row>
    <row r="579" spans="1:14" x14ac:dyDescent="0.35">
      <c r="A579" t="s">
        <v>174</v>
      </c>
      <c r="B579" t="s">
        <v>664</v>
      </c>
      <c r="C579" s="49"/>
      <c r="D579" s="50"/>
      <c r="E579" s="62"/>
      <c r="F579" s="51"/>
      <c r="G579" s="49"/>
      <c r="H579" s="53"/>
      <c r="I579" s="52"/>
      <c r="J579" s="52"/>
      <c r="K579" s="32" t="s">
        <v>65</v>
      </c>
      <c r="L579" s="76">
        <v>579</v>
      </c>
      <c r="M579" s="76"/>
      <c r="N579" s="59"/>
    </row>
    <row r="580" spans="1:14" x14ac:dyDescent="0.35">
      <c r="A580" t="s">
        <v>409</v>
      </c>
      <c r="B580" t="s">
        <v>665</v>
      </c>
      <c r="C580" s="49"/>
      <c r="D580" s="50"/>
      <c r="E580" s="62"/>
      <c r="F580" s="51"/>
      <c r="G580" s="49"/>
      <c r="H580" s="53"/>
      <c r="I580" s="52"/>
      <c r="J580" s="52"/>
      <c r="K580" s="32" t="s">
        <v>65</v>
      </c>
      <c r="L580" s="76">
        <v>580</v>
      </c>
      <c r="M580" s="76"/>
      <c r="N580" s="59"/>
    </row>
    <row r="581" spans="1:14" x14ac:dyDescent="0.35">
      <c r="A581" t="s">
        <v>409</v>
      </c>
      <c r="B581" t="s">
        <v>181</v>
      </c>
      <c r="C581" s="49"/>
      <c r="D581" s="50"/>
      <c r="E581" s="62"/>
      <c r="F581" s="51"/>
      <c r="G581" s="49"/>
      <c r="H581" s="53"/>
      <c r="I581" s="52"/>
      <c r="J581" s="52"/>
      <c r="K581" s="32" t="s">
        <v>65</v>
      </c>
      <c r="L581" s="76">
        <v>581</v>
      </c>
      <c r="M581" s="76"/>
      <c r="N581" s="59"/>
    </row>
    <row r="582" spans="1:14" x14ac:dyDescent="0.35">
      <c r="A582" t="s">
        <v>201</v>
      </c>
      <c r="B582" t="s">
        <v>666</v>
      </c>
      <c r="C582" s="49"/>
      <c r="D582" s="50"/>
      <c r="E582" s="62"/>
      <c r="F582" s="51"/>
      <c r="G582" s="49"/>
      <c r="H582" s="53"/>
      <c r="I582" s="52"/>
      <c r="J582" s="52"/>
      <c r="K582" s="32" t="s">
        <v>65</v>
      </c>
      <c r="L582" s="76">
        <v>582</v>
      </c>
      <c r="M582" s="76"/>
      <c r="N582" s="59"/>
    </row>
    <row r="583" spans="1:14" x14ac:dyDescent="0.35">
      <c r="A583" t="s">
        <v>201</v>
      </c>
      <c r="B583" t="s">
        <v>181</v>
      </c>
      <c r="C583" s="49"/>
      <c r="D583" s="50"/>
      <c r="E583" s="62"/>
      <c r="F583" s="51"/>
      <c r="G583" s="49"/>
      <c r="H583" s="53"/>
      <c r="I583" s="52"/>
      <c r="J583" s="52"/>
      <c r="K583" s="32" t="s">
        <v>65</v>
      </c>
      <c r="L583" s="76">
        <v>583</v>
      </c>
      <c r="M583" s="76"/>
      <c r="N583" s="59"/>
    </row>
    <row r="584" spans="1:14" x14ac:dyDescent="0.35">
      <c r="A584" t="s">
        <v>174</v>
      </c>
      <c r="B584" t="s">
        <v>667</v>
      </c>
      <c r="C584" s="49"/>
      <c r="D584" s="50"/>
      <c r="E584" s="62"/>
      <c r="F584" s="51"/>
      <c r="G584" s="49"/>
      <c r="H584" s="53"/>
      <c r="I584" s="52"/>
      <c r="J584" s="52"/>
      <c r="K584" s="32" t="s">
        <v>65</v>
      </c>
      <c r="L584" s="76">
        <v>584</v>
      </c>
      <c r="M584" s="76"/>
      <c r="N584" s="59"/>
    </row>
    <row r="585" spans="1:14" x14ac:dyDescent="0.35">
      <c r="A585" t="s">
        <v>174</v>
      </c>
      <c r="B585" t="s">
        <v>668</v>
      </c>
      <c r="C585" s="49"/>
      <c r="D585" s="50"/>
      <c r="E585" s="62"/>
      <c r="F585" s="51"/>
      <c r="G585" s="49"/>
      <c r="H585" s="53"/>
      <c r="I585" s="52"/>
      <c r="J585" s="52"/>
      <c r="K585" s="32" t="s">
        <v>65</v>
      </c>
      <c r="L585" s="76">
        <v>585</v>
      </c>
      <c r="M585" s="76"/>
      <c r="N585" s="59"/>
    </row>
    <row r="586" spans="1:14" x14ac:dyDescent="0.35">
      <c r="A586" t="s">
        <v>174</v>
      </c>
      <c r="B586" t="s">
        <v>669</v>
      </c>
      <c r="C586" s="49"/>
      <c r="D586" s="50"/>
      <c r="E586" s="62"/>
      <c r="F586" s="51"/>
      <c r="G586" s="49"/>
      <c r="H586" s="53"/>
      <c r="I586" s="52"/>
      <c r="J586" s="52"/>
      <c r="K586" s="32" t="s">
        <v>65</v>
      </c>
      <c r="L586" s="76">
        <v>586</v>
      </c>
      <c r="M586" s="76"/>
      <c r="N586" s="59"/>
    </row>
    <row r="587" spans="1:14" x14ac:dyDescent="0.35">
      <c r="A587" t="s">
        <v>174</v>
      </c>
      <c r="B587" t="s">
        <v>670</v>
      </c>
      <c r="C587" s="49"/>
      <c r="D587" s="50"/>
      <c r="E587" s="62"/>
      <c r="F587" s="51"/>
      <c r="G587" s="49"/>
      <c r="H587" s="53"/>
      <c r="I587" s="52"/>
      <c r="J587" s="52"/>
      <c r="K587" s="32" t="s">
        <v>65</v>
      </c>
      <c r="L587" s="76">
        <v>587</v>
      </c>
      <c r="M587" s="76"/>
      <c r="N587" s="59"/>
    </row>
    <row r="588" spans="1:14" x14ac:dyDescent="0.35">
      <c r="A588" t="s">
        <v>409</v>
      </c>
      <c r="B588" t="s">
        <v>671</v>
      </c>
      <c r="C588" s="49"/>
      <c r="D588" s="50"/>
      <c r="E588" s="62"/>
      <c r="F588" s="51"/>
      <c r="G588" s="49"/>
      <c r="H588" s="53"/>
      <c r="I588" s="52"/>
      <c r="J588" s="52"/>
      <c r="K588" s="32" t="s">
        <v>65</v>
      </c>
      <c r="L588" s="76">
        <v>588</v>
      </c>
      <c r="M588" s="76"/>
      <c r="N588" s="59"/>
    </row>
    <row r="589" spans="1:14" x14ac:dyDescent="0.35">
      <c r="A589" t="s">
        <v>409</v>
      </c>
      <c r="B589" t="s">
        <v>181</v>
      </c>
      <c r="C589" s="49"/>
      <c r="D589" s="50"/>
      <c r="E589" s="62"/>
      <c r="F589" s="51"/>
      <c r="G589" s="49"/>
      <c r="H589" s="53"/>
      <c r="I589" s="52"/>
      <c r="J589" s="52"/>
      <c r="K589" s="32" t="s">
        <v>65</v>
      </c>
      <c r="L589" s="76">
        <v>589</v>
      </c>
      <c r="M589" s="76"/>
      <c r="N589" s="59"/>
    </row>
    <row r="590" spans="1:14" x14ac:dyDescent="0.35">
      <c r="A590" t="s">
        <v>174</v>
      </c>
      <c r="B590" t="s">
        <v>672</v>
      </c>
      <c r="C590" s="49"/>
      <c r="D590" s="50"/>
      <c r="E590" s="62"/>
      <c r="F590" s="51"/>
      <c r="G590" s="49"/>
      <c r="H590" s="53"/>
      <c r="I590" s="52"/>
      <c r="J590" s="52"/>
      <c r="K590" s="32" t="s">
        <v>65</v>
      </c>
      <c r="L590" s="76">
        <v>590</v>
      </c>
      <c r="M590" s="76"/>
      <c r="N590" s="59"/>
    </row>
    <row r="591" spans="1:14" x14ac:dyDescent="0.35">
      <c r="A591" t="s">
        <v>229</v>
      </c>
      <c r="B591" t="s">
        <v>673</v>
      </c>
      <c r="C591" s="49"/>
      <c r="D591" s="50"/>
      <c r="E591" s="62"/>
      <c r="F591" s="51"/>
      <c r="G591" s="49"/>
      <c r="H591" s="53"/>
      <c r="I591" s="52"/>
      <c r="J591" s="52"/>
      <c r="K591" s="32" t="s">
        <v>65</v>
      </c>
      <c r="L591" s="76">
        <v>591</v>
      </c>
      <c r="M591" s="76"/>
      <c r="N591" s="59"/>
    </row>
    <row r="592" spans="1:14" x14ac:dyDescent="0.35">
      <c r="A592" t="s">
        <v>229</v>
      </c>
      <c r="B592" t="s">
        <v>181</v>
      </c>
      <c r="C592" s="49"/>
      <c r="D592" s="50"/>
      <c r="E592" s="62"/>
      <c r="F592" s="51"/>
      <c r="G592" s="49"/>
      <c r="H592" s="53"/>
      <c r="I592" s="52"/>
      <c r="J592" s="52"/>
      <c r="K592" s="32" t="s">
        <v>65</v>
      </c>
      <c r="L592" s="76">
        <v>592</v>
      </c>
      <c r="M592" s="76"/>
      <c r="N592" s="59"/>
    </row>
    <row r="593" spans="1:14" x14ac:dyDescent="0.35">
      <c r="A593" t="s">
        <v>174</v>
      </c>
      <c r="B593" t="s">
        <v>674</v>
      </c>
      <c r="C593" s="49"/>
      <c r="D593" s="50"/>
      <c r="E593" s="62"/>
      <c r="F593" s="51"/>
      <c r="G593" s="49"/>
      <c r="H593" s="53"/>
      <c r="I593" s="52"/>
      <c r="J593" s="52"/>
      <c r="K593" s="32" t="s">
        <v>65</v>
      </c>
      <c r="L593" s="76">
        <v>593</v>
      </c>
      <c r="M593" s="76"/>
      <c r="N593" s="59"/>
    </row>
    <row r="594" spans="1:14" x14ac:dyDescent="0.35">
      <c r="A594" t="s">
        <v>174</v>
      </c>
      <c r="B594" t="s">
        <v>675</v>
      </c>
      <c r="C594" s="49"/>
      <c r="D594" s="50"/>
      <c r="E594" s="62"/>
      <c r="F594" s="51"/>
      <c r="G594" s="49"/>
      <c r="H594" s="53"/>
      <c r="I594" s="52"/>
      <c r="J594" s="52"/>
      <c r="K594" s="32" t="s">
        <v>65</v>
      </c>
      <c r="L594" s="76">
        <v>594</v>
      </c>
      <c r="M594" s="76"/>
      <c r="N594" s="59"/>
    </row>
    <row r="595" spans="1:14" x14ac:dyDescent="0.35">
      <c r="A595" t="s">
        <v>174</v>
      </c>
      <c r="B595" t="s">
        <v>676</v>
      </c>
      <c r="C595" s="49"/>
      <c r="D595" s="50"/>
      <c r="E595" s="62"/>
      <c r="F595" s="51"/>
      <c r="G595" s="49"/>
      <c r="H595" s="53"/>
      <c r="I595" s="52"/>
      <c r="J595" s="52"/>
      <c r="K595" s="32" t="s">
        <v>65</v>
      </c>
      <c r="L595" s="76">
        <v>595</v>
      </c>
      <c r="M595" s="76"/>
      <c r="N595" s="59"/>
    </row>
    <row r="596" spans="1:14" x14ac:dyDescent="0.35">
      <c r="A596" t="s">
        <v>219</v>
      </c>
      <c r="B596" t="s">
        <v>677</v>
      </c>
      <c r="C596" s="49"/>
      <c r="D596" s="50"/>
      <c r="E596" s="62"/>
      <c r="F596" s="51"/>
      <c r="G596" s="49"/>
      <c r="H596" s="53"/>
      <c r="I596" s="52"/>
      <c r="J596" s="52"/>
      <c r="K596" s="32" t="s">
        <v>65</v>
      </c>
      <c r="L596" s="76">
        <v>596</v>
      </c>
      <c r="M596" s="76"/>
      <c r="N596" s="59"/>
    </row>
    <row r="597" spans="1:14" x14ac:dyDescent="0.35">
      <c r="A597" t="s">
        <v>219</v>
      </c>
      <c r="B597" t="s">
        <v>181</v>
      </c>
      <c r="C597" s="49"/>
      <c r="D597" s="50"/>
      <c r="E597" s="62"/>
      <c r="F597" s="51"/>
      <c r="G597" s="49"/>
      <c r="H597" s="53"/>
      <c r="I597" s="52"/>
      <c r="J597" s="52"/>
      <c r="K597" s="32" t="s">
        <v>65</v>
      </c>
      <c r="L597" s="76">
        <v>597</v>
      </c>
      <c r="M597" s="76"/>
      <c r="N597" s="59"/>
    </row>
    <row r="598" spans="1:14" x14ac:dyDescent="0.35">
      <c r="A598" t="s">
        <v>206</v>
      </c>
      <c r="B598" t="s">
        <v>678</v>
      </c>
      <c r="C598" s="49"/>
      <c r="D598" s="50"/>
      <c r="E598" s="62"/>
      <c r="F598" s="51"/>
      <c r="G598" s="49"/>
      <c r="H598" s="53"/>
      <c r="I598" s="52"/>
      <c r="J598" s="52"/>
      <c r="K598" s="32" t="s">
        <v>65</v>
      </c>
      <c r="L598" s="76">
        <v>598</v>
      </c>
      <c r="M598" s="76"/>
      <c r="N598" s="59"/>
    </row>
    <row r="599" spans="1:14" x14ac:dyDescent="0.35">
      <c r="A599" t="s">
        <v>206</v>
      </c>
      <c r="B599" t="s">
        <v>181</v>
      </c>
      <c r="C599" s="49"/>
      <c r="D599" s="50"/>
      <c r="E599" s="62"/>
      <c r="F599" s="51"/>
      <c r="G599" s="49"/>
      <c r="H599" s="53"/>
      <c r="I599" s="52"/>
      <c r="J599" s="52"/>
      <c r="K599" s="32" t="s">
        <v>65</v>
      </c>
      <c r="L599" s="76">
        <v>599</v>
      </c>
      <c r="M599" s="76"/>
      <c r="N599" s="59"/>
    </row>
    <row r="600" spans="1:14" x14ac:dyDescent="0.35">
      <c r="A600" t="s">
        <v>174</v>
      </c>
      <c r="B600" t="s">
        <v>679</v>
      </c>
      <c r="C600" s="49"/>
      <c r="D600" s="50"/>
      <c r="E600" s="62"/>
      <c r="F600" s="51"/>
      <c r="G600" s="49"/>
      <c r="H600" s="53"/>
      <c r="I600" s="52"/>
      <c r="J600" s="52"/>
      <c r="K600" s="32" t="s">
        <v>65</v>
      </c>
      <c r="L600" s="76">
        <v>600</v>
      </c>
      <c r="M600" s="76"/>
      <c r="N600" s="59"/>
    </row>
    <row r="601" spans="1:14" x14ac:dyDescent="0.35">
      <c r="A601" t="s">
        <v>174</v>
      </c>
      <c r="B601" t="s">
        <v>680</v>
      </c>
      <c r="C601" s="49"/>
      <c r="D601" s="50"/>
      <c r="E601" s="62"/>
      <c r="F601" s="51"/>
      <c r="G601" s="49"/>
      <c r="H601" s="53"/>
      <c r="I601" s="52"/>
      <c r="J601" s="52"/>
      <c r="K601" s="32" t="s">
        <v>65</v>
      </c>
      <c r="L601" s="76">
        <v>601</v>
      </c>
      <c r="M601" s="76"/>
      <c r="N601" s="59"/>
    </row>
    <row r="602" spans="1:14" x14ac:dyDescent="0.35">
      <c r="A602" t="s">
        <v>174</v>
      </c>
      <c r="B602" t="s">
        <v>681</v>
      </c>
      <c r="C602" s="49"/>
      <c r="D602" s="50"/>
      <c r="E602" s="62"/>
      <c r="F602" s="51"/>
      <c r="G602" s="49"/>
      <c r="H602" s="53"/>
      <c r="I602" s="52"/>
      <c r="J602" s="52"/>
      <c r="K602" s="32" t="s">
        <v>65</v>
      </c>
      <c r="L602" s="76">
        <v>602</v>
      </c>
      <c r="M602" s="76"/>
      <c r="N602" s="59"/>
    </row>
    <row r="603" spans="1:14" x14ac:dyDescent="0.35">
      <c r="A603" t="s">
        <v>174</v>
      </c>
      <c r="B603" t="s">
        <v>682</v>
      </c>
      <c r="C603" s="49"/>
      <c r="D603" s="50"/>
      <c r="E603" s="62"/>
      <c r="F603" s="51"/>
      <c r="G603" s="49"/>
      <c r="H603" s="53"/>
      <c r="I603" s="52"/>
      <c r="J603" s="52"/>
      <c r="K603" s="32" t="s">
        <v>65</v>
      </c>
      <c r="L603" s="76">
        <v>603</v>
      </c>
      <c r="M603" s="76"/>
      <c r="N603" s="59"/>
    </row>
    <row r="604" spans="1:14" x14ac:dyDescent="0.35">
      <c r="A604" t="s">
        <v>174</v>
      </c>
      <c r="B604" t="s">
        <v>683</v>
      </c>
      <c r="C604" s="49"/>
      <c r="D604" s="50"/>
      <c r="E604" s="62"/>
      <c r="F604" s="51"/>
      <c r="G604" s="49"/>
      <c r="H604" s="53"/>
      <c r="I604" s="52"/>
      <c r="J604" s="52"/>
      <c r="K604" s="32" t="s">
        <v>65</v>
      </c>
      <c r="L604" s="76">
        <v>604</v>
      </c>
      <c r="M604" s="76"/>
      <c r="N604" s="59"/>
    </row>
    <row r="605" spans="1:14" x14ac:dyDescent="0.35">
      <c r="A605" t="s">
        <v>174</v>
      </c>
      <c r="B605" t="s">
        <v>684</v>
      </c>
      <c r="C605" s="49"/>
      <c r="D605" s="50"/>
      <c r="E605" s="62"/>
      <c r="F605" s="51"/>
      <c r="G605" s="49"/>
      <c r="H605" s="53"/>
      <c r="I605" s="52"/>
      <c r="J605" s="52"/>
      <c r="K605" s="32" t="s">
        <v>65</v>
      </c>
      <c r="L605" s="76">
        <v>605</v>
      </c>
      <c r="M605" s="76"/>
      <c r="N605" s="59"/>
    </row>
    <row r="606" spans="1:14" x14ac:dyDescent="0.35">
      <c r="A606" t="s">
        <v>174</v>
      </c>
      <c r="B606" t="s">
        <v>685</v>
      </c>
      <c r="C606" s="49"/>
      <c r="D606" s="50"/>
      <c r="E606" s="62"/>
      <c r="F606" s="51"/>
      <c r="G606" s="49"/>
      <c r="H606" s="53"/>
      <c r="I606" s="52"/>
      <c r="J606" s="52"/>
      <c r="K606" s="32" t="s">
        <v>65</v>
      </c>
      <c r="L606" s="76">
        <v>606</v>
      </c>
      <c r="M606" s="76"/>
      <c r="N606" s="59"/>
    </row>
    <row r="607" spans="1:14" x14ac:dyDescent="0.35">
      <c r="A607" t="s">
        <v>174</v>
      </c>
      <c r="B607" t="s">
        <v>686</v>
      </c>
      <c r="C607" s="49"/>
      <c r="D607" s="50"/>
      <c r="E607" s="62"/>
      <c r="F607" s="51"/>
      <c r="G607" s="49"/>
      <c r="H607" s="53"/>
      <c r="I607" s="52"/>
      <c r="J607" s="52"/>
      <c r="K607" s="32" t="s">
        <v>65</v>
      </c>
      <c r="L607" s="76">
        <v>607</v>
      </c>
      <c r="M607" s="76"/>
      <c r="N607" s="59"/>
    </row>
    <row r="608" spans="1:14" x14ac:dyDescent="0.35">
      <c r="A608" t="s">
        <v>582</v>
      </c>
      <c r="B608" t="s">
        <v>687</v>
      </c>
      <c r="C608" s="49"/>
      <c r="D608" s="50"/>
      <c r="E608" s="62"/>
      <c r="F608" s="51"/>
      <c r="G608" s="49"/>
      <c r="H608" s="53"/>
      <c r="I608" s="52"/>
      <c r="J608" s="52"/>
      <c r="K608" s="32" t="s">
        <v>65</v>
      </c>
      <c r="L608" s="76">
        <v>608</v>
      </c>
      <c r="M608" s="76"/>
      <c r="N608" s="59"/>
    </row>
    <row r="609" spans="1:14" x14ac:dyDescent="0.35">
      <c r="A609" t="s">
        <v>582</v>
      </c>
      <c r="B609" t="s">
        <v>181</v>
      </c>
      <c r="C609" s="49"/>
      <c r="D609" s="50"/>
      <c r="E609" s="62"/>
      <c r="F609" s="51"/>
      <c r="G609" s="49"/>
      <c r="H609" s="53"/>
      <c r="I609" s="52"/>
      <c r="J609" s="52"/>
      <c r="K609" s="32" t="s">
        <v>65</v>
      </c>
      <c r="L609" s="76">
        <v>609</v>
      </c>
      <c r="M609" s="76"/>
      <c r="N609" s="59"/>
    </row>
    <row r="610" spans="1:14" x14ac:dyDescent="0.35">
      <c r="A610" t="s">
        <v>174</v>
      </c>
      <c r="B610" t="s">
        <v>688</v>
      </c>
      <c r="C610" s="49"/>
      <c r="D610" s="50"/>
      <c r="E610" s="62"/>
      <c r="F610" s="51"/>
      <c r="G610" s="49"/>
      <c r="H610" s="53"/>
      <c r="I610" s="52"/>
      <c r="J610" s="52"/>
      <c r="K610" s="32" t="s">
        <v>65</v>
      </c>
      <c r="L610" s="76">
        <v>610</v>
      </c>
      <c r="M610" s="76"/>
      <c r="N610" s="59"/>
    </row>
    <row r="611" spans="1:14" x14ac:dyDescent="0.35">
      <c r="A611" t="s">
        <v>174</v>
      </c>
      <c r="B611" t="s">
        <v>689</v>
      </c>
      <c r="C611" s="49"/>
      <c r="D611" s="50"/>
      <c r="E611" s="62"/>
      <c r="F611" s="51"/>
      <c r="G611" s="49"/>
      <c r="H611" s="53"/>
      <c r="I611" s="52"/>
      <c r="J611" s="52"/>
      <c r="K611" s="32" t="s">
        <v>65</v>
      </c>
      <c r="L611" s="76">
        <v>611</v>
      </c>
      <c r="M611" s="76"/>
      <c r="N611" s="59"/>
    </row>
    <row r="612" spans="1:14" x14ac:dyDescent="0.35">
      <c r="A612" t="s">
        <v>690</v>
      </c>
      <c r="B612" t="s">
        <v>691</v>
      </c>
      <c r="C612" s="49"/>
      <c r="D612" s="50"/>
      <c r="E612" s="62"/>
      <c r="F612" s="51"/>
      <c r="G612" s="49"/>
      <c r="H612" s="53"/>
      <c r="I612" s="52"/>
      <c r="J612" s="52"/>
      <c r="K612" s="32" t="s">
        <v>65</v>
      </c>
      <c r="L612" s="76">
        <v>612</v>
      </c>
      <c r="M612" s="76"/>
      <c r="N612" s="59"/>
    </row>
    <row r="613" spans="1:14" x14ac:dyDescent="0.35">
      <c r="A613" t="s">
        <v>690</v>
      </c>
      <c r="B613" t="s">
        <v>181</v>
      </c>
      <c r="C613" s="49"/>
      <c r="D613" s="50"/>
      <c r="E613" s="62"/>
      <c r="F613" s="51"/>
      <c r="G613" s="49"/>
      <c r="H613" s="53"/>
      <c r="I613" s="52"/>
      <c r="J613" s="52"/>
      <c r="K613" s="32" t="s">
        <v>65</v>
      </c>
      <c r="L613" s="76">
        <v>613</v>
      </c>
      <c r="M613" s="76"/>
      <c r="N613" s="59"/>
    </row>
    <row r="614" spans="1:14" x14ac:dyDescent="0.35">
      <c r="A614" t="s">
        <v>190</v>
      </c>
      <c r="B614" t="s">
        <v>692</v>
      </c>
      <c r="C614" s="49"/>
      <c r="D614" s="50"/>
      <c r="E614" s="62"/>
      <c r="F614" s="51"/>
      <c r="G614" s="49"/>
      <c r="H614" s="53"/>
      <c r="I614" s="52"/>
      <c r="J614" s="52"/>
      <c r="K614" s="32" t="s">
        <v>65</v>
      </c>
      <c r="L614" s="76">
        <v>614</v>
      </c>
      <c r="M614" s="76"/>
      <c r="N614" s="59"/>
    </row>
    <row r="615" spans="1:14" x14ac:dyDescent="0.35">
      <c r="A615" t="s">
        <v>190</v>
      </c>
      <c r="B615" t="s">
        <v>181</v>
      </c>
      <c r="C615" s="49"/>
      <c r="D615" s="50"/>
      <c r="E615" s="62"/>
      <c r="F615" s="51"/>
      <c r="G615" s="49"/>
      <c r="H615" s="53"/>
      <c r="I615" s="52"/>
      <c r="J615" s="52"/>
      <c r="K615" s="32" t="s">
        <v>65</v>
      </c>
      <c r="L615" s="76">
        <v>615</v>
      </c>
      <c r="M615" s="76"/>
      <c r="N615" s="59"/>
    </row>
    <row r="616" spans="1:14" x14ac:dyDescent="0.35">
      <c r="A616" t="s">
        <v>174</v>
      </c>
      <c r="B616" t="s">
        <v>693</v>
      </c>
      <c r="C616" s="49"/>
      <c r="D616" s="50"/>
      <c r="E616" s="62"/>
      <c r="F616" s="51"/>
      <c r="G616" s="49"/>
      <c r="H616" s="53"/>
      <c r="I616" s="52"/>
      <c r="J616" s="52"/>
      <c r="K616" s="32" t="s">
        <v>65</v>
      </c>
      <c r="L616" s="76">
        <v>616</v>
      </c>
      <c r="M616" s="76"/>
      <c r="N616" s="59"/>
    </row>
    <row r="617" spans="1:14" x14ac:dyDescent="0.35">
      <c r="A617" t="s">
        <v>174</v>
      </c>
      <c r="B617" t="s">
        <v>694</v>
      </c>
      <c r="C617" s="49"/>
      <c r="D617" s="50"/>
      <c r="E617" s="62"/>
      <c r="F617" s="51"/>
      <c r="G617" s="49"/>
      <c r="H617" s="53"/>
      <c r="I617" s="52"/>
      <c r="J617" s="52"/>
      <c r="K617" s="32" t="s">
        <v>65</v>
      </c>
      <c r="L617" s="76">
        <v>617</v>
      </c>
      <c r="M617" s="76"/>
      <c r="N617" s="59"/>
    </row>
    <row r="618" spans="1:14" x14ac:dyDescent="0.35">
      <c r="A618" t="s">
        <v>174</v>
      </c>
      <c r="B618" t="s">
        <v>695</v>
      </c>
      <c r="C618" s="49"/>
      <c r="D618" s="50"/>
      <c r="E618" s="62"/>
      <c r="F618" s="51"/>
      <c r="G618" s="49"/>
      <c r="H618" s="53"/>
      <c r="I618" s="52"/>
      <c r="J618" s="52"/>
      <c r="K618" s="32" t="s">
        <v>65</v>
      </c>
      <c r="L618" s="76">
        <v>618</v>
      </c>
      <c r="M618" s="76"/>
      <c r="N618" s="59"/>
    </row>
    <row r="619" spans="1:14" x14ac:dyDescent="0.35">
      <c r="A619" t="s">
        <v>174</v>
      </c>
      <c r="B619" t="s">
        <v>696</v>
      </c>
      <c r="C619" s="49"/>
      <c r="D619" s="50"/>
      <c r="E619" s="62"/>
      <c r="F619" s="51"/>
      <c r="G619" s="49"/>
      <c r="H619" s="53"/>
      <c r="I619" s="52"/>
      <c r="J619" s="52"/>
      <c r="K619" s="32" t="s">
        <v>65</v>
      </c>
      <c r="L619" s="76">
        <v>619</v>
      </c>
      <c r="M619" s="76"/>
      <c r="N619" s="59"/>
    </row>
    <row r="620" spans="1:14" x14ac:dyDescent="0.35">
      <c r="A620" t="s">
        <v>213</v>
      </c>
      <c r="B620" t="s">
        <v>697</v>
      </c>
      <c r="C620" s="49"/>
      <c r="D620" s="50"/>
      <c r="E620" s="62"/>
      <c r="F620" s="51"/>
      <c r="G620" s="49"/>
      <c r="H620" s="53"/>
      <c r="I620" s="52"/>
      <c r="J620" s="52"/>
      <c r="K620" s="32" t="s">
        <v>65</v>
      </c>
      <c r="L620" s="76">
        <v>620</v>
      </c>
      <c r="M620" s="76"/>
      <c r="N620" s="59"/>
    </row>
    <row r="621" spans="1:14" x14ac:dyDescent="0.35">
      <c r="A621" t="s">
        <v>213</v>
      </c>
      <c r="B621" t="s">
        <v>181</v>
      </c>
      <c r="C621" s="49"/>
      <c r="D621" s="50"/>
      <c r="E621" s="62"/>
      <c r="F621" s="51"/>
      <c r="G621" s="49"/>
      <c r="H621" s="53"/>
      <c r="I621" s="52"/>
      <c r="J621" s="52"/>
      <c r="K621" s="32" t="s">
        <v>65</v>
      </c>
      <c r="L621" s="76">
        <v>621</v>
      </c>
      <c r="M621" s="76"/>
      <c r="N621" s="59"/>
    </row>
    <row r="622" spans="1:14" x14ac:dyDescent="0.35">
      <c r="A622" t="s">
        <v>174</v>
      </c>
      <c r="B622" t="s">
        <v>698</v>
      </c>
      <c r="C622" s="49"/>
      <c r="D622" s="50"/>
      <c r="E622" s="62"/>
      <c r="F622" s="51"/>
      <c r="G622" s="49"/>
      <c r="H622" s="53"/>
      <c r="I622" s="52"/>
      <c r="J622" s="52"/>
      <c r="K622" s="32" t="s">
        <v>65</v>
      </c>
      <c r="L622" s="76">
        <v>622</v>
      </c>
      <c r="M622" s="76"/>
      <c r="N622" s="59"/>
    </row>
    <row r="623" spans="1:14" x14ac:dyDescent="0.35">
      <c r="A623" t="s">
        <v>219</v>
      </c>
      <c r="B623" t="s">
        <v>699</v>
      </c>
      <c r="C623" s="49"/>
      <c r="D623" s="50"/>
      <c r="E623" s="62"/>
      <c r="F623" s="51"/>
      <c r="G623" s="49"/>
      <c r="H623" s="53"/>
      <c r="I623" s="52"/>
      <c r="J623" s="52"/>
      <c r="K623" s="32" t="s">
        <v>65</v>
      </c>
      <c r="L623" s="76">
        <v>623</v>
      </c>
      <c r="M623" s="76"/>
      <c r="N623" s="59"/>
    </row>
    <row r="624" spans="1:14" x14ac:dyDescent="0.35">
      <c r="A624" t="s">
        <v>219</v>
      </c>
      <c r="B624" t="s">
        <v>181</v>
      </c>
      <c r="C624" s="49"/>
      <c r="D624" s="50"/>
      <c r="E624" s="62"/>
      <c r="F624" s="51"/>
      <c r="G624" s="49"/>
      <c r="H624" s="53"/>
      <c r="I624" s="52"/>
      <c r="J624" s="52"/>
      <c r="K624" s="32" t="s">
        <v>65</v>
      </c>
      <c r="L624" s="76">
        <v>624</v>
      </c>
      <c r="M624" s="76"/>
      <c r="N624" s="59"/>
    </row>
    <row r="625" spans="1:14" x14ac:dyDescent="0.35">
      <c r="A625" t="s">
        <v>174</v>
      </c>
      <c r="B625" t="s">
        <v>700</v>
      </c>
      <c r="C625" s="49"/>
      <c r="D625" s="50"/>
      <c r="E625" s="62"/>
      <c r="F625" s="51"/>
      <c r="G625" s="49"/>
      <c r="H625" s="53"/>
      <c r="I625" s="52"/>
      <c r="J625" s="52"/>
      <c r="K625" s="32" t="s">
        <v>65</v>
      </c>
      <c r="L625" s="76">
        <v>625</v>
      </c>
      <c r="M625" s="76"/>
      <c r="N625" s="59"/>
    </row>
    <row r="626" spans="1:14" x14ac:dyDescent="0.35">
      <c r="A626" t="s">
        <v>174</v>
      </c>
      <c r="B626" t="s">
        <v>701</v>
      </c>
      <c r="C626" s="49"/>
      <c r="D626" s="50"/>
      <c r="E626" s="62"/>
      <c r="F626" s="51"/>
      <c r="G626" s="49"/>
      <c r="H626" s="53"/>
      <c r="I626" s="52"/>
      <c r="J626" s="52"/>
      <c r="K626" s="32" t="s">
        <v>65</v>
      </c>
      <c r="L626" s="76">
        <v>626</v>
      </c>
      <c r="M626" s="76"/>
      <c r="N626" s="59"/>
    </row>
    <row r="627" spans="1:14" x14ac:dyDescent="0.35">
      <c r="A627" t="s">
        <v>196</v>
      </c>
      <c r="B627" t="s">
        <v>702</v>
      </c>
      <c r="C627" s="49"/>
      <c r="D627" s="50"/>
      <c r="E627" s="62"/>
      <c r="F627" s="51"/>
      <c r="G627" s="49"/>
      <c r="H627" s="53"/>
      <c r="I627" s="52"/>
      <c r="J627" s="52"/>
      <c r="K627" s="32" t="s">
        <v>65</v>
      </c>
      <c r="L627" s="76">
        <v>627</v>
      </c>
      <c r="M627" s="76"/>
      <c r="N627" s="59"/>
    </row>
    <row r="628" spans="1:14" x14ac:dyDescent="0.35">
      <c r="A628" t="s">
        <v>196</v>
      </c>
      <c r="B628" t="s">
        <v>181</v>
      </c>
      <c r="C628" s="49"/>
      <c r="D628" s="50"/>
      <c r="E628" s="62"/>
      <c r="F628" s="51"/>
      <c r="G628" s="49"/>
      <c r="H628" s="53"/>
      <c r="I628" s="52"/>
      <c r="J628" s="52"/>
      <c r="K628" s="32" t="s">
        <v>65</v>
      </c>
      <c r="L628" s="76">
        <v>628</v>
      </c>
      <c r="M628" s="76"/>
      <c r="N628" s="59"/>
    </row>
    <row r="629" spans="1:14" x14ac:dyDescent="0.35">
      <c r="A629" t="s">
        <v>174</v>
      </c>
      <c r="B629" t="s">
        <v>703</v>
      </c>
      <c r="C629" s="49"/>
      <c r="D629" s="50"/>
      <c r="E629" s="62"/>
      <c r="F629" s="51"/>
      <c r="G629" s="49"/>
      <c r="H629" s="53"/>
      <c r="I629" s="52"/>
      <c r="J629" s="52"/>
      <c r="K629" s="32" t="s">
        <v>65</v>
      </c>
      <c r="L629" s="76">
        <v>629</v>
      </c>
      <c r="M629" s="76"/>
      <c r="N629" s="59"/>
    </row>
    <row r="630" spans="1:14" x14ac:dyDescent="0.35">
      <c r="A630" t="s">
        <v>174</v>
      </c>
      <c r="B630" t="s">
        <v>704</v>
      </c>
      <c r="C630" s="49"/>
      <c r="D630" s="50"/>
      <c r="E630" s="62"/>
      <c r="F630" s="51"/>
      <c r="G630" s="49"/>
      <c r="H630" s="53"/>
      <c r="I630" s="52"/>
      <c r="J630" s="52"/>
      <c r="K630" s="32" t="s">
        <v>65</v>
      </c>
      <c r="L630" s="76">
        <v>630</v>
      </c>
      <c r="M630" s="76"/>
      <c r="N630" s="59"/>
    </row>
    <row r="631" spans="1:14" x14ac:dyDescent="0.35">
      <c r="A631" t="s">
        <v>174</v>
      </c>
      <c r="B631" t="s">
        <v>705</v>
      </c>
      <c r="C631" s="49"/>
      <c r="D631" s="50"/>
      <c r="E631" s="62"/>
      <c r="F631" s="51"/>
      <c r="G631" s="49"/>
      <c r="H631" s="53"/>
      <c r="I631" s="52"/>
      <c r="J631" s="52"/>
      <c r="K631" s="32" t="s">
        <v>65</v>
      </c>
      <c r="L631" s="76">
        <v>631</v>
      </c>
      <c r="M631" s="76"/>
      <c r="N631" s="59"/>
    </row>
    <row r="632" spans="1:14" x14ac:dyDescent="0.35">
      <c r="A632" t="s">
        <v>444</v>
      </c>
      <c r="B632" t="s">
        <v>706</v>
      </c>
      <c r="C632" s="49"/>
      <c r="D632" s="50"/>
      <c r="E632" s="62"/>
      <c r="F632" s="51"/>
      <c r="G632" s="49"/>
      <c r="H632" s="53"/>
      <c r="I632" s="52"/>
      <c r="J632" s="52"/>
      <c r="K632" s="32" t="s">
        <v>65</v>
      </c>
      <c r="L632" s="76">
        <v>632</v>
      </c>
      <c r="M632" s="76"/>
      <c r="N632" s="59"/>
    </row>
    <row r="633" spans="1:14" x14ac:dyDescent="0.35">
      <c r="A633" t="s">
        <v>444</v>
      </c>
      <c r="B633" t="s">
        <v>181</v>
      </c>
      <c r="C633" s="49"/>
      <c r="D633" s="50"/>
      <c r="E633" s="62"/>
      <c r="F633" s="51"/>
      <c r="G633" s="49"/>
      <c r="H633" s="53"/>
      <c r="I633" s="52"/>
      <c r="J633" s="52"/>
      <c r="K633" s="32" t="s">
        <v>65</v>
      </c>
      <c r="L633" s="76">
        <v>633</v>
      </c>
      <c r="M633" s="76"/>
      <c r="N633" s="59"/>
    </row>
    <row r="634" spans="1:14" x14ac:dyDescent="0.35">
      <c r="A634" t="s">
        <v>174</v>
      </c>
      <c r="B634" t="s">
        <v>707</v>
      </c>
      <c r="C634" s="49"/>
      <c r="D634" s="50"/>
      <c r="E634" s="62"/>
      <c r="F634" s="51"/>
      <c r="G634" s="49"/>
      <c r="H634" s="53"/>
      <c r="I634" s="52"/>
      <c r="J634" s="52"/>
      <c r="K634" s="32" t="s">
        <v>65</v>
      </c>
      <c r="L634" s="76">
        <v>634</v>
      </c>
      <c r="M634" s="76"/>
      <c r="N634" s="59"/>
    </row>
    <row r="635" spans="1:14" x14ac:dyDescent="0.35">
      <c r="A635" t="s">
        <v>174</v>
      </c>
      <c r="B635" t="s">
        <v>708</v>
      </c>
      <c r="C635" s="49"/>
      <c r="D635" s="50"/>
      <c r="E635" s="62"/>
      <c r="F635" s="51"/>
      <c r="G635" s="49"/>
      <c r="H635" s="53"/>
      <c r="I635" s="52"/>
      <c r="J635" s="52"/>
      <c r="K635" s="32" t="s">
        <v>65</v>
      </c>
      <c r="L635" s="76">
        <v>635</v>
      </c>
      <c r="M635" s="76"/>
      <c r="N635" s="59"/>
    </row>
    <row r="636" spans="1:14" x14ac:dyDescent="0.35">
      <c r="A636" t="s">
        <v>206</v>
      </c>
      <c r="B636" t="s">
        <v>709</v>
      </c>
      <c r="C636" s="49"/>
      <c r="D636" s="50"/>
      <c r="E636" s="62"/>
      <c r="F636" s="51"/>
      <c r="G636" s="49"/>
      <c r="H636" s="53"/>
      <c r="I636" s="52"/>
      <c r="J636" s="52"/>
      <c r="K636" s="32" t="s">
        <v>65</v>
      </c>
      <c r="L636" s="76">
        <v>636</v>
      </c>
      <c r="M636" s="76"/>
      <c r="N636" s="59"/>
    </row>
    <row r="637" spans="1:14" x14ac:dyDescent="0.35">
      <c r="A637" t="s">
        <v>206</v>
      </c>
      <c r="B637" t="s">
        <v>181</v>
      </c>
      <c r="C637" s="49"/>
      <c r="D637" s="50"/>
      <c r="E637" s="62"/>
      <c r="F637" s="51"/>
      <c r="G637" s="49"/>
      <c r="H637" s="53"/>
      <c r="I637" s="52"/>
      <c r="J637" s="52"/>
      <c r="K637" s="32" t="s">
        <v>65</v>
      </c>
      <c r="L637" s="76">
        <v>637</v>
      </c>
      <c r="M637" s="76"/>
      <c r="N637" s="59"/>
    </row>
    <row r="638" spans="1:14" x14ac:dyDescent="0.35">
      <c r="A638" t="s">
        <v>174</v>
      </c>
      <c r="B638" t="s">
        <v>710</v>
      </c>
      <c r="C638" s="49"/>
      <c r="D638" s="50"/>
      <c r="E638" s="62"/>
      <c r="F638" s="51"/>
      <c r="G638" s="49"/>
      <c r="H638" s="53"/>
      <c r="I638" s="52"/>
      <c r="J638" s="52"/>
      <c r="K638" s="32" t="s">
        <v>65</v>
      </c>
      <c r="L638" s="76">
        <v>638</v>
      </c>
      <c r="M638" s="76"/>
      <c r="N638" s="59"/>
    </row>
    <row r="639" spans="1:14" x14ac:dyDescent="0.35">
      <c r="A639" t="s">
        <v>174</v>
      </c>
      <c r="B639" t="s">
        <v>711</v>
      </c>
      <c r="C639" s="49"/>
      <c r="D639" s="50"/>
      <c r="E639" s="62"/>
      <c r="F639" s="51"/>
      <c r="G639" s="49"/>
      <c r="H639" s="53"/>
      <c r="I639" s="52"/>
      <c r="J639" s="52"/>
      <c r="K639" s="32" t="s">
        <v>65</v>
      </c>
      <c r="L639" s="76">
        <v>639</v>
      </c>
      <c r="M639" s="76"/>
      <c r="N639" s="59"/>
    </row>
    <row r="640" spans="1:14" x14ac:dyDescent="0.35">
      <c r="A640" t="s">
        <v>174</v>
      </c>
      <c r="B640" t="s">
        <v>712</v>
      </c>
      <c r="C640" s="49"/>
      <c r="D640" s="50"/>
      <c r="E640" s="62"/>
      <c r="F640" s="51"/>
      <c r="G640" s="49"/>
      <c r="H640" s="53"/>
      <c r="I640" s="52"/>
      <c r="J640" s="52"/>
      <c r="K640" s="32" t="s">
        <v>65</v>
      </c>
      <c r="L640" s="76">
        <v>640</v>
      </c>
      <c r="M640" s="76"/>
      <c r="N640" s="59"/>
    </row>
    <row r="641" spans="1:14" x14ac:dyDescent="0.35">
      <c r="A641" t="s">
        <v>174</v>
      </c>
      <c r="B641" t="s">
        <v>713</v>
      </c>
      <c r="C641" s="49"/>
      <c r="D641" s="50"/>
      <c r="E641" s="62"/>
      <c r="F641" s="51"/>
      <c r="G641" s="49"/>
      <c r="H641" s="53"/>
      <c r="I641" s="52"/>
      <c r="J641" s="52"/>
      <c r="K641" s="32" t="s">
        <v>65</v>
      </c>
      <c r="L641" s="76">
        <v>641</v>
      </c>
      <c r="M641" s="76"/>
      <c r="N641" s="59"/>
    </row>
    <row r="642" spans="1:14" x14ac:dyDescent="0.35">
      <c r="A642" t="s">
        <v>174</v>
      </c>
      <c r="B642" t="s">
        <v>714</v>
      </c>
      <c r="C642" s="49"/>
      <c r="D642" s="50"/>
      <c r="E642" s="62"/>
      <c r="F642" s="51"/>
      <c r="G642" s="49"/>
      <c r="H642" s="53"/>
      <c r="I642" s="52"/>
      <c r="J642" s="52"/>
      <c r="K642" s="32" t="s">
        <v>65</v>
      </c>
      <c r="L642" s="76">
        <v>642</v>
      </c>
      <c r="M642" s="76"/>
      <c r="N642" s="59"/>
    </row>
    <row r="643" spans="1:14" x14ac:dyDescent="0.35">
      <c r="A643" t="s">
        <v>174</v>
      </c>
      <c r="B643" t="s">
        <v>715</v>
      </c>
      <c r="C643" s="49"/>
      <c r="D643" s="50"/>
      <c r="E643" s="62"/>
      <c r="F643" s="51"/>
      <c r="G643" s="49"/>
      <c r="H643" s="53"/>
      <c r="I643" s="52"/>
      <c r="J643" s="52"/>
      <c r="K643" s="32" t="s">
        <v>65</v>
      </c>
      <c r="L643" s="76">
        <v>643</v>
      </c>
      <c r="M643" s="76"/>
      <c r="N643" s="59"/>
    </row>
    <row r="644" spans="1:14" x14ac:dyDescent="0.35">
      <c r="A644" t="s">
        <v>174</v>
      </c>
      <c r="B644" t="s">
        <v>716</v>
      </c>
      <c r="C644" s="49"/>
      <c r="D644" s="50"/>
      <c r="E644" s="62"/>
      <c r="F644" s="51"/>
      <c r="G644" s="49"/>
      <c r="H644" s="53"/>
      <c r="I644" s="52"/>
      <c r="J644" s="52"/>
      <c r="K644" s="32" t="s">
        <v>65</v>
      </c>
      <c r="L644" s="76">
        <v>644</v>
      </c>
      <c r="M644" s="76"/>
      <c r="N644" s="59"/>
    </row>
    <row r="645" spans="1:14" x14ac:dyDescent="0.35">
      <c r="A645" t="s">
        <v>174</v>
      </c>
      <c r="B645" t="s">
        <v>717</v>
      </c>
      <c r="C645" s="49"/>
      <c r="D645" s="50"/>
      <c r="E645" s="62"/>
      <c r="F645" s="51"/>
      <c r="G645" s="49"/>
      <c r="H645" s="53"/>
      <c r="I645" s="52"/>
      <c r="J645" s="52"/>
      <c r="K645" s="32" t="s">
        <v>65</v>
      </c>
      <c r="L645" s="76">
        <v>645</v>
      </c>
      <c r="M645" s="76"/>
      <c r="N645" s="59"/>
    </row>
    <row r="646" spans="1:14" x14ac:dyDescent="0.35">
      <c r="A646" t="s">
        <v>174</v>
      </c>
      <c r="B646" t="s">
        <v>718</v>
      </c>
      <c r="C646" s="49"/>
      <c r="D646" s="50"/>
      <c r="E646" s="62"/>
      <c r="F646" s="51"/>
      <c r="G646" s="49"/>
      <c r="H646" s="53"/>
      <c r="I646" s="52"/>
      <c r="J646" s="52"/>
      <c r="K646" s="32" t="s">
        <v>65</v>
      </c>
      <c r="L646" s="76">
        <v>646</v>
      </c>
      <c r="M646" s="76"/>
      <c r="N646" s="59"/>
    </row>
    <row r="647" spans="1:14" x14ac:dyDescent="0.35">
      <c r="A647" t="s">
        <v>174</v>
      </c>
      <c r="B647" t="s">
        <v>719</v>
      </c>
      <c r="C647" s="49"/>
      <c r="D647" s="50"/>
      <c r="E647" s="62"/>
      <c r="F647" s="51"/>
      <c r="G647" s="49"/>
      <c r="H647" s="53"/>
      <c r="I647" s="52"/>
      <c r="J647" s="52"/>
      <c r="K647" s="32" t="s">
        <v>65</v>
      </c>
      <c r="L647" s="76">
        <v>647</v>
      </c>
      <c r="M647" s="76"/>
      <c r="N647" s="59"/>
    </row>
    <row r="648" spans="1:14" x14ac:dyDescent="0.35">
      <c r="A648" t="s">
        <v>174</v>
      </c>
      <c r="B648" t="s">
        <v>720</v>
      </c>
      <c r="C648" s="49"/>
      <c r="D648" s="50"/>
      <c r="E648" s="62"/>
      <c r="F648" s="51"/>
      <c r="G648" s="49"/>
      <c r="H648" s="53"/>
      <c r="I648" s="52"/>
      <c r="J648" s="52"/>
      <c r="K648" s="32" t="s">
        <v>65</v>
      </c>
      <c r="L648" s="76">
        <v>648</v>
      </c>
      <c r="M648" s="76"/>
      <c r="N648" s="59"/>
    </row>
    <row r="649" spans="1:14" x14ac:dyDescent="0.35">
      <c r="A649" t="s">
        <v>174</v>
      </c>
      <c r="B649" t="s">
        <v>721</v>
      </c>
      <c r="C649" s="49"/>
      <c r="D649" s="50"/>
      <c r="E649" s="62"/>
      <c r="F649" s="51"/>
      <c r="G649" s="49"/>
      <c r="H649" s="53"/>
      <c r="I649" s="52"/>
      <c r="J649" s="52"/>
      <c r="K649" s="32" t="s">
        <v>65</v>
      </c>
      <c r="L649" s="76">
        <v>649</v>
      </c>
      <c r="M649" s="76"/>
      <c r="N649" s="59"/>
    </row>
    <row r="650" spans="1:14" x14ac:dyDescent="0.35">
      <c r="A650" t="s">
        <v>174</v>
      </c>
      <c r="B650" t="s">
        <v>722</v>
      </c>
      <c r="C650" s="49"/>
      <c r="D650" s="50"/>
      <c r="E650" s="62"/>
      <c r="F650" s="51"/>
      <c r="G650" s="49"/>
      <c r="H650" s="53"/>
      <c r="I650" s="52"/>
      <c r="J650" s="52"/>
      <c r="K650" s="32" t="s">
        <v>65</v>
      </c>
      <c r="L650" s="76">
        <v>650</v>
      </c>
      <c r="M650" s="76"/>
      <c r="N650" s="59"/>
    </row>
    <row r="651" spans="1:14" x14ac:dyDescent="0.35">
      <c r="A651" t="s">
        <v>174</v>
      </c>
      <c r="B651" t="s">
        <v>723</v>
      </c>
      <c r="C651" s="49"/>
      <c r="D651" s="50"/>
      <c r="E651" s="62"/>
      <c r="F651" s="51"/>
      <c r="G651" s="49"/>
      <c r="H651" s="53"/>
      <c r="I651" s="52"/>
      <c r="J651" s="52"/>
      <c r="K651" s="32" t="s">
        <v>65</v>
      </c>
      <c r="L651" s="76">
        <v>651</v>
      </c>
      <c r="M651" s="76"/>
      <c r="N651" s="59"/>
    </row>
    <row r="652" spans="1:14" x14ac:dyDescent="0.35">
      <c r="A652" t="s">
        <v>174</v>
      </c>
      <c r="B652" t="s">
        <v>724</v>
      </c>
      <c r="C652" s="49"/>
      <c r="D652" s="50"/>
      <c r="E652" s="62"/>
      <c r="F652" s="51"/>
      <c r="G652" s="49"/>
      <c r="H652" s="53"/>
      <c r="I652" s="52"/>
      <c r="J652" s="52"/>
      <c r="K652" s="32" t="s">
        <v>65</v>
      </c>
      <c r="L652" s="76">
        <v>652</v>
      </c>
      <c r="M652" s="76"/>
      <c r="N652" s="59"/>
    </row>
    <row r="653" spans="1:14" x14ac:dyDescent="0.35">
      <c r="A653" t="s">
        <v>174</v>
      </c>
      <c r="B653" t="s">
        <v>725</v>
      </c>
      <c r="C653" s="49"/>
      <c r="D653" s="50"/>
      <c r="E653" s="62"/>
      <c r="F653" s="51"/>
      <c r="G653" s="49"/>
      <c r="H653" s="53"/>
      <c r="I653" s="52"/>
      <c r="J653" s="52"/>
      <c r="K653" s="32" t="s">
        <v>65</v>
      </c>
      <c r="L653" s="76">
        <v>653</v>
      </c>
      <c r="M653" s="76"/>
      <c r="N653" s="59"/>
    </row>
    <row r="654" spans="1:14" x14ac:dyDescent="0.35">
      <c r="A654" t="s">
        <v>174</v>
      </c>
      <c r="B654" t="s">
        <v>726</v>
      </c>
      <c r="C654" s="49"/>
      <c r="D654" s="50"/>
      <c r="E654" s="62"/>
      <c r="F654" s="51"/>
      <c r="G654" s="49"/>
      <c r="H654" s="53"/>
      <c r="I654" s="52"/>
      <c r="J654" s="52"/>
      <c r="K654" s="32" t="s">
        <v>65</v>
      </c>
      <c r="L654" s="76">
        <v>654</v>
      </c>
      <c r="M654" s="76"/>
      <c r="N654" s="59"/>
    </row>
    <row r="655" spans="1:14" x14ac:dyDescent="0.35">
      <c r="A655" t="s">
        <v>174</v>
      </c>
      <c r="B655" t="s">
        <v>727</v>
      </c>
      <c r="C655" s="49"/>
      <c r="D655" s="50"/>
      <c r="E655" s="62"/>
      <c r="F655" s="51"/>
      <c r="G655" s="49"/>
      <c r="H655" s="53"/>
      <c r="I655" s="52"/>
      <c r="J655" s="52"/>
      <c r="K655" s="32" t="s">
        <v>65</v>
      </c>
      <c r="L655" s="76">
        <v>655</v>
      </c>
      <c r="M655" s="76"/>
      <c r="N655" s="59"/>
    </row>
    <row r="656" spans="1:14" x14ac:dyDescent="0.35">
      <c r="A656" t="s">
        <v>174</v>
      </c>
      <c r="B656" t="s">
        <v>728</v>
      </c>
      <c r="C656" s="49"/>
      <c r="D656" s="50"/>
      <c r="E656" s="62"/>
      <c r="F656" s="51"/>
      <c r="G656" s="49"/>
      <c r="H656" s="53"/>
      <c r="I656" s="52"/>
      <c r="J656" s="52"/>
      <c r="K656" s="32" t="s">
        <v>65</v>
      </c>
      <c r="L656" s="76">
        <v>656</v>
      </c>
      <c r="M656" s="76"/>
      <c r="N656" s="59"/>
    </row>
    <row r="657" spans="1:14" x14ac:dyDescent="0.35">
      <c r="A657" t="s">
        <v>174</v>
      </c>
      <c r="B657" t="s">
        <v>729</v>
      </c>
      <c r="C657" s="49"/>
      <c r="D657" s="50"/>
      <c r="E657" s="62"/>
      <c r="F657" s="51"/>
      <c r="G657" s="49"/>
      <c r="H657" s="53"/>
      <c r="I657" s="52"/>
      <c r="J657" s="52"/>
      <c r="K657" s="32" t="s">
        <v>65</v>
      </c>
      <c r="L657" s="76">
        <v>657</v>
      </c>
      <c r="M657" s="76"/>
      <c r="N657" s="59"/>
    </row>
    <row r="658" spans="1:14" x14ac:dyDescent="0.35">
      <c r="A658" t="s">
        <v>174</v>
      </c>
      <c r="B658" t="s">
        <v>730</v>
      </c>
      <c r="C658" s="49"/>
      <c r="D658" s="50"/>
      <c r="E658" s="62"/>
      <c r="F658" s="51"/>
      <c r="G658" s="49"/>
      <c r="H658" s="53"/>
      <c r="I658" s="52"/>
      <c r="J658" s="52"/>
      <c r="K658" s="32" t="s">
        <v>65</v>
      </c>
      <c r="L658" s="76">
        <v>658</v>
      </c>
      <c r="M658" s="76"/>
      <c r="N658" s="59"/>
    </row>
    <row r="659" spans="1:14" x14ac:dyDescent="0.35">
      <c r="A659" t="s">
        <v>174</v>
      </c>
      <c r="B659" t="s">
        <v>731</v>
      </c>
      <c r="C659" s="49"/>
      <c r="D659" s="50"/>
      <c r="E659" s="62"/>
      <c r="F659" s="51"/>
      <c r="G659" s="49"/>
      <c r="H659" s="53"/>
      <c r="I659" s="52"/>
      <c r="J659" s="52"/>
      <c r="K659" s="32" t="s">
        <v>65</v>
      </c>
      <c r="L659" s="76">
        <v>659</v>
      </c>
      <c r="M659" s="76"/>
      <c r="N659" s="59"/>
    </row>
    <row r="660" spans="1:14" x14ac:dyDescent="0.35">
      <c r="A660" t="s">
        <v>174</v>
      </c>
      <c r="B660" t="s">
        <v>732</v>
      </c>
      <c r="C660" s="49"/>
      <c r="D660" s="50"/>
      <c r="E660" s="62"/>
      <c r="F660" s="51"/>
      <c r="G660" s="49"/>
      <c r="H660" s="53"/>
      <c r="I660" s="52"/>
      <c r="J660" s="52"/>
      <c r="K660" s="32" t="s">
        <v>65</v>
      </c>
      <c r="L660" s="76">
        <v>660</v>
      </c>
      <c r="M660" s="76"/>
      <c r="N660" s="59"/>
    </row>
    <row r="661" spans="1:14" x14ac:dyDescent="0.35">
      <c r="A661" t="s">
        <v>174</v>
      </c>
      <c r="B661" t="s">
        <v>733</v>
      </c>
      <c r="C661" s="49"/>
      <c r="D661" s="50"/>
      <c r="E661" s="62"/>
      <c r="F661" s="51"/>
      <c r="G661" s="49"/>
      <c r="H661" s="53"/>
      <c r="I661" s="52"/>
      <c r="J661" s="52"/>
      <c r="K661" s="32" t="s">
        <v>65</v>
      </c>
      <c r="L661" s="76">
        <v>661</v>
      </c>
      <c r="M661" s="76"/>
      <c r="N661" s="59"/>
    </row>
    <row r="662" spans="1:14" x14ac:dyDescent="0.35">
      <c r="A662" t="s">
        <v>734</v>
      </c>
      <c r="B662" t="s">
        <v>735</v>
      </c>
      <c r="C662" s="49"/>
      <c r="D662" s="50"/>
      <c r="E662" s="62"/>
      <c r="F662" s="51"/>
      <c r="G662" s="49"/>
      <c r="H662" s="53"/>
      <c r="I662" s="52"/>
      <c r="J662" s="52"/>
      <c r="K662" s="32" t="s">
        <v>65</v>
      </c>
      <c r="L662" s="76">
        <v>662</v>
      </c>
      <c r="M662" s="76"/>
      <c r="N662" s="59"/>
    </row>
    <row r="663" spans="1:14" x14ac:dyDescent="0.35">
      <c r="A663" t="s">
        <v>734</v>
      </c>
      <c r="B663" t="s">
        <v>181</v>
      </c>
      <c r="C663" s="49"/>
      <c r="D663" s="50"/>
      <c r="E663" s="62"/>
      <c r="F663" s="51"/>
      <c r="G663" s="49"/>
      <c r="H663" s="53"/>
      <c r="I663" s="52"/>
      <c r="J663" s="52"/>
      <c r="K663" s="32" t="s">
        <v>65</v>
      </c>
      <c r="L663" s="76">
        <v>663</v>
      </c>
      <c r="M663" s="76"/>
      <c r="N663" s="59"/>
    </row>
    <row r="664" spans="1:14" x14ac:dyDescent="0.35">
      <c r="A664" t="s">
        <v>174</v>
      </c>
      <c r="B664" t="s">
        <v>736</v>
      </c>
      <c r="C664" s="49"/>
      <c r="D664" s="50"/>
      <c r="E664" s="62"/>
      <c r="F664" s="51"/>
      <c r="G664" s="49"/>
      <c r="H664" s="53"/>
      <c r="I664" s="52"/>
      <c r="J664" s="52"/>
      <c r="K664" s="32" t="s">
        <v>65</v>
      </c>
      <c r="L664" s="76">
        <v>664</v>
      </c>
      <c r="M664" s="76"/>
      <c r="N664" s="59"/>
    </row>
    <row r="665" spans="1:14" x14ac:dyDescent="0.35">
      <c r="A665" t="s">
        <v>174</v>
      </c>
      <c r="B665" t="s">
        <v>737</v>
      </c>
      <c r="C665" s="49"/>
      <c r="D665" s="50"/>
      <c r="E665" s="62"/>
      <c r="F665" s="51"/>
      <c r="G665" s="49"/>
      <c r="H665" s="53"/>
      <c r="I665" s="52"/>
      <c r="J665" s="52"/>
      <c r="K665" s="32" t="s">
        <v>65</v>
      </c>
      <c r="L665" s="76">
        <v>665</v>
      </c>
      <c r="M665" s="76"/>
      <c r="N665" s="59"/>
    </row>
    <row r="666" spans="1:14" x14ac:dyDescent="0.35">
      <c r="A666" t="s">
        <v>239</v>
      </c>
      <c r="B666" t="s">
        <v>738</v>
      </c>
      <c r="C666" s="49"/>
      <c r="D666" s="50"/>
      <c r="E666" s="62"/>
      <c r="F666" s="51"/>
      <c r="G666" s="49"/>
      <c r="H666" s="53"/>
      <c r="I666" s="52"/>
      <c r="J666" s="52"/>
      <c r="K666" s="32" t="s">
        <v>65</v>
      </c>
      <c r="L666" s="76">
        <v>666</v>
      </c>
      <c r="M666" s="76"/>
      <c r="N666" s="59"/>
    </row>
    <row r="667" spans="1:14" x14ac:dyDescent="0.35">
      <c r="A667" t="s">
        <v>239</v>
      </c>
      <c r="B667" t="s">
        <v>181</v>
      </c>
      <c r="C667" s="49"/>
      <c r="D667" s="50"/>
      <c r="E667" s="62"/>
      <c r="F667" s="51"/>
      <c r="G667" s="49"/>
      <c r="H667" s="53"/>
      <c r="I667" s="52"/>
      <c r="J667" s="52"/>
      <c r="K667" s="32" t="s">
        <v>65</v>
      </c>
      <c r="L667" s="76">
        <v>667</v>
      </c>
      <c r="M667" s="76"/>
      <c r="N667" s="59"/>
    </row>
    <row r="668" spans="1:14" x14ac:dyDescent="0.35">
      <c r="A668" t="s">
        <v>174</v>
      </c>
      <c r="B668" t="s">
        <v>739</v>
      </c>
      <c r="C668" s="49"/>
      <c r="D668" s="50"/>
      <c r="E668" s="62"/>
      <c r="F668" s="51"/>
      <c r="G668" s="49"/>
      <c r="H668" s="53"/>
      <c r="I668" s="52"/>
      <c r="J668" s="52"/>
      <c r="K668" s="32" t="s">
        <v>65</v>
      </c>
      <c r="L668" s="76">
        <v>668</v>
      </c>
      <c r="M668" s="76"/>
      <c r="N668" s="59"/>
    </row>
    <row r="669" spans="1:14" x14ac:dyDescent="0.35">
      <c r="A669" t="s">
        <v>174</v>
      </c>
      <c r="B669" t="s">
        <v>740</v>
      </c>
      <c r="C669" s="49"/>
      <c r="D669" s="50"/>
      <c r="E669" s="62"/>
      <c r="F669" s="51"/>
      <c r="G669" s="49"/>
      <c r="H669" s="53"/>
      <c r="I669" s="52"/>
      <c r="J669" s="52"/>
      <c r="K669" s="32" t="s">
        <v>65</v>
      </c>
      <c r="L669" s="76">
        <v>669</v>
      </c>
      <c r="M669" s="76"/>
      <c r="N669" s="59"/>
    </row>
    <row r="670" spans="1:14" x14ac:dyDescent="0.35">
      <c r="A670" t="s">
        <v>174</v>
      </c>
      <c r="B670" t="s">
        <v>741</v>
      </c>
      <c r="C670" s="49"/>
      <c r="D670" s="50"/>
      <c r="E670" s="62"/>
      <c r="F670" s="51"/>
      <c r="G670" s="49"/>
      <c r="H670" s="53"/>
      <c r="I670" s="52"/>
      <c r="J670" s="52"/>
      <c r="K670" s="32" t="s">
        <v>65</v>
      </c>
      <c r="L670" s="76">
        <v>670</v>
      </c>
      <c r="M670" s="76"/>
      <c r="N670" s="59"/>
    </row>
    <row r="671" spans="1:14" x14ac:dyDescent="0.35">
      <c r="A671" t="s">
        <v>174</v>
      </c>
      <c r="B671" t="s">
        <v>742</v>
      </c>
      <c r="C671" s="49"/>
      <c r="D671" s="50"/>
      <c r="E671" s="62"/>
      <c r="F671" s="51"/>
      <c r="G671" s="49"/>
      <c r="H671" s="53"/>
      <c r="I671" s="52"/>
      <c r="J671" s="52"/>
      <c r="K671" s="32" t="s">
        <v>65</v>
      </c>
      <c r="L671" s="76">
        <v>671</v>
      </c>
      <c r="M671" s="76"/>
      <c r="N671" s="59"/>
    </row>
    <row r="672" spans="1:14" x14ac:dyDescent="0.35">
      <c r="A672" t="s">
        <v>174</v>
      </c>
      <c r="B672" t="s">
        <v>743</v>
      </c>
      <c r="C672" s="49"/>
      <c r="D672" s="50"/>
      <c r="E672" s="62"/>
      <c r="F672" s="51"/>
      <c r="G672" s="49"/>
      <c r="H672" s="53"/>
      <c r="I672" s="52"/>
      <c r="J672" s="52"/>
      <c r="K672" s="32" t="s">
        <v>65</v>
      </c>
      <c r="L672" s="76">
        <v>672</v>
      </c>
      <c r="M672" s="76"/>
      <c r="N672" s="59"/>
    </row>
    <row r="673" spans="1:14" x14ac:dyDescent="0.35">
      <c r="A673" t="s">
        <v>174</v>
      </c>
      <c r="B673" t="s">
        <v>744</v>
      </c>
      <c r="C673" s="49"/>
      <c r="D673" s="50"/>
      <c r="E673" s="62"/>
      <c r="F673" s="51"/>
      <c r="G673" s="49"/>
      <c r="H673" s="53"/>
      <c r="I673" s="52"/>
      <c r="J673" s="52"/>
      <c r="K673" s="32" t="s">
        <v>65</v>
      </c>
      <c r="L673" s="76">
        <v>673</v>
      </c>
      <c r="M673" s="76"/>
      <c r="N673" s="59"/>
    </row>
    <row r="674" spans="1:14" x14ac:dyDescent="0.35">
      <c r="A674" t="s">
        <v>174</v>
      </c>
      <c r="B674" t="s">
        <v>745</v>
      </c>
      <c r="C674" s="49"/>
      <c r="D674" s="50"/>
      <c r="E674" s="62"/>
      <c r="F674" s="51"/>
      <c r="G674" s="49"/>
      <c r="H674" s="53"/>
      <c r="I674" s="52"/>
      <c r="J674" s="52"/>
      <c r="K674" s="32" t="s">
        <v>65</v>
      </c>
      <c r="L674" s="76">
        <v>674</v>
      </c>
      <c r="M674" s="76"/>
      <c r="N674" s="59"/>
    </row>
    <row r="675" spans="1:14" x14ac:dyDescent="0.35">
      <c r="A675" t="s">
        <v>174</v>
      </c>
      <c r="B675" t="s">
        <v>746</v>
      </c>
      <c r="C675" s="49"/>
      <c r="D675" s="50"/>
      <c r="E675" s="62"/>
      <c r="F675" s="51"/>
      <c r="G675" s="49"/>
      <c r="H675" s="53"/>
      <c r="I675" s="52"/>
      <c r="J675" s="52"/>
      <c r="K675" s="32" t="s">
        <v>65</v>
      </c>
      <c r="L675" s="76">
        <v>675</v>
      </c>
      <c r="M675" s="76"/>
      <c r="N675" s="59"/>
    </row>
    <row r="676" spans="1:14" x14ac:dyDescent="0.35">
      <c r="A676" t="s">
        <v>174</v>
      </c>
      <c r="B676" t="s">
        <v>747</v>
      </c>
      <c r="C676" s="49"/>
      <c r="D676" s="50"/>
      <c r="E676" s="62"/>
      <c r="F676" s="51"/>
      <c r="G676" s="49"/>
      <c r="H676" s="53"/>
      <c r="I676" s="52"/>
      <c r="J676" s="52"/>
      <c r="K676" s="32" t="s">
        <v>65</v>
      </c>
      <c r="L676" s="76">
        <v>676</v>
      </c>
      <c r="M676" s="76"/>
      <c r="N676" s="59"/>
    </row>
    <row r="677" spans="1:14" x14ac:dyDescent="0.35">
      <c r="A677" t="s">
        <v>174</v>
      </c>
      <c r="B677" t="s">
        <v>748</v>
      </c>
      <c r="C677" s="49"/>
      <c r="D677" s="50"/>
      <c r="E677" s="62"/>
      <c r="F677" s="51"/>
      <c r="G677" s="49"/>
      <c r="H677" s="53"/>
      <c r="I677" s="52"/>
      <c r="J677" s="52"/>
      <c r="K677" s="32" t="s">
        <v>65</v>
      </c>
      <c r="L677" s="76">
        <v>677</v>
      </c>
      <c r="M677" s="76"/>
      <c r="N677" s="59"/>
    </row>
    <row r="678" spans="1:14" x14ac:dyDescent="0.35">
      <c r="A678" t="s">
        <v>174</v>
      </c>
      <c r="B678" t="s">
        <v>749</v>
      </c>
      <c r="C678" s="49"/>
      <c r="D678" s="50"/>
      <c r="E678" s="62"/>
      <c r="F678" s="51"/>
      <c r="G678" s="49"/>
      <c r="H678" s="53"/>
      <c r="I678" s="52"/>
      <c r="J678" s="52"/>
      <c r="K678" s="32" t="s">
        <v>65</v>
      </c>
      <c r="L678" s="76">
        <v>678</v>
      </c>
      <c r="M678" s="76"/>
      <c r="N678" s="59"/>
    </row>
    <row r="679" spans="1:14" x14ac:dyDescent="0.35">
      <c r="A679" t="s">
        <v>174</v>
      </c>
      <c r="B679" t="s">
        <v>750</v>
      </c>
      <c r="C679" s="49"/>
      <c r="D679" s="50"/>
      <c r="E679" s="62"/>
      <c r="F679" s="51"/>
      <c r="G679" s="49"/>
      <c r="H679" s="53"/>
      <c r="I679" s="52"/>
      <c r="J679" s="52"/>
      <c r="K679" s="32" t="s">
        <v>65</v>
      </c>
      <c r="L679" s="76">
        <v>679</v>
      </c>
      <c r="M679" s="76"/>
      <c r="N679" s="59"/>
    </row>
    <row r="680" spans="1:14" x14ac:dyDescent="0.35">
      <c r="A680" t="s">
        <v>174</v>
      </c>
      <c r="B680" t="s">
        <v>751</v>
      </c>
      <c r="C680" s="49"/>
      <c r="D680" s="50"/>
      <c r="E680" s="62"/>
      <c r="F680" s="51"/>
      <c r="G680" s="49"/>
      <c r="H680" s="53"/>
      <c r="I680" s="52"/>
      <c r="J680" s="52"/>
      <c r="K680" s="32" t="s">
        <v>65</v>
      </c>
      <c r="L680" s="76">
        <v>680</v>
      </c>
      <c r="M680" s="76"/>
      <c r="N680" s="59"/>
    </row>
    <row r="681" spans="1:14" x14ac:dyDescent="0.35">
      <c r="A681" t="s">
        <v>174</v>
      </c>
      <c r="B681" t="s">
        <v>752</v>
      </c>
      <c r="C681" s="49"/>
      <c r="D681" s="50"/>
      <c r="E681" s="62"/>
      <c r="F681" s="51"/>
      <c r="G681" s="49"/>
      <c r="H681" s="53"/>
      <c r="I681" s="52"/>
      <c r="J681" s="52"/>
      <c r="K681" s="32" t="s">
        <v>65</v>
      </c>
      <c r="L681" s="76">
        <v>681</v>
      </c>
      <c r="M681" s="76"/>
      <c r="N681" s="59"/>
    </row>
    <row r="682" spans="1:14" x14ac:dyDescent="0.35">
      <c r="A682" t="s">
        <v>174</v>
      </c>
      <c r="B682" t="s">
        <v>753</v>
      </c>
      <c r="C682" s="49"/>
      <c r="D682" s="50"/>
      <c r="E682" s="62"/>
      <c r="F682" s="51"/>
      <c r="G682" s="49"/>
      <c r="H682" s="53"/>
      <c r="I682" s="52"/>
      <c r="J682" s="52"/>
      <c r="K682" s="32" t="s">
        <v>65</v>
      </c>
      <c r="L682" s="76">
        <v>682</v>
      </c>
      <c r="M682" s="76"/>
      <c r="N682" s="59"/>
    </row>
    <row r="683" spans="1:14" x14ac:dyDescent="0.35">
      <c r="A683" t="s">
        <v>174</v>
      </c>
      <c r="B683" t="s">
        <v>754</v>
      </c>
      <c r="C683" s="49"/>
      <c r="D683" s="50"/>
      <c r="E683" s="62"/>
      <c r="F683" s="51"/>
      <c r="G683" s="49"/>
      <c r="H683" s="53"/>
      <c r="I683" s="52"/>
      <c r="J683" s="52"/>
      <c r="K683" s="32" t="s">
        <v>65</v>
      </c>
      <c r="L683" s="76">
        <v>683</v>
      </c>
      <c r="M683" s="76"/>
      <c r="N683" s="59"/>
    </row>
    <row r="684" spans="1:14" x14ac:dyDescent="0.35">
      <c r="A684" t="s">
        <v>174</v>
      </c>
      <c r="B684" t="s">
        <v>755</v>
      </c>
      <c r="C684" s="49"/>
      <c r="D684" s="50"/>
      <c r="E684" s="62"/>
      <c r="F684" s="51"/>
      <c r="G684" s="49"/>
      <c r="H684" s="53"/>
      <c r="I684" s="52"/>
      <c r="J684" s="52"/>
      <c r="K684" s="32" t="s">
        <v>65</v>
      </c>
      <c r="L684" s="76">
        <v>684</v>
      </c>
      <c r="M684" s="76"/>
      <c r="N684" s="59"/>
    </row>
    <row r="685" spans="1:14" x14ac:dyDescent="0.35">
      <c r="A685" t="s">
        <v>756</v>
      </c>
      <c r="B685" t="s">
        <v>757</v>
      </c>
      <c r="C685" s="49"/>
      <c r="D685" s="50"/>
      <c r="E685" s="62"/>
      <c r="F685" s="51"/>
      <c r="G685" s="49"/>
      <c r="H685" s="53"/>
      <c r="I685" s="52"/>
      <c r="J685" s="52"/>
      <c r="K685" s="32" t="s">
        <v>65</v>
      </c>
      <c r="L685" s="76">
        <v>685</v>
      </c>
      <c r="M685" s="76"/>
      <c r="N685" s="59"/>
    </row>
    <row r="686" spans="1:14" x14ac:dyDescent="0.35">
      <c r="A686" t="s">
        <v>756</v>
      </c>
      <c r="B686" t="s">
        <v>181</v>
      </c>
      <c r="C686" s="49"/>
      <c r="D686" s="50"/>
      <c r="E686" s="62"/>
      <c r="F686" s="51"/>
      <c r="G686" s="49"/>
      <c r="H686" s="53"/>
      <c r="I686" s="52"/>
      <c r="J686" s="52"/>
      <c r="K686" s="32" t="s">
        <v>65</v>
      </c>
      <c r="L686" s="76">
        <v>686</v>
      </c>
      <c r="M686" s="76"/>
      <c r="N686" s="59"/>
    </row>
    <row r="687" spans="1:14" x14ac:dyDescent="0.35">
      <c r="A687" t="s">
        <v>174</v>
      </c>
      <c r="B687" t="s">
        <v>758</v>
      </c>
      <c r="C687" s="49"/>
      <c r="D687" s="50"/>
      <c r="E687" s="62"/>
      <c r="F687" s="51"/>
      <c r="G687" s="49"/>
      <c r="H687" s="53"/>
      <c r="I687" s="52"/>
      <c r="J687" s="52"/>
      <c r="K687" s="32" t="s">
        <v>65</v>
      </c>
      <c r="L687" s="76">
        <v>687</v>
      </c>
      <c r="M687" s="76"/>
      <c r="N687" s="59"/>
    </row>
    <row r="688" spans="1:14" x14ac:dyDescent="0.35">
      <c r="A688" t="s">
        <v>174</v>
      </c>
      <c r="B688" t="s">
        <v>759</v>
      </c>
      <c r="C688" s="49"/>
      <c r="D688" s="50"/>
      <c r="E688" s="62"/>
      <c r="F688" s="51"/>
      <c r="G688" s="49"/>
      <c r="H688" s="53"/>
      <c r="I688" s="52"/>
      <c r="J688" s="52"/>
      <c r="K688" s="32" t="s">
        <v>65</v>
      </c>
      <c r="L688" s="76">
        <v>688</v>
      </c>
      <c r="M688" s="76"/>
      <c r="N688" s="59"/>
    </row>
    <row r="689" spans="1:14" x14ac:dyDescent="0.35">
      <c r="A689" t="s">
        <v>582</v>
      </c>
      <c r="B689" t="s">
        <v>760</v>
      </c>
      <c r="C689" s="49"/>
      <c r="D689" s="50"/>
      <c r="E689" s="62"/>
      <c r="F689" s="51"/>
      <c r="G689" s="49"/>
      <c r="H689" s="53"/>
      <c r="I689" s="52"/>
      <c r="J689" s="52"/>
      <c r="K689" s="32" t="s">
        <v>65</v>
      </c>
      <c r="L689" s="76">
        <v>689</v>
      </c>
      <c r="M689" s="76"/>
      <c r="N689" s="59"/>
    </row>
    <row r="690" spans="1:14" x14ac:dyDescent="0.35">
      <c r="A690" t="s">
        <v>582</v>
      </c>
      <c r="B690" t="s">
        <v>181</v>
      </c>
      <c r="C690" s="49"/>
      <c r="D690" s="50"/>
      <c r="E690" s="62"/>
      <c r="F690" s="51"/>
      <c r="G690" s="49"/>
      <c r="H690" s="53"/>
      <c r="I690" s="52"/>
      <c r="J690" s="52"/>
      <c r="K690" s="32" t="s">
        <v>65</v>
      </c>
      <c r="L690" s="76">
        <v>690</v>
      </c>
      <c r="M690" s="76"/>
      <c r="N690" s="59"/>
    </row>
    <row r="691" spans="1:14" x14ac:dyDescent="0.35">
      <c r="A691" t="s">
        <v>219</v>
      </c>
      <c r="B691" t="s">
        <v>761</v>
      </c>
      <c r="C691" s="49"/>
      <c r="D691" s="50"/>
      <c r="E691" s="62"/>
      <c r="F691" s="51"/>
      <c r="G691" s="49"/>
      <c r="H691" s="53"/>
      <c r="I691" s="52"/>
      <c r="J691" s="52"/>
      <c r="K691" s="32" t="s">
        <v>65</v>
      </c>
      <c r="L691" s="76">
        <v>691</v>
      </c>
      <c r="M691" s="76"/>
      <c r="N691" s="59"/>
    </row>
    <row r="692" spans="1:14" x14ac:dyDescent="0.35">
      <c r="A692" t="s">
        <v>219</v>
      </c>
      <c r="B692" t="s">
        <v>181</v>
      </c>
      <c r="C692" s="49"/>
      <c r="D692" s="50"/>
      <c r="E692" s="62"/>
      <c r="F692" s="51"/>
      <c r="G692" s="49"/>
      <c r="H692" s="53"/>
      <c r="I692" s="52"/>
      <c r="J692" s="52"/>
      <c r="K692" s="32" t="s">
        <v>65</v>
      </c>
      <c r="L692" s="76">
        <v>692</v>
      </c>
      <c r="M692" s="76"/>
      <c r="N692" s="59"/>
    </row>
    <row r="693" spans="1:14" x14ac:dyDescent="0.35">
      <c r="A693" t="s">
        <v>174</v>
      </c>
      <c r="B693" t="s">
        <v>762</v>
      </c>
      <c r="C693" s="49"/>
      <c r="D693" s="50"/>
      <c r="E693" s="62"/>
      <c r="F693" s="51"/>
      <c r="G693" s="49"/>
      <c r="H693" s="53"/>
      <c r="I693" s="52"/>
      <c r="J693" s="52"/>
      <c r="K693" s="32" t="s">
        <v>65</v>
      </c>
      <c r="L693" s="76">
        <v>693</v>
      </c>
      <c r="M693" s="76"/>
      <c r="N693" s="59"/>
    </row>
    <row r="694" spans="1:14" x14ac:dyDescent="0.35">
      <c r="A694" t="s">
        <v>174</v>
      </c>
      <c r="B694" t="s">
        <v>763</v>
      </c>
      <c r="C694" s="49"/>
      <c r="D694" s="50"/>
      <c r="E694" s="62"/>
      <c r="F694" s="51"/>
      <c r="G694" s="49"/>
      <c r="H694" s="53"/>
      <c r="I694" s="52"/>
      <c r="J694" s="52"/>
      <c r="K694" s="32" t="s">
        <v>65</v>
      </c>
      <c r="L694" s="76">
        <v>694</v>
      </c>
      <c r="M694" s="76"/>
      <c r="N694" s="59"/>
    </row>
    <row r="695" spans="1:14" x14ac:dyDescent="0.35">
      <c r="A695" t="s">
        <v>174</v>
      </c>
      <c r="B695" t="s">
        <v>764</v>
      </c>
      <c r="C695" s="49"/>
      <c r="D695" s="50"/>
      <c r="E695" s="62"/>
      <c r="F695" s="51"/>
      <c r="G695" s="49"/>
      <c r="H695" s="53"/>
      <c r="I695" s="52"/>
      <c r="J695" s="52"/>
      <c r="K695" s="32" t="s">
        <v>65</v>
      </c>
      <c r="L695" s="76">
        <v>695</v>
      </c>
      <c r="M695" s="76"/>
      <c r="N695" s="59"/>
    </row>
    <row r="696" spans="1:14" x14ac:dyDescent="0.35">
      <c r="A696" t="s">
        <v>174</v>
      </c>
      <c r="B696" t="s">
        <v>765</v>
      </c>
      <c r="C696" s="49"/>
      <c r="D696" s="50"/>
      <c r="E696" s="62"/>
      <c r="F696" s="51"/>
      <c r="G696" s="49"/>
      <c r="H696" s="53"/>
      <c r="I696" s="52"/>
      <c r="J696" s="52"/>
      <c r="K696" s="32" t="s">
        <v>65</v>
      </c>
      <c r="L696" s="76">
        <v>696</v>
      </c>
      <c r="M696" s="76"/>
      <c r="N696" s="59"/>
    </row>
    <row r="697" spans="1:14" x14ac:dyDescent="0.35">
      <c r="A697" t="s">
        <v>174</v>
      </c>
      <c r="B697" t="s">
        <v>766</v>
      </c>
      <c r="C697" s="49"/>
      <c r="D697" s="50"/>
      <c r="E697" s="62"/>
      <c r="F697" s="51"/>
      <c r="G697" s="49"/>
      <c r="H697" s="53"/>
      <c r="I697" s="52"/>
      <c r="J697" s="52"/>
      <c r="K697" s="32" t="s">
        <v>65</v>
      </c>
      <c r="L697" s="76">
        <v>697</v>
      </c>
      <c r="M697" s="76"/>
      <c r="N697" s="59"/>
    </row>
    <row r="698" spans="1:14" x14ac:dyDescent="0.35">
      <c r="A698" t="s">
        <v>174</v>
      </c>
      <c r="B698" t="s">
        <v>767</v>
      </c>
      <c r="C698" s="49"/>
      <c r="D698" s="50"/>
      <c r="E698" s="62"/>
      <c r="F698" s="51"/>
      <c r="G698" s="49"/>
      <c r="H698" s="53"/>
      <c r="I698" s="52"/>
      <c r="J698" s="52"/>
      <c r="K698" s="32" t="s">
        <v>65</v>
      </c>
      <c r="L698" s="76">
        <v>698</v>
      </c>
      <c r="M698" s="76"/>
      <c r="N698" s="59"/>
    </row>
    <row r="699" spans="1:14" x14ac:dyDescent="0.35">
      <c r="A699" t="s">
        <v>174</v>
      </c>
      <c r="B699" t="s">
        <v>768</v>
      </c>
      <c r="C699" s="49"/>
      <c r="D699" s="50"/>
      <c r="E699" s="62"/>
      <c r="F699" s="51"/>
      <c r="G699" s="49"/>
      <c r="H699" s="53"/>
      <c r="I699" s="52"/>
      <c r="J699" s="52"/>
      <c r="K699" s="32" t="s">
        <v>65</v>
      </c>
      <c r="L699" s="76">
        <v>699</v>
      </c>
      <c r="M699" s="76"/>
      <c r="N699" s="59"/>
    </row>
    <row r="700" spans="1:14" x14ac:dyDescent="0.35">
      <c r="A700" t="s">
        <v>174</v>
      </c>
      <c r="B700" t="s">
        <v>769</v>
      </c>
      <c r="C700" s="49"/>
      <c r="D700" s="50"/>
      <c r="E700" s="62"/>
      <c r="F700" s="51"/>
      <c r="G700" s="49"/>
      <c r="H700" s="53"/>
      <c r="I700" s="52"/>
      <c r="J700" s="52"/>
      <c r="K700" s="32" t="s">
        <v>65</v>
      </c>
      <c r="L700" s="76">
        <v>700</v>
      </c>
      <c r="M700" s="76"/>
      <c r="N700" s="59"/>
    </row>
    <row r="701" spans="1:14" x14ac:dyDescent="0.35">
      <c r="A701" t="s">
        <v>174</v>
      </c>
      <c r="B701" t="s">
        <v>770</v>
      </c>
      <c r="C701" s="49"/>
      <c r="D701" s="50"/>
      <c r="E701" s="62"/>
      <c r="F701" s="51"/>
      <c r="G701" s="49"/>
      <c r="H701" s="53"/>
      <c r="I701" s="52"/>
      <c r="J701" s="52"/>
      <c r="K701" s="32" t="s">
        <v>65</v>
      </c>
      <c r="L701" s="76">
        <v>701</v>
      </c>
      <c r="M701" s="76"/>
      <c r="N701" s="59"/>
    </row>
    <row r="702" spans="1:14" x14ac:dyDescent="0.35">
      <c r="A702" t="s">
        <v>771</v>
      </c>
      <c r="B702" t="s">
        <v>772</v>
      </c>
      <c r="C702" s="49"/>
      <c r="D702" s="50"/>
      <c r="E702" s="62"/>
      <c r="F702" s="51"/>
      <c r="G702" s="49"/>
      <c r="H702" s="53"/>
      <c r="I702" s="52"/>
      <c r="J702" s="52"/>
      <c r="K702" s="32" t="s">
        <v>65</v>
      </c>
      <c r="L702" s="76">
        <v>702</v>
      </c>
      <c r="M702" s="76"/>
      <c r="N702" s="59"/>
    </row>
    <row r="703" spans="1:14" x14ac:dyDescent="0.35">
      <c r="A703" t="s">
        <v>771</v>
      </c>
      <c r="B703" t="s">
        <v>181</v>
      </c>
      <c r="C703" s="49"/>
      <c r="D703" s="50"/>
      <c r="E703" s="62"/>
      <c r="F703" s="51"/>
      <c r="G703" s="49"/>
      <c r="H703" s="53"/>
      <c r="I703" s="52"/>
      <c r="J703" s="52"/>
      <c r="K703" s="32" t="s">
        <v>65</v>
      </c>
      <c r="L703" s="76">
        <v>703</v>
      </c>
      <c r="M703" s="76"/>
      <c r="N703" s="59"/>
    </row>
    <row r="704" spans="1:14" x14ac:dyDescent="0.35">
      <c r="A704" t="s">
        <v>174</v>
      </c>
      <c r="B704" t="s">
        <v>773</v>
      </c>
      <c r="C704" s="49"/>
      <c r="D704" s="50"/>
      <c r="E704" s="62"/>
      <c r="F704" s="51"/>
      <c r="G704" s="49"/>
      <c r="H704" s="53"/>
      <c r="I704" s="52"/>
      <c r="J704" s="52"/>
      <c r="K704" s="32" t="s">
        <v>65</v>
      </c>
      <c r="L704" s="76">
        <v>704</v>
      </c>
      <c r="M704" s="76"/>
      <c r="N704" s="59"/>
    </row>
    <row r="705" spans="1:14" x14ac:dyDescent="0.35">
      <c r="A705" t="s">
        <v>774</v>
      </c>
      <c r="B705" t="s">
        <v>775</v>
      </c>
      <c r="C705" s="49"/>
      <c r="D705" s="50"/>
      <c r="E705" s="62"/>
      <c r="F705" s="51"/>
      <c r="G705" s="49"/>
      <c r="H705" s="53"/>
      <c r="I705" s="52"/>
      <c r="J705" s="52"/>
      <c r="K705" s="32" t="s">
        <v>65</v>
      </c>
      <c r="L705" s="76">
        <v>705</v>
      </c>
      <c r="M705" s="76"/>
      <c r="N705" s="59"/>
    </row>
    <row r="706" spans="1:14" x14ac:dyDescent="0.35">
      <c r="A706" t="s">
        <v>774</v>
      </c>
      <c r="B706" t="s">
        <v>181</v>
      </c>
      <c r="C706" s="49"/>
      <c r="D706" s="50"/>
      <c r="E706" s="62"/>
      <c r="F706" s="51"/>
      <c r="G706" s="49"/>
      <c r="H706" s="53"/>
      <c r="I706" s="52"/>
      <c r="J706" s="52"/>
      <c r="K706" s="32" t="s">
        <v>65</v>
      </c>
      <c r="L706" s="76">
        <v>706</v>
      </c>
      <c r="M706" s="76"/>
      <c r="N706" s="59"/>
    </row>
    <row r="707" spans="1:14" x14ac:dyDescent="0.35">
      <c r="A707" t="s">
        <v>174</v>
      </c>
      <c r="B707" t="s">
        <v>776</v>
      </c>
      <c r="C707" s="49"/>
      <c r="D707" s="50"/>
      <c r="E707" s="62"/>
      <c r="F707" s="51"/>
      <c r="G707" s="49"/>
      <c r="H707" s="53"/>
      <c r="I707" s="52"/>
      <c r="J707" s="52"/>
      <c r="K707" s="32" t="s">
        <v>65</v>
      </c>
      <c r="L707" s="76">
        <v>707</v>
      </c>
      <c r="M707" s="76"/>
      <c r="N707" s="59"/>
    </row>
    <row r="708" spans="1:14" x14ac:dyDescent="0.35">
      <c r="A708" t="s">
        <v>174</v>
      </c>
      <c r="B708" t="s">
        <v>777</v>
      </c>
      <c r="C708" s="49"/>
      <c r="D708" s="50"/>
      <c r="E708" s="62"/>
      <c r="F708" s="51"/>
      <c r="G708" s="49"/>
      <c r="H708" s="53"/>
      <c r="I708" s="52"/>
      <c r="J708" s="52"/>
      <c r="K708" s="32" t="s">
        <v>65</v>
      </c>
      <c r="L708" s="76">
        <v>708</v>
      </c>
      <c r="M708" s="76"/>
      <c r="N708" s="59"/>
    </row>
    <row r="709" spans="1:14" x14ac:dyDescent="0.35">
      <c r="A709" t="s">
        <v>582</v>
      </c>
      <c r="B709" t="s">
        <v>778</v>
      </c>
      <c r="C709" s="49"/>
      <c r="D709" s="50"/>
      <c r="E709" s="62"/>
      <c r="F709" s="51"/>
      <c r="G709" s="49"/>
      <c r="H709" s="53"/>
      <c r="I709" s="52"/>
      <c r="J709" s="52"/>
      <c r="K709" s="32" t="s">
        <v>65</v>
      </c>
      <c r="L709" s="76">
        <v>709</v>
      </c>
      <c r="M709" s="76"/>
      <c r="N709" s="59"/>
    </row>
    <row r="710" spans="1:14" x14ac:dyDescent="0.35">
      <c r="A710" t="s">
        <v>582</v>
      </c>
      <c r="B710" t="s">
        <v>181</v>
      </c>
      <c r="C710" s="49"/>
      <c r="D710" s="50"/>
      <c r="E710" s="62"/>
      <c r="F710" s="51"/>
      <c r="G710" s="49"/>
      <c r="H710" s="53"/>
      <c r="I710" s="52"/>
      <c r="J710" s="52"/>
      <c r="K710" s="32" t="s">
        <v>65</v>
      </c>
      <c r="L710" s="76">
        <v>710</v>
      </c>
      <c r="M710" s="76"/>
      <c r="N710" s="59"/>
    </row>
    <row r="711" spans="1:14" x14ac:dyDescent="0.35">
      <c r="A711" t="s">
        <v>174</v>
      </c>
      <c r="B711" t="s">
        <v>779</v>
      </c>
      <c r="C711" s="49"/>
      <c r="D711" s="50"/>
      <c r="E711" s="62"/>
      <c r="F711" s="51"/>
      <c r="G711" s="49"/>
      <c r="H711" s="53"/>
      <c r="I711" s="52"/>
      <c r="J711" s="52"/>
      <c r="K711" s="32" t="s">
        <v>65</v>
      </c>
      <c r="L711" s="76">
        <v>711</v>
      </c>
      <c r="M711" s="76"/>
      <c r="N711" s="59"/>
    </row>
    <row r="712" spans="1:14" x14ac:dyDescent="0.35">
      <c r="A712" t="s">
        <v>174</v>
      </c>
      <c r="B712" t="s">
        <v>780</v>
      </c>
      <c r="C712" s="49"/>
      <c r="D712" s="50"/>
      <c r="E712" s="62"/>
      <c r="F712" s="51"/>
      <c r="G712" s="49"/>
      <c r="H712" s="53"/>
      <c r="I712" s="52"/>
      <c r="J712" s="52"/>
      <c r="K712" s="32" t="s">
        <v>65</v>
      </c>
      <c r="L712" s="76">
        <v>712</v>
      </c>
      <c r="M712" s="76"/>
      <c r="N712" s="59"/>
    </row>
    <row r="713" spans="1:14" x14ac:dyDescent="0.35">
      <c r="A713" t="s">
        <v>174</v>
      </c>
      <c r="B713" t="s">
        <v>781</v>
      </c>
      <c r="C713" s="49"/>
      <c r="D713" s="50"/>
      <c r="E713" s="62"/>
      <c r="F713" s="51"/>
      <c r="G713" s="49"/>
      <c r="H713" s="53"/>
      <c r="I713" s="52"/>
      <c r="J713" s="52"/>
      <c r="K713" s="32" t="s">
        <v>65</v>
      </c>
      <c r="L713" s="76">
        <v>713</v>
      </c>
      <c r="M713" s="76"/>
      <c r="N713" s="59"/>
    </row>
    <row r="714" spans="1:14" x14ac:dyDescent="0.35">
      <c r="A714" t="s">
        <v>174</v>
      </c>
      <c r="B714" t="s">
        <v>782</v>
      </c>
      <c r="C714" s="49"/>
      <c r="D714" s="50"/>
      <c r="E714" s="62"/>
      <c r="F714" s="51"/>
      <c r="G714" s="49"/>
      <c r="H714" s="53"/>
      <c r="I714" s="52"/>
      <c r="J714" s="52"/>
      <c r="K714" s="32" t="s">
        <v>65</v>
      </c>
      <c r="L714" s="76">
        <v>714</v>
      </c>
      <c r="M714" s="76"/>
      <c r="N714" s="59"/>
    </row>
    <row r="715" spans="1:14" x14ac:dyDescent="0.35">
      <c r="A715" t="s">
        <v>174</v>
      </c>
      <c r="B715" t="s">
        <v>783</v>
      </c>
      <c r="C715" s="49"/>
      <c r="D715" s="50"/>
      <c r="E715" s="62"/>
      <c r="F715" s="51"/>
      <c r="G715" s="49"/>
      <c r="H715" s="53"/>
      <c r="I715" s="52"/>
      <c r="J715" s="52"/>
      <c r="K715" s="32" t="s">
        <v>65</v>
      </c>
      <c r="L715" s="76">
        <v>715</v>
      </c>
      <c r="M715" s="76"/>
      <c r="N715" s="59"/>
    </row>
    <row r="716" spans="1:14" x14ac:dyDescent="0.35">
      <c r="A716" t="s">
        <v>174</v>
      </c>
      <c r="B716" t="s">
        <v>784</v>
      </c>
      <c r="C716" s="49"/>
      <c r="D716" s="50"/>
      <c r="E716" s="62"/>
      <c r="F716" s="51"/>
      <c r="G716" s="49"/>
      <c r="H716" s="53"/>
      <c r="I716" s="52"/>
      <c r="J716" s="52"/>
      <c r="K716" s="32" t="s">
        <v>65</v>
      </c>
      <c r="L716" s="76">
        <v>716</v>
      </c>
      <c r="M716" s="76"/>
      <c r="N716" s="59"/>
    </row>
    <row r="717" spans="1:14" x14ac:dyDescent="0.35">
      <c r="A717" t="s">
        <v>174</v>
      </c>
      <c r="B717" t="s">
        <v>785</v>
      </c>
      <c r="C717" s="49"/>
      <c r="D717" s="50"/>
      <c r="E717" s="62"/>
      <c r="F717" s="51"/>
      <c r="G717" s="49"/>
      <c r="H717" s="53"/>
      <c r="I717" s="52"/>
      <c r="J717" s="52"/>
      <c r="K717" s="32" t="s">
        <v>65</v>
      </c>
      <c r="L717" s="76">
        <v>717</v>
      </c>
      <c r="M717" s="76"/>
      <c r="N717" s="59"/>
    </row>
    <row r="718" spans="1:14" x14ac:dyDescent="0.35">
      <c r="A718" t="s">
        <v>174</v>
      </c>
      <c r="B718" t="s">
        <v>786</v>
      </c>
      <c r="C718" s="49"/>
      <c r="D718" s="50"/>
      <c r="E718" s="62"/>
      <c r="F718" s="51"/>
      <c r="G718" s="49"/>
      <c r="H718" s="53"/>
      <c r="I718" s="52"/>
      <c r="J718" s="52"/>
      <c r="K718" s="32" t="s">
        <v>65</v>
      </c>
      <c r="L718" s="76">
        <v>718</v>
      </c>
      <c r="M718" s="76"/>
      <c r="N718" s="59"/>
    </row>
    <row r="719" spans="1:14" x14ac:dyDescent="0.35">
      <c r="A719" t="s">
        <v>274</v>
      </c>
      <c r="B719" t="s">
        <v>787</v>
      </c>
      <c r="C719" s="49"/>
      <c r="D719" s="50"/>
      <c r="E719" s="62"/>
      <c r="F719" s="51"/>
      <c r="G719" s="49"/>
      <c r="H719" s="53"/>
      <c r="I719" s="52"/>
      <c r="J719" s="52"/>
      <c r="K719" s="32" t="s">
        <v>65</v>
      </c>
      <c r="L719" s="76">
        <v>719</v>
      </c>
      <c r="M719" s="76"/>
      <c r="N719" s="59"/>
    </row>
    <row r="720" spans="1:14" x14ac:dyDescent="0.35">
      <c r="A720" t="s">
        <v>274</v>
      </c>
      <c r="B720" t="s">
        <v>181</v>
      </c>
      <c r="C720" s="49"/>
      <c r="D720" s="50"/>
      <c r="E720" s="62"/>
      <c r="F720" s="51"/>
      <c r="G720" s="49"/>
      <c r="H720" s="53"/>
      <c r="I720" s="52"/>
      <c r="J720" s="52"/>
      <c r="K720" s="32" t="s">
        <v>65</v>
      </c>
      <c r="L720" s="76">
        <v>720</v>
      </c>
      <c r="M720" s="76"/>
      <c r="N720" s="59"/>
    </row>
    <row r="721" spans="1:14" x14ac:dyDescent="0.35">
      <c r="A721" t="s">
        <v>174</v>
      </c>
      <c r="B721" t="s">
        <v>788</v>
      </c>
      <c r="C721" s="49"/>
      <c r="D721" s="50"/>
      <c r="E721" s="62"/>
      <c r="F721" s="51"/>
      <c r="G721" s="49"/>
      <c r="H721" s="53"/>
      <c r="I721" s="52"/>
      <c r="J721" s="52"/>
      <c r="K721" s="32" t="s">
        <v>65</v>
      </c>
      <c r="L721" s="76">
        <v>721</v>
      </c>
      <c r="M721" s="76"/>
      <c r="N721" s="59"/>
    </row>
    <row r="722" spans="1:14" x14ac:dyDescent="0.35">
      <c r="A722" t="s">
        <v>174</v>
      </c>
      <c r="B722" t="s">
        <v>789</v>
      </c>
      <c r="C722" s="49"/>
      <c r="D722" s="50"/>
      <c r="E722" s="62"/>
      <c r="F722" s="51"/>
      <c r="G722" s="49"/>
      <c r="H722" s="53"/>
      <c r="I722" s="52"/>
      <c r="J722" s="52"/>
      <c r="K722" s="32" t="s">
        <v>65</v>
      </c>
      <c r="L722" s="76">
        <v>722</v>
      </c>
      <c r="M722" s="76"/>
      <c r="N722" s="59"/>
    </row>
    <row r="723" spans="1:14" x14ac:dyDescent="0.35">
      <c r="A723" t="s">
        <v>174</v>
      </c>
      <c r="B723" t="s">
        <v>790</v>
      </c>
      <c r="C723" s="49"/>
      <c r="D723" s="50"/>
      <c r="E723" s="62"/>
      <c r="F723" s="51"/>
      <c r="G723" s="49"/>
      <c r="H723" s="53"/>
      <c r="I723" s="52"/>
      <c r="J723" s="52"/>
      <c r="K723" s="32" t="s">
        <v>65</v>
      </c>
      <c r="L723" s="76">
        <v>723</v>
      </c>
      <c r="M723" s="76"/>
      <c r="N723" s="59"/>
    </row>
    <row r="724" spans="1:14" x14ac:dyDescent="0.35">
      <c r="A724" t="s">
        <v>174</v>
      </c>
      <c r="B724" t="s">
        <v>791</v>
      </c>
      <c r="C724" s="49"/>
      <c r="D724" s="50"/>
      <c r="E724" s="62"/>
      <c r="F724" s="51"/>
      <c r="G724" s="49"/>
      <c r="H724" s="53"/>
      <c r="I724" s="52"/>
      <c r="J724" s="52"/>
      <c r="K724" s="32" t="s">
        <v>65</v>
      </c>
      <c r="L724" s="76">
        <v>724</v>
      </c>
      <c r="M724" s="76"/>
      <c r="N724" s="59"/>
    </row>
    <row r="725" spans="1:14" x14ac:dyDescent="0.35">
      <c r="A725" t="s">
        <v>174</v>
      </c>
      <c r="B725" t="s">
        <v>792</v>
      </c>
      <c r="C725" s="49"/>
      <c r="D725" s="50"/>
      <c r="E725" s="62"/>
      <c r="F725" s="51"/>
      <c r="G725" s="49"/>
      <c r="H725" s="53"/>
      <c r="I725" s="52"/>
      <c r="J725" s="52"/>
      <c r="K725" s="32" t="s">
        <v>65</v>
      </c>
      <c r="L725" s="76">
        <v>725</v>
      </c>
      <c r="M725" s="76"/>
      <c r="N725" s="59"/>
    </row>
    <row r="726" spans="1:14" x14ac:dyDescent="0.35">
      <c r="A726" t="s">
        <v>174</v>
      </c>
      <c r="B726" t="s">
        <v>793</v>
      </c>
      <c r="C726" s="49"/>
      <c r="D726" s="50"/>
      <c r="E726" s="62"/>
      <c r="F726" s="51"/>
      <c r="G726" s="49"/>
      <c r="H726" s="53"/>
      <c r="I726" s="52"/>
      <c r="J726" s="52"/>
      <c r="K726" s="32" t="s">
        <v>65</v>
      </c>
      <c r="L726" s="76">
        <v>726</v>
      </c>
      <c r="M726" s="76"/>
      <c r="N726" s="59"/>
    </row>
    <row r="727" spans="1:14" x14ac:dyDescent="0.35">
      <c r="A727" t="s">
        <v>213</v>
      </c>
      <c r="B727" t="s">
        <v>794</v>
      </c>
      <c r="C727" s="49"/>
      <c r="D727" s="50"/>
      <c r="E727" s="62"/>
      <c r="F727" s="51"/>
      <c r="G727" s="49"/>
      <c r="H727" s="53"/>
      <c r="I727" s="52"/>
      <c r="J727" s="52"/>
      <c r="K727" s="32" t="s">
        <v>65</v>
      </c>
      <c r="L727" s="76">
        <v>727</v>
      </c>
      <c r="M727" s="76"/>
      <c r="N727" s="59"/>
    </row>
    <row r="728" spans="1:14" x14ac:dyDescent="0.35">
      <c r="A728" t="s">
        <v>213</v>
      </c>
      <c r="B728" t="s">
        <v>181</v>
      </c>
      <c r="C728" s="49"/>
      <c r="D728" s="50"/>
      <c r="E728" s="62"/>
      <c r="F728" s="51"/>
      <c r="G728" s="49"/>
      <c r="H728" s="53"/>
      <c r="I728" s="52"/>
      <c r="J728" s="52"/>
      <c r="K728" s="32" t="s">
        <v>65</v>
      </c>
      <c r="L728" s="76">
        <v>728</v>
      </c>
      <c r="M728" s="76"/>
      <c r="N728" s="59"/>
    </row>
    <row r="729" spans="1:14" x14ac:dyDescent="0.35">
      <c r="A729" t="s">
        <v>265</v>
      </c>
      <c r="B729" t="s">
        <v>795</v>
      </c>
      <c r="C729" s="49"/>
      <c r="D729" s="50"/>
      <c r="E729" s="62"/>
      <c r="F729" s="51"/>
      <c r="G729" s="49"/>
      <c r="H729" s="53"/>
      <c r="I729" s="52"/>
      <c r="J729" s="52"/>
      <c r="K729" s="32" t="s">
        <v>65</v>
      </c>
      <c r="L729" s="76">
        <v>729</v>
      </c>
      <c r="M729" s="76"/>
      <c r="N729" s="59"/>
    </row>
    <row r="730" spans="1:14" x14ac:dyDescent="0.35">
      <c r="A730" t="s">
        <v>265</v>
      </c>
      <c r="B730" t="s">
        <v>181</v>
      </c>
      <c r="C730" s="49"/>
      <c r="D730" s="50"/>
      <c r="E730" s="62"/>
      <c r="F730" s="51"/>
      <c r="G730" s="49"/>
      <c r="H730" s="53"/>
      <c r="I730" s="52"/>
      <c r="J730" s="52"/>
      <c r="K730" s="32" t="s">
        <v>65</v>
      </c>
      <c r="L730" s="76">
        <v>730</v>
      </c>
      <c r="M730" s="76"/>
      <c r="N730" s="59"/>
    </row>
    <row r="731" spans="1:14" x14ac:dyDescent="0.35">
      <c r="A731" t="s">
        <v>174</v>
      </c>
      <c r="B731" t="s">
        <v>796</v>
      </c>
      <c r="C731" s="49"/>
      <c r="D731" s="50"/>
      <c r="E731" s="62"/>
      <c r="F731" s="51"/>
      <c r="G731" s="49"/>
      <c r="H731" s="53"/>
      <c r="I731" s="52"/>
      <c r="J731" s="52"/>
      <c r="K731" s="32" t="s">
        <v>65</v>
      </c>
      <c r="L731" s="76">
        <v>731</v>
      </c>
      <c r="M731" s="76"/>
      <c r="N731" s="59"/>
    </row>
    <row r="732" spans="1:14" x14ac:dyDescent="0.35">
      <c r="A732" t="s">
        <v>174</v>
      </c>
      <c r="B732" t="s">
        <v>797</v>
      </c>
      <c r="C732" s="49"/>
      <c r="D732" s="50"/>
      <c r="E732" s="62"/>
      <c r="F732" s="51"/>
      <c r="G732" s="49"/>
      <c r="H732" s="53"/>
      <c r="I732" s="52"/>
      <c r="J732" s="52"/>
      <c r="K732" s="32" t="s">
        <v>65</v>
      </c>
      <c r="L732" s="76">
        <v>732</v>
      </c>
      <c r="M732" s="76"/>
      <c r="N732" s="59"/>
    </row>
    <row r="733" spans="1:14" x14ac:dyDescent="0.35">
      <c r="A733" t="s">
        <v>409</v>
      </c>
      <c r="B733" t="s">
        <v>798</v>
      </c>
      <c r="C733" s="49"/>
      <c r="D733" s="50"/>
      <c r="E733" s="62"/>
      <c r="F733" s="51"/>
      <c r="G733" s="49"/>
      <c r="H733" s="53"/>
      <c r="I733" s="52"/>
      <c r="J733" s="52"/>
      <c r="K733" s="32" t="s">
        <v>65</v>
      </c>
      <c r="L733" s="76">
        <v>733</v>
      </c>
      <c r="M733" s="76"/>
      <c r="N733" s="59"/>
    </row>
    <row r="734" spans="1:14" x14ac:dyDescent="0.35">
      <c r="A734" t="s">
        <v>409</v>
      </c>
      <c r="B734" t="s">
        <v>181</v>
      </c>
      <c r="C734" s="49"/>
      <c r="D734" s="50"/>
      <c r="E734" s="62"/>
      <c r="F734" s="51"/>
      <c r="G734" s="49"/>
      <c r="H734" s="53"/>
      <c r="I734" s="52"/>
      <c r="J734" s="52"/>
      <c r="K734" s="32" t="s">
        <v>65</v>
      </c>
      <c r="L734" s="76">
        <v>734</v>
      </c>
      <c r="M734" s="76"/>
      <c r="N734" s="59"/>
    </row>
    <row r="735" spans="1:14" x14ac:dyDescent="0.35">
      <c r="A735" t="s">
        <v>174</v>
      </c>
      <c r="B735" t="s">
        <v>799</v>
      </c>
      <c r="C735" s="49"/>
      <c r="D735" s="50"/>
      <c r="E735" s="62"/>
      <c r="F735" s="51"/>
      <c r="G735" s="49"/>
      <c r="H735" s="53"/>
      <c r="I735" s="52"/>
      <c r="J735" s="52"/>
      <c r="K735" s="32" t="s">
        <v>65</v>
      </c>
      <c r="L735" s="76">
        <v>735</v>
      </c>
      <c r="M735" s="76"/>
      <c r="N735" s="59"/>
    </row>
    <row r="736" spans="1:14" x14ac:dyDescent="0.35">
      <c r="A736" t="s">
        <v>582</v>
      </c>
      <c r="B736" t="s">
        <v>800</v>
      </c>
      <c r="C736" s="49"/>
      <c r="D736" s="50"/>
      <c r="E736" s="62"/>
      <c r="F736" s="51"/>
      <c r="G736" s="49"/>
      <c r="H736" s="53"/>
      <c r="I736" s="52"/>
      <c r="J736" s="52"/>
      <c r="K736" s="32" t="s">
        <v>65</v>
      </c>
      <c r="L736" s="76">
        <v>736</v>
      </c>
      <c r="M736" s="76"/>
      <c r="N736" s="59"/>
    </row>
    <row r="737" spans="1:14" x14ac:dyDescent="0.35">
      <c r="A737" t="s">
        <v>582</v>
      </c>
      <c r="B737" t="s">
        <v>181</v>
      </c>
      <c r="C737" s="49"/>
      <c r="D737" s="50"/>
      <c r="E737" s="62"/>
      <c r="F737" s="51"/>
      <c r="G737" s="49"/>
      <c r="H737" s="53"/>
      <c r="I737" s="52"/>
      <c r="J737" s="52"/>
      <c r="K737" s="32" t="s">
        <v>65</v>
      </c>
      <c r="L737" s="76">
        <v>737</v>
      </c>
      <c r="M737" s="76"/>
      <c r="N737" s="59"/>
    </row>
    <row r="738" spans="1:14" x14ac:dyDescent="0.35">
      <c r="A738" t="s">
        <v>219</v>
      </c>
      <c r="B738" t="s">
        <v>801</v>
      </c>
      <c r="C738" s="49"/>
      <c r="D738" s="50"/>
      <c r="E738" s="62"/>
      <c r="F738" s="51"/>
      <c r="G738" s="49"/>
      <c r="H738" s="53"/>
      <c r="I738" s="52"/>
      <c r="J738" s="52"/>
      <c r="K738" s="32" t="s">
        <v>65</v>
      </c>
      <c r="L738" s="76">
        <v>738</v>
      </c>
      <c r="M738" s="76"/>
      <c r="N738" s="59"/>
    </row>
    <row r="739" spans="1:14" x14ac:dyDescent="0.35">
      <c r="A739" t="s">
        <v>219</v>
      </c>
      <c r="B739" t="s">
        <v>181</v>
      </c>
      <c r="C739" s="49"/>
      <c r="D739" s="50"/>
      <c r="E739" s="62"/>
      <c r="F739" s="51"/>
      <c r="G739" s="49"/>
      <c r="H739" s="53"/>
      <c r="I739" s="52"/>
      <c r="J739" s="52"/>
      <c r="K739" s="32" t="s">
        <v>65</v>
      </c>
      <c r="L739" s="76">
        <v>739</v>
      </c>
      <c r="M739" s="76"/>
      <c r="N739" s="59"/>
    </row>
    <row r="740" spans="1:14" x14ac:dyDescent="0.35">
      <c r="A740" t="s">
        <v>174</v>
      </c>
      <c r="B740" t="s">
        <v>802</v>
      </c>
      <c r="C740" s="49"/>
      <c r="D740" s="50"/>
      <c r="E740" s="62"/>
      <c r="F740" s="51"/>
      <c r="G740" s="49"/>
      <c r="H740" s="53"/>
      <c r="I740" s="52"/>
      <c r="J740" s="52"/>
      <c r="K740" s="32" t="s">
        <v>65</v>
      </c>
      <c r="L740" s="76">
        <v>740</v>
      </c>
      <c r="M740" s="76"/>
      <c r="N740" s="59"/>
    </row>
    <row r="741" spans="1:14" x14ac:dyDescent="0.35">
      <c r="A741" t="s">
        <v>174</v>
      </c>
      <c r="B741" t="s">
        <v>803</v>
      </c>
      <c r="C741" s="49"/>
      <c r="D741" s="50"/>
      <c r="E741" s="62"/>
      <c r="F741" s="51"/>
      <c r="G741" s="49"/>
      <c r="H741" s="53"/>
      <c r="I741" s="52"/>
      <c r="J741" s="52"/>
      <c r="K741" s="32" t="s">
        <v>65</v>
      </c>
      <c r="L741" s="76">
        <v>741</v>
      </c>
      <c r="M741" s="76"/>
      <c r="N741" s="59"/>
    </row>
    <row r="742" spans="1:14" x14ac:dyDescent="0.35">
      <c r="A742" t="s">
        <v>174</v>
      </c>
      <c r="B742" t="s">
        <v>804</v>
      </c>
      <c r="C742" s="49"/>
      <c r="D742" s="50"/>
      <c r="E742" s="62"/>
      <c r="F742" s="51"/>
      <c r="G742" s="49"/>
      <c r="H742" s="53"/>
      <c r="I742" s="52"/>
      <c r="J742" s="52"/>
      <c r="K742" s="32" t="s">
        <v>65</v>
      </c>
      <c r="L742" s="76">
        <v>742</v>
      </c>
      <c r="M742" s="76"/>
      <c r="N742" s="59"/>
    </row>
    <row r="743" spans="1:14" x14ac:dyDescent="0.35">
      <c r="A743" t="s">
        <v>174</v>
      </c>
      <c r="B743" t="s">
        <v>805</v>
      </c>
      <c r="C743" s="49"/>
      <c r="D743" s="50"/>
      <c r="E743" s="62"/>
      <c r="F743" s="51"/>
      <c r="G743" s="49"/>
      <c r="H743" s="53"/>
      <c r="I743" s="52"/>
      <c r="J743" s="52"/>
      <c r="K743" s="32" t="s">
        <v>65</v>
      </c>
      <c r="L743" s="76">
        <v>743</v>
      </c>
      <c r="M743" s="76"/>
      <c r="N743" s="59"/>
    </row>
    <row r="744" spans="1:14" x14ac:dyDescent="0.35">
      <c r="A744" t="s">
        <v>185</v>
      </c>
      <c r="B744" t="s">
        <v>806</v>
      </c>
      <c r="C744" s="49"/>
      <c r="D744" s="50"/>
      <c r="E744" s="62"/>
      <c r="F744" s="51"/>
      <c r="G744" s="49"/>
      <c r="H744" s="53"/>
      <c r="I744" s="52"/>
      <c r="J744" s="52"/>
      <c r="K744" s="32" t="s">
        <v>65</v>
      </c>
      <c r="L744" s="76">
        <v>744</v>
      </c>
      <c r="M744" s="76"/>
      <c r="N744" s="59"/>
    </row>
    <row r="745" spans="1:14" x14ac:dyDescent="0.35">
      <c r="A745" t="s">
        <v>185</v>
      </c>
      <c r="B745" t="s">
        <v>181</v>
      </c>
      <c r="C745" s="49"/>
      <c r="D745" s="50"/>
      <c r="E745" s="62"/>
      <c r="F745" s="51"/>
      <c r="G745" s="49"/>
      <c r="H745" s="53"/>
      <c r="I745" s="52"/>
      <c r="J745" s="52"/>
      <c r="K745" s="32" t="s">
        <v>65</v>
      </c>
      <c r="L745" s="76">
        <v>745</v>
      </c>
      <c r="M745" s="76"/>
      <c r="N745" s="59"/>
    </row>
    <row r="746" spans="1:14" x14ac:dyDescent="0.35">
      <c r="A746" t="s">
        <v>174</v>
      </c>
      <c r="B746" t="s">
        <v>807</v>
      </c>
      <c r="C746" s="49"/>
      <c r="D746" s="50"/>
      <c r="E746" s="62"/>
      <c r="F746" s="51"/>
      <c r="G746" s="49"/>
      <c r="H746" s="53"/>
      <c r="I746" s="52"/>
      <c r="J746" s="52"/>
      <c r="K746" s="32" t="s">
        <v>65</v>
      </c>
      <c r="L746" s="76">
        <v>746</v>
      </c>
      <c r="M746" s="76"/>
      <c r="N746" s="59"/>
    </row>
    <row r="747" spans="1:14" x14ac:dyDescent="0.35">
      <c r="A747" t="s">
        <v>174</v>
      </c>
      <c r="B747" t="s">
        <v>808</v>
      </c>
      <c r="C747" s="49"/>
      <c r="D747" s="50"/>
      <c r="E747" s="62"/>
      <c r="F747" s="51"/>
      <c r="G747" s="49"/>
      <c r="H747" s="53"/>
      <c r="I747" s="52"/>
      <c r="J747" s="52"/>
      <c r="K747" s="32" t="s">
        <v>65</v>
      </c>
      <c r="L747" s="76">
        <v>747</v>
      </c>
      <c r="M747" s="76"/>
      <c r="N747" s="59"/>
    </row>
    <row r="748" spans="1:14" x14ac:dyDescent="0.35">
      <c r="A748" t="s">
        <v>174</v>
      </c>
      <c r="B748" t="s">
        <v>809</v>
      </c>
      <c r="C748" s="49"/>
      <c r="D748" s="50"/>
      <c r="E748" s="62"/>
      <c r="F748" s="51"/>
      <c r="G748" s="49"/>
      <c r="H748" s="53"/>
      <c r="I748" s="52"/>
      <c r="J748" s="52"/>
      <c r="K748" s="32" t="s">
        <v>65</v>
      </c>
      <c r="L748" s="76">
        <v>748</v>
      </c>
      <c r="M748" s="76"/>
      <c r="N748" s="59"/>
    </row>
    <row r="749" spans="1:14" x14ac:dyDescent="0.35">
      <c r="A749" t="s">
        <v>174</v>
      </c>
      <c r="B749" t="s">
        <v>810</v>
      </c>
      <c r="C749" s="49"/>
      <c r="D749" s="50"/>
      <c r="E749" s="62"/>
      <c r="F749" s="51"/>
      <c r="G749" s="49"/>
      <c r="H749" s="53"/>
      <c r="I749" s="52"/>
      <c r="J749" s="52"/>
      <c r="K749" s="32" t="s">
        <v>65</v>
      </c>
      <c r="L749" s="76">
        <v>749</v>
      </c>
      <c r="M749" s="76"/>
      <c r="N749" s="59"/>
    </row>
    <row r="750" spans="1:14" x14ac:dyDescent="0.35">
      <c r="A750" t="s">
        <v>174</v>
      </c>
      <c r="B750" t="s">
        <v>811</v>
      </c>
      <c r="C750" s="49"/>
      <c r="D750" s="50"/>
      <c r="E750" s="62"/>
      <c r="F750" s="51"/>
      <c r="G750" s="49"/>
      <c r="H750" s="53"/>
      <c r="I750" s="52"/>
      <c r="J750" s="52"/>
      <c r="K750" s="32" t="s">
        <v>65</v>
      </c>
      <c r="L750" s="76">
        <v>750</v>
      </c>
      <c r="M750" s="76"/>
      <c r="N750" s="59"/>
    </row>
    <row r="751" spans="1:14" x14ac:dyDescent="0.35">
      <c r="A751" t="s">
        <v>174</v>
      </c>
      <c r="B751" t="s">
        <v>812</v>
      </c>
      <c r="C751" s="49"/>
      <c r="D751" s="50"/>
      <c r="E751" s="62"/>
      <c r="F751" s="51"/>
      <c r="G751" s="49"/>
      <c r="H751" s="53"/>
      <c r="I751" s="52"/>
      <c r="J751" s="52"/>
      <c r="K751" s="32" t="s">
        <v>65</v>
      </c>
      <c r="L751" s="76">
        <v>751</v>
      </c>
      <c r="M751" s="76"/>
      <c r="N751" s="59"/>
    </row>
    <row r="752" spans="1:14" x14ac:dyDescent="0.35">
      <c r="A752" t="s">
        <v>174</v>
      </c>
      <c r="B752" t="s">
        <v>813</v>
      </c>
      <c r="C752" s="49"/>
      <c r="D752" s="50"/>
      <c r="E752" s="62"/>
      <c r="F752" s="51"/>
      <c r="G752" s="49"/>
      <c r="H752" s="53"/>
      <c r="I752" s="52"/>
      <c r="J752" s="52"/>
      <c r="K752" s="32" t="s">
        <v>65</v>
      </c>
      <c r="L752" s="76">
        <v>752</v>
      </c>
      <c r="M752" s="76"/>
      <c r="N752" s="59"/>
    </row>
    <row r="753" spans="1:14" x14ac:dyDescent="0.35">
      <c r="A753" t="s">
        <v>174</v>
      </c>
      <c r="B753" t="s">
        <v>814</v>
      </c>
      <c r="C753" s="49"/>
      <c r="D753" s="50"/>
      <c r="E753" s="62"/>
      <c r="F753" s="51"/>
      <c r="G753" s="49"/>
      <c r="H753" s="53"/>
      <c r="I753" s="52"/>
      <c r="J753" s="52"/>
      <c r="K753" s="32" t="s">
        <v>65</v>
      </c>
      <c r="L753" s="76">
        <v>753</v>
      </c>
      <c r="M753" s="76"/>
      <c r="N753" s="59"/>
    </row>
    <row r="754" spans="1:14" x14ac:dyDescent="0.35">
      <c r="A754" t="s">
        <v>185</v>
      </c>
      <c r="B754" t="s">
        <v>815</v>
      </c>
      <c r="C754" s="49"/>
      <c r="D754" s="50"/>
      <c r="E754" s="62"/>
      <c r="F754" s="51"/>
      <c r="G754" s="49"/>
      <c r="H754" s="53"/>
      <c r="I754" s="52"/>
      <c r="J754" s="52"/>
      <c r="K754" s="32" t="s">
        <v>65</v>
      </c>
      <c r="L754" s="76">
        <v>754</v>
      </c>
      <c r="M754" s="76"/>
      <c r="N754" s="59"/>
    </row>
    <row r="755" spans="1:14" x14ac:dyDescent="0.35">
      <c r="A755" t="s">
        <v>185</v>
      </c>
      <c r="B755" t="s">
        <v>181</v>
      </c>
      <c r="C755" s="49"/>
      <c r="D755" s="50"/>
      <c r="E755" s="62"/>
      <c r="F755" s="51"/>
      <c r="G755" s="49"/>
      <c r="H755" s="53"/>
      <c r="I755" s="52"/>
      <c r="J755" s="52"/>
      <c r="K755" s="32" t="s">
        <v>65</v>
      </c>
      <c r="L755" s="76">
        <v>755</v>
      </c>
      <c r="M755" s="76"/>
      <c r="N755" s="59"/>
    </row>
    <row r="756" spans="1:14" x14ac:dyDescent="0.35">
      <c r="A756" t="s">
        <v>734</v>
      </c>
      <c r="B756" t="s">
        <v>816</v>
      </c>
      <c r="C756" s="49"/>
      <c r="D756" s="50"/>
      <c r="E756" s="62"/>
      <c r="F756" s="51"/>
      <c r="G756" s="49"/>
      <c r="H756" s="53"/>
      <c r="I756" s="52"/>
      <c r="J756" s="52"/>
      <c r="K756" s="32" t="s">
        <v>65</v>
      </c>
      <c r="L756" s="76">
        <v>756</v>
      </c>
      <c r="M756" s="76"/>
      <c r="N756" s="59"/>
    </row>
    <row r="757" spans="1:14" x14ac:dyDescent="0.35">
      <c r="A757" t="s">
        <v>734</v>
      </c>
      <c r="B757" t="s">
        <v>181</v>
      </c>
      <c r="C757" s="49"/>
      <c r="D757" s="50"/>
      <c r="E757" s="62"/>
      <c r="F757" s="51"/>
      <c r="G757" s="49"/>
      <c r="H757" s="53"/>
      <c r="I757" s="52"/>
      <c r="J757" s="52"/>
      <c r="K757" s="32" t="s">
        <v>65</v>
      </c>
      <c r="L757" s="76">
        <v>757</v>
      </c>
      <c r="M757" s="76"/>
      <c r="N757" s="59"/>
    </row>
    <row r="758" spans="1:14" x14ac:dyDescent="0.35">
      <c r="A758" t="s">
        <v>174</v>
      </c>
      <c r="B758" t="s">
        <v>817</v>
      </c>
      <c r="C758" s="49"/>
      <c r="D758" s="50"/>
      <c r="E758" s="62"/>
      <c r="F758" s="51"/>
      <c r="G758" s="49"/>
      <c r="H758" s="53"/>
      <c r="I758" s="52"/>
      <c r="J758" s="52"/>
      <c r="K758" s="32" t="s">
        <v>65</v>
      </c>
      <c r="L758" s="76">
        <v>758</v>
      </c>
      <c r="M758" s="76"/>
      <c r="N758" s="59"/>
    </row>
    <row r="759" spans="1:14" x14ac:dyDescent="0.35">
      <c r="A759" t="s">
        <v>274</v>
      </c>
      <c r="B759" t="s">
        <v>818</v>
      </c>
      <c r="C759" s="49"/>
      <c r="D759" s="50"/>
      <c r="E759" s="62"/>
      <c r="F759" s="51"/>
      <c r="G759" s="49"/>
      <c r="H759" s="53"/>
      <c r="I759" s="52"/>
      <c r="J759" s="52"/>
      <c r="K759" s="32" t="s">
        <v>65</v>
      </c>
      <c r="L759" s="76">
        <v>759</v>
      </c>
      <c r="M759" s="76"/>
      <c r="N759" s="59"/>
    </row>
    <row r="760" spans="1:14" x14ac:dyDescent="0.35">
      <c r="A760" t="s">
        <v>274</v>
      </c>
      <c r="B760" t="s">
        <v>181</v>
      </c>
      <c r="C760" s="49"/>
      <c r="D760" s="50"/>
      <c r="E760" s="62"/>
      <c r="F760" s="51"/>
      <c r="G760" s="49"/>
      <c r="H760" s="53"/>
      <c r="I760" s="52"/>
      <c r="J760" s="52"/>
      <c r="K760" s="32" t="s">
        <v>65</v>
      </c>
      <c r="L760" s="76">
        <v>760</v>
      </c>
      <c r="M760" s="76"/>
      <c r="N760" s="59"/>
    </row>
    <row r="761" spans="1:14" x14ac:dyDescent="0.35">
      <c r="A761" t="s">
        <v>174</v>
      </c>
      <c r="B761" t="s">
        <v>819</v>
      </c>
      <c r="C761" s="49"/>
      <c r="D761" s="50"/>
      <c r="E761" s="62"/>
      <c r="F761" s="51"/>
      <c r="G761" s="49"/>
      <c r="H761" s="53"/>
      <c r="I761" s="52"/>
      <c r="J761" s="52"/>
      <c r="K761" s="32" t="s">
        <v>65</v>
      </c>
      <c r="L761" s="76">
        <v>761</v>
      </c>
      <c r="M761" s="76"/>
      <c r="N761" s="59"/>
    </row>
    <row r="762" spans="1:14" x14ac:dyDescent="0.35">
      <c r="A762" t="s">
        <v>174</v>
      </c>
      <c r="B762" t="s">
        <v>820</v>
      </c>
      <c r="C762" s="49"/>
      <c r="D762" s="50"/>
      <c r="E762" s="62"/>
      <c r="F762" s="51"/>
      <c r="G762" s="49"/>
      <c r="H762" s="53"/>
      <c r="I762" s="52"/>
      <c r="J762" s="52"/>
      <c r="K762" s="32" t="s">
        <v>65</v>
      </c>
      <c r="L762" s="76">
        <v>762</v>
      </c>
      <c r="M762" s="76"/>
      <c r="N762" s="59"/>
    </row>
    <row r="763" spans="1:14" x14ac:dyDescent="0.35">
      <c r="A763" t="s">
        <v>174</v>
      </c>
      <c r="B763" t="s">
        <v>821</v>
      </c>
      <c r="C763" s="49"/>
      <c r="D763" s="50"/>
      <c r="E763" s="62"/>
      <c r="F763" s="51"/>
      <c r="G763" s="49"/>
      <c r="H763" s="53"/>
      <c r="I763" s="52"/>
      <c r="J763" s="52"/>
      <c r="K763" s="32" t="s">
        <v>65</v>
      </c>
      <c r="L763" s="76">
        <v>763</v>
      </c>
      <c r="M763" s="76"/>
      <c r="N763" s="59"/>
    </row>
    <row r="764" spans="1:14" x14ac:dyDescent="0.35">
      <c r="A764" t="s">
        <v>174</v>
      </c>
      <c r="B764" t="s">
        <v>822</v>
      </c>
      <c r="C764" s="49"/>
      <c r="D764" s="50"/>
      <c r="E764" s="62"/>
      <c r="F764" s="51"/>
      <c r="G764" s="49"/>
      <c r="H764" s="53"/>
      <c r="I764" s="52"/>
      <c r="J764" s="52"/>
      <c r="K764" s="32" t="s">
        <v>65</v>
      </c>
      <c r="L764" s="76">
        <v>764</v>
      </c>
      <c r="M764" s="76"/>
      <c r="N764" s="59"/>
    </row>
    <row r="765" spans="1:14" x14ac:dyDescent="0.35">
      <c r="A765" t="s">
        <v>409</v>
      </c>
      <c r="B765" t="s">
        <v>823</v>
      </c>
      <c r="C765" s="49"/>
      <c r="D765" s="50"/>
      <c r="E765" s="62"/>
      <c r="F765" s="51"/>
      <c r="G765" s="49"/>
      <c r="H765" s="53"/>
      <c r="I765" s="52"/>
      <c r="J765" s="52"/>
      <c r="K765" s="32" t="s">
        <v>65</v>
      </c>
      <c r="L765" s="76">
        <v>765</v>
      </c>
      <c r="M765" s="76"/>
      <c r="N765" s="59"/>
    </row>
    <row r="766" spans="1:14" x14ac:dyDescent="0.35">
      <c r="A766" t="s">
        <v>409</v>
      </c>
      <c r="B766" t="s">
        <v>181</v>
      </c>
      <c r="C766" s="49"/>
      <c r="D766" s="50"/>
      <c r="E766" s="62"/>
      <c r="F766" s="51"/>
      <c r="G766" s="49"/>
      <c r="H766" s="53"/>
      <c r="I766" s="52"/>
      <c r="J766" s="52"/>
      <c r="K766" s="32" t="s">
        <v>65</v>
      </c>
      <c r="L766" s="76">
        <v>766</v>
      </c>
      <c r="M766" s="76"/>
      <c r="N766" s="59"/>
    </row>
    <row r="767" spans="1:14" x14ac:dyDescent="0.35">
      <c r="A767" t="s">
        <v>174</v>
      </c>
      <c r="B767" t="s">
        <v>824</v>
      </c>
      <c r="C767" s="49"/>
      <c r="D767" s="50"/>
      <c r="E767" s="62"/>
      <c r="F767" s="51"/>
      <c r="G767" s="49"/>
      <c r="H767" s="53"/>
      <c r="I767" s="52"/>
      <c r="J767" s="52"/>
      <c r="K767" s="32" t="s">
        <v>65</v>
      </c>
      <c r="L767" s="76">
        <v>767</v>
      </c>
      <c r="M767" s="76"/>
      <c r="N767" s="59"/>
    </row>
    <row r="768" spans="1:14" x14ac:dyDescent="0.35">
      <c r="A768" t="s">
        <v>174</v>
      </c>
      <c r="B768" t="s">
        <v>825</v>
      </c>
      <c r="C768" s="49"/>
      <c r="D768" s="50"/>
      <c r="E768" s="62"/>
      <c r="F768" s="51"/>
      <c r="G768" s="49"/>
      <c r="H768" s="53"/>
      <c r="I768" s="52"/>
      <c r="J768" s="52"/>
      <c r="K768" s="32" t="s">
        <v>65</v>
      </c>
      <c r="L768" s="76">
        <v>768</v>
      </c>
      <c r="M768" s="76"/>
      <c r="N768" s="59"/>
    </row>
    <row r="769" spans="1:14" x14ac:dyDescent="0.35">
      <c r="A769" t="s">
        <v>174</v>
      </c>
      <c r="B769" t="s">
        <v>826</v>
      </c>
      <c r="C769" s="49"/>
      <c r="D769" s="50"/>
      <c r="E769" s="62"/>
      <c r="F769" s="51"/>
      <c r="G769" s="49"/>
      <c r="H769" s="53"/>
      <c r="I769" s="52"/>
      <c r="J769" s="52"/>
      <c r="K769" s="32" t="s">
        <v>65</v>
      </c>
      <c r="L769" s="76">
        <v>769</v>
      </c>
      <c r="M769" s="76"/>
      <c r="N769" s="59"/>
    </row>
    <row r="770" spans="1:14" x14ac:dyDescent="0.35">
      <c r="A770" t="s">
        <v>174</v>
      </c>
      <c r="B770" t="s">
        <v>827</v>
      </c>
      <c r="C770" s="49"/>
      <c r="D770" s="50"/>
      <c r="E770" s="62"/>
      <c r="F770" s="51"/>
      <c r="G770" s="49"/>
      <c r="H770" s="53"/>
      <c r="I770" s="52"/>
      <c r="J770" s="52"/>
      <c r="K770" s="32" t="s">
        <v>65</v>
      </c>
      <c r="L770" s="76">
        <v>770</v>
      </c>
      <c r="M770" s="76"/>
      <c r="N770" s="59"/>
    </row>
    <row r="771" spans="1:14" x14ac:dyDescent="0.35">
      <c r="A771" t="s">
        <v>179</v>
      </c>
      <c r="B771" t="s">
        <v>828</v>
      </c>
      <c r="C771" s="49"/>
      <c r="D771" s="50"/>
      <c r="E771" s="62"/>
      <c r="F771" s="51"/>
      <c r="G771" s="49"/>
      <c r="H771" s="53"/>
      <c r="I771" s="52"/>
      <c r="J771" s="52"/>
      <c r="K771" s="32" t="s">
        <v>65</v>
      </c>
      <c r="L771" s="76">
        <v>771</v>
      </c>
      <c r="M771" s="76"/>
      <c r="N771" s="59"/>
    </row>
    <row r="772" spans="1:14" x14ac:dyDescent="0.35">
      <c r="A772" t="s">
        <v>179</v>
      </c>
      <c r="B772" t="s">
        <v>181</v>
      </c>
      <c r="C772" s="49"/>
      <c r="D772" s="50"/>
      <c r="E772" s="62"/>
      <c r="F772" s="51"/>
      <c r="G772" s="49"/>
      <c r="H772" s="53"/>
      <c r="I772" s="52"/>
      <c r="J772" s="52"/>
      <c r="K772" s="32" t="s">
        <v>65</v>
      </c>
      <c r="L772" s="76">
        <v>772</v>
      </c>
      <c r="M772" s="76"/>
      <c r="N772" s="59"/>
    </row>
    <row r="773" spans="1:14" x14ac:dyDescent="0.35">
      <c r="A773" t="s">
        <v>174</v>
      </c>
      <c r="B773" t="s">
        <v>829</v>
      </c>
      <c r="C773" s="49"/>
      <c r="D773" s="50"/>
      <c r="E773" s="62"/>
      <c r="F773" s="51"/>
      <c r="G773" s="49"/>
      <c r="H773" s="53"/>
      <c r="I773" s="52"/>
      <c r="J773" s="52"/>
      <c r="K773" s="32" t="s">
        <v>65</v>
      </c>
      <c r="L773" s="76">
        <v>773</v>
      </c>
      <c r="M773" s="76"/>
      <c r="N773" s="59"/>
    </row>
    <row r="774" spans="1:14" x14ac:dyDescent="0.35">
      <c r="A774" t="s">
        <v>830</v>
      </c>
      <c r="B774" t="s">
        <v>831</v>
      </c>
      <c r="C774" s="49"/>
      <c r="D774" s="50"/>
      <c r="E774" s="62"/>
      <c r="F774" s="51"/>
      <c r="G774" s="49"/>
      <c r="H774" s="53"/>
      <c r="I774" s="52"/>
      <c r="J774" s="52"/>
      <c r="K774" s="32" t="s">
        <v>65</v>
      </c>
      <c r="L774" s="76">
        <v>774</v>
      </c>
      <c r="M774" s="76"/>
      <c r="N774" s="59"/>
    </row>
    <row r="775" spans="1:14" x14ac:dyDescent="0.35">
      <c r="A775" t="s">
        <v>830</v>
      </c>
      <c r="B775" t="s">
        <v>181</v>
      </c>
      <c r="C775" s="49"/>
      <c r="D775" s="50"/>
      <c r="E775" s="62"/>
      <c r="F775" s="51"/>
      <c r="G775" s="49"/>
      <c r="H775" s="53"/>
      <c r="I775" s="52"/>
      <c r="J775" s="52"/>
      <c r="K775" s="32" t="s">
        <v>65</v>
      </c>
      <c r="L775" s="76">
        <v>775</v>
      </c>
      <c r="M775" s="76"/>
      <c r="N775" s="59"/>
    </row>
    <row r="776" spans="1:14" x14ac:dyDescent="0.35">
      <c r="A776" t="s">
        <v>174</v>
      </c>
      <c r="B776" t="s">
        <v>832</v>
      </c>
      <c r="C776" s="49"/>
      <c r="D776" s="50"/>
      <c r="E776" s="62"/>
      <c r="F776" s="51"/>
      <c r="G776" s="49"/>
      <c r="H776" s="53"/>
      <c r="I776" s="52"/>
      <c r="J776" s="52"/>
      <c r="K776" s="32" t="s">
        <v>65</v>
      </c>
      <c r="L776" s="76">
        <v>776</v>
      </c>
      <c r="M776" s="76"/>
      <c r="N776" s="59"/>
    </row>
    <row r="777" spans="1:14" x14ac:dyDescent="0.35">
      <c r="A777" t="s">
        <v>174</v>
      </c>
      <c r="B777" t="s">
        <v>833</v>
      </c>
      <c r="C777" s="49"/>
      <c r="D777" s="50"/>
      <c r="E777" s="62"/>
      <c r="F777" s="51"/>
      <c r="G777" s="49"/>
      <c r="H777" s="53"/>
      <c r="I777" s="52"/>
      <c r="J777" s="52"/>
      <c r="K777" s="32" t="s">
        <v>65</v>
      </c>
      <c r="L777" s="76">
        <v>777</v>
      </c>
      <c r="M777" s="76"/>
      <c r="N777" s="59"/>
    </row>
    <row r="778" spans="1:14" x14ac:dyDescent="0.35">
      <c r="A778" t="s">
        <v>174</v>
      </c>
      <c r="B778" t="s">
        <v>834</v>
      </c>
      <c r="C778" s="49"/>
      <c r="D778" s="50"/>
      <c r="E778" s="62"/>
      <c r="F778" s="51"/>
      <c r="G778" s="49"/>
      <c r="H778" s="53"/>
      <c r="I778" s="52"/>
      <c r="J778" s="52"/>
      <c r="K778" s="32" t="s">
        <v>65</v>
      </c>
      <c r="L778" s="76">
        <v>778</v>
      </c>
      <c r="M778" s="76"/>
      <c r="N778" s="59"/>
    </row>
    <row r="779" spans="1:14" x14ac:dyDescent="0.35">
      <c r="A779" t="s">
        <v>274</v>
      </c>
      <c r="B779" t="s">
        <v>835</v>
      </c>
      <c r="C779" s="49"/>
      <c r="D779" s="50"/>
      <c r="E779" s="62"/>
      <c r="F779" s="51"/>
      <c r="G779" s="49"/>
      <c r="H779" s="53"/>
      <c r="I779" s="52"/>
      <c r="J779" s="52"/>
      <c r="K779" s="32" t="s">
        <v>65</v>
      </c>
      <c r="L779" s="76">
        <v>779</v>
      </c>
      <c r="M779" s="76"/>
      <c r="N779" s="59"/>
    </row>
    <row r="780" spans="1:14" x14ac:dyDescent="0.35">
      <c r="A780" t="s">
        <v>274</v>
      </c>
      <c r="B780" t="s">
        <v>181</v>
      </c>
      <c r="C780" s="49"/>
      <c r="D780" s="50"/>
      <c r="E780" s="62"/>
      <c r="F780" s="51"/>
      <c r="G780" s="49"/>
      <c r="H780" s="53"/>
      <c r="I780" s="52"/>
      <c r="J780" s="52"/>
      <c r="K780" s="32" t="s">
        <v>65</v>
      </c>
      <c r="L780" s="76">
        <v>780</v>
      </c>
      <c r="M780" s="76"/>
      <c r="N780" s="59"/>
    </row>
    <row r="781" spans="1:14" x14ac:dyDescent="0.35">
      <c r="A781" t="s">
        <v>174</v>
      </c>
      <c r="B781" t="s">
        <v>836</v>
      </c>
      <c r="C781" s="49"/>
      <c r="D781" s="50"/>
      <c r="E781" s="62"/>
      <c r="F781" s="51"/>
      <c r="G781" s="49"/>
      <c r="H781" s="53"/>
      <c r="I781" s="52"/>
      <c r="J781" s="52"/>
      <c r="K781" s="32" t="s">
        <v>65</v>
      </c>
      <c r="L781" s="76">
        <v>781</v>
      </c>
      <c r="M781" s="76"/>
      <c r="N781" s="59"/>
    </row>
    <row r="782" spans="1:14" x14ac:dyDescent="0.35">
      <c r="A782" t="s">
        <v>582</v>
      </c>
      <c r="B782" t="s">
        <v>837</v>
      </c>
      <c r="C782" s="49"/>
      <c r="D782" s="50"/>
      <c r="E782" s="62"/>
      <c r="F782" s="51"/>
      <c r="G782" s="49"/>
      <c r="H782" s="53"/>
      <c r="I782" s="52"/>
      <c r="J782" s="52"/>
      <c r="K782" s="32" t="s">
        <v>65</v>
      </c>
      <c r="L782" s="76">
        <v>782</v>
      </c>
      <c r="M782" s="76"/>
      <c r="N782" s="59"/>
    </row>
    <row r="783" spans="1:14" x14ac:dyDescent="0.35">
      <c r="A783" t="s">
        <v>582</v>
      </c>
      <c r="B783" t="s">
        <v>181</v>
      </c>
      <c r="C783" s="49"/>
      <c r="D783" s="50"/>
      <c r="E783" s="62"/>
      <c r="F783" s="51"/>
      <c r="G783" s="49"/>
      <c r="H783" s="53"/>
      <c r="I783" s="52"/>
      <c r="J783" s="52"/>
      <c r="K783" s="32" t="s">
        <v>65</v>
      </c>
      <c r="L783" s="76">
        <v>783</v>
      </c>
      <c r="M783" s="76"/>
      <c r="N783" s="59"/>
    </row>
    <row r="784" spans="1:14" x14ac:dyDescent="0.35">
      <c r="A784" t="s">
        <v>174</v>
      </c>
      <c r="B784" t="s">
        <v>838</v>
      </c>
      <c r="C784" s="49"/>
      <c r="D784" s="50"/>
      <c r="E784" s="62"/>
      <c r="F784" s="51"/>
      <c r="G784" s="49"/>
      <c r="H784" s="53"/>
      <c r="I784" s="52"/>
      <c r="J784" s="52"/>
      <c r="K784" s="32" t="s">
        <v>65</v>
      </c>
      <c r="L784" s="76">
        <v>784</v>
      </c>
      <c r="M784" s="76"/>
      <c r="N784" s="59"/>
    </row>
    <row r="785" spans="1:14" x14ac:dyDescent="0.35">
      <c r="A785" t="s">
        <v>174</v>
      </c>
      <c r="B785" t="s">
        <v>839</v>
      </c>
      <c r="C785" s="49"/>
      <c r="D785" s="50"/>
      <c r="E785" s="62"/>
      <c r="F785" s="51"/>
      <c r="G785" s="49"/>
      <c r="H785" s="53"/>
      <c r="I785" s="52"/>
      <c r="J785" s="52"/>
      <c r="K785" s="32" t="s">
        <v>65</v>
      </c>
      <c r="L785" s="76">
        <v>785</v>
      </c>
      <c r="M785" s="76"/>
      <c r="N785" s="59"/>
    </row>
    <row r="786" spans="1:14" x14ac:dyDescent="0.35">
      <c r="A786" t="s">
        <v>174</v>
      </c>
      <c r="B786" t="s">
        <v>840</v>
      </c>
      <c r="C786" s="49"/>
      <c r="D786" s="50"/>
      <c r="E786" s="62"/>
      <c r="F786" s="51"/>
      <c r="G786" s="49"/>
      <c r="H786" s="53"/>
      <c r="I786" s="52"/>
      <c r="J786" s="52"/>
      <c r="K786" s="32" t="s">
        <v>65</v>
      </c>
      <c r="L786" s="76">
        <v>786</v>
      </c>
      <c r="M786" s="76"/>
      <c r="N786" s="59"/>
    </row>
    <row r="787" spans="1:14" x14ac:dyDescent="0.35">
      <c r="A787" t="s">
        <v>174</v>
      </c>
      <c r="B787" t="s">
        <v>841</v>
      </c>
      <c r="C787" s="49"/>
      <c r="D787" s="50"/>
      <c r="E787" s="62"/>
      <c r="F787" s="51"/>
      <c r="G787" s="49"/>
      <c r="H787" s="53"/>
      <c r="I787" s="52"/>
      <c r="J787" s="52"/>
      <c r="K787" s="32" t="s">
        <v>65</v>
      </c>
      <c r="L787" s="76">
        <v>787</v>
      </c>
      <c r="M787" s="76"/>
      <c r="N787" s="59"/>
    </row>
    <row r="788" spans="1:14" x14ac:dyDescent="0.35">
      <c r="A788" t="s">
        <v>174</v>
      </c>
      <c r="B788" t="s">
        <v>842</v>
      </c>
      <c r="C788" s="49"/>
      <c r="D788" s="50"/>
      <c r="E788" s="62"/>
      <c r="F788" s="51"/>
      <c r="G788" s="49"/>
      <c r="H788" s="53"/>
      <c r="I788" s="52"/>
      <c r="J788" s="52"/>
      <c r="K788" s="32" t="s">
        <v>65</v>
      </c>
      <c r="L788" s="76">
        <v>788</v>
      </c>
      <c r="M788" s="76"/>
      <c r="N788" s="59"/>
    </row>
    <row r="789" spans="1:14" x14ac:dyDescent="0.35">
      <c r="A789" t="s">
        <v>843</v>
      </c>
      <c r="B789" t="s">
        <v>844</v>
      </c>
      <c r="C789" s="49"/>
      <c r="D789" s="50"/>
      <c r="E789" s="62"/>
      <c r="F789" s="51"/>
      <c r="G789" s="49"/>
      <c r="H789" s="53"/>
      <c r="I789" s="52"/>
      <c r="J789" s="52"/>
      <c r="K789" s="32" t="s">
        <v>65</v>
      </c>
      <c r="L789" s="76">
        <v>789</v>
      </c>
      <c r="M789" s="76"/>
      <c r="N789" s="59"/>
    </row>
    <row r="790" spans="1:14" x14ac:dyDescent="0.35">
      <c r="A790" t="s">
        <v>843</v>
      </c>
      <c r="B790" t="s">
        <v>181</v>
      </c>
      <c r="C790" s="49"/>
      <c r="D790" s="50"/>
      <c r="E790" s="62"/>
      <c r="F790" s="51"/>
      <c r="G790" s="49"/>
      <c r="H790" s="53"/>
      <c r="I790" s="52"/>
      <c r="J790" s="52"/>
      <c r="K790" s="32" t="s">
        <v>65</v>
      </c>
      <c r="L790" s="76">
        <v>790</v>
      </c>
      <c r="M790" s="76"/>
      <c r="N790" s="59"/>
    </row>
    <row r="791" spans="1:14" x14ac:dyDescent="0.35">
      <c r="A791" t="s">
        <v>174</v>
      </c>
      <c r="B791" t="s">
        <v>845</v>
      </c>
      <c r="C791" s="49"/>
      <c r="D791" s="50"/>
      <c r="E791" s="62"/>
      <c r="F791" s="51"/>
      <c r="G791" s="49"/>
      <c r="H791" s="53"/>
      <c r="I791" s="52"/>
      <c r="J791" s="52"/>
      <c r="K791" s="32" t="s">
        <v>65</v>
      </c>
      <c r="L791" s="76">
        <v>791</v>
      </c>
      <c r="M791" s="76"/>
      <c r="N791" s="59"/>
    </row>
    <row r="792" spans="1:14" x14ac:dyDescent="0.35">
      <c r="A792" t="s">
        <v>520</v>
      </c>
      <c r="B792" t="s">
        <v>846</v>
      </c>
      <c r="C792" s="49"/>
      <c r="D792" s="50"/>
      <c r="E792" s="62"/>
      <c r="F792" s="51"/>
      <c r="G792" s="49"/>
      <c r="H792" s="53"/>
      <c r="I792" s="52"/>
      <c r="J792" s="52"/>
      <c r="K792" s="32" t="s">
        <v>65</v>
      </c>
      <c r="L792" s="76">
        <v>792</v>
      </c>
      <c r="M792" s="76"/>
      <c r="N792" s="59"/>
    </row>
    <row r="793" spans="1:14" x14ac:dyDescent="0.35">
      <c r="A793" t="s">
        <v>520</v>
      </c>
      <c r="B793" t="s">
        <v>181</v>
      </c>
      <c r="C793" s="49"/>
      <c r="D793" s="50"/>
      <c r="E793" s="62"/>
      <c r="F793" s="51"/>
      <c r="G793" s="49"/>
      <c r="H793" s="53"/>
      <c r="I793" s="52"/>
      <c r="J793" s="52"/>
      <c r="K793" s="32" t="s">
        <v>65</v>
      </c>
      <c r="L793" s="76">
        <v>793</v>
      </c>
      <c r="M793" s="76"/>
      <c r="N793" s="59"/>
    </row>
    <row r="794" spans="1:14" x14ac:dyDescent="0.35">
      <c r="A794" t="s">
        <v>174</v>
      </c>
      <c r="B794" t="s">
        <v>847</v>
      </c>
      <c r="C794" s="49"/>
      <c r="D794" s="50"/>
      <c r="E794" s="62"/>
      <c r="F794" s="51"/>
      <c r="G794" s="49"/>
      <c r="H794" s="53"/>
      <c r="I794" s="52"/>
      <c r="J794" s="52"/>
      <c r="K794" s="32" t="s">
        <v>65</v>
      </c>
      <c r="L794" s="76">
        <v>794</v>
      </c>
      <c r="M794" s="76"/>
      <c r="N794" s="59"/>
    </row>
    <row r="795" spans="1:14" x14ac:dyDescent="0.35">
      <c r="A795" t="s">
        <v>174</v>
      </c>
      <c r="B795" t="s">
        <v>848</v>
      </c>
      <c r="C795" s="49"/>
      <c r="D795" s="50"/>
      <c r="E795" s="62"/>
      <c r="F795" s="51"/>
      <c r="G795" s="49"/>
      <c r="H795" s="53"/>
      <c r="I795" s="52"/>
      <c r="J795" s="52"/>
      <c r="K795" s="32" t="s">
        <v>65</v>
      </c>
      <c r="L795" s="76">
        <v>795</v>
      </c>
      <c r="M795" s="76"/>
      <c r="N795" s="59"/>
    </row>
    <row r="796" spans="1:14" x14ac:dyDescent="0.35">
      <c r="A796" t="s">
        <v>206</v>
      </c>
      <c r="B796" t="s">
        <v>849</v>
      </c>
      <c r="C796" s="49"/>
      <c r="D796" s="50"/>
      <c r="E796" s="62"/>
      <c r="F796" s="51"/>
      <c r="G796" s="49"/>
      <c r="H796" s="53"/>
      <c r="I796" s="52"/>
      <c r="J796" s="52"/>
      <c r="K796" s="32" t="s">
        <v>65</v>
      </c>
      <c r="L796" s="76">
        <v>796</v>
      </c>
      <c r="M796" s="76"/>
      <c r="N796" s="59"/>
    </row>
    <row r="797" spans="1:14" x14ac:dyDescent="0.35">
      <c r="A797" t="s">
        <v>206</v>
      </c>
      <c r="B797" t="s">
        <v>181</v>
      </c>
      <c r="C797" s="49"/>
      <c r="D797" s="50"/>
      <c r="E797" s="62"/>
      <c r="F797" s="51"/>
      <c r="G797" s="49"/>
      <c r="H797" s="53"/>
      <c r="I797" s="52"/>
      <c r="J797" s="52"/>
      <c r="K797" s="32" t="s">
        <v>65</v>
      </c>
      <c r="L797" s="76">
        <v>797</v>
      </c>
      <c r="M797" s="76"/>
      <c r="N797" s="59"/>
    </row>
    <row r="798" spans="1:14" x14ac:dyDescent="0.35">
      <c r="A798" t="s">
        <v>174</v>
      </c>
      <c r="B798" t="s">
        <v>850</v>
      </c>
      <c r="C798" s="49"/>
      <c r="D798" s="50"/>
      <c r="E798" s="62"/>
      <c r="F798" s="51"/>
      <c r="G798" s="49"/>
      <c r="H798" s="53"/>
      <c r="I798" s="52"/>
      <c r="J798" s="52"/>
      <c r="K798" s="32" t="s">
        <v>65</v>
      </c>
      <c r="L798" s="76">
        <v>798</v>
      </c>
      <c r="M798" s="76"/>
      <c r="N798" s="59"/>
    </row>
    <row r="799" spans="1:14" x14ac:dyDescent="0.35">
      <c r="A799" t="s">
        <v>174</v>
      </c>
      <c r="B799" t="s">
        <v>851</v>
      </c>
      <c r="C799" s="49"/>
      <c r="D799" s="50"/>
      <c r="E799" s="62"/>
      <c r="F799" s="51"/>
      <c r="G799" s="49"/>
      <c r="H799" s="53"/>
      <c r="I799" s="52"/>
      <c r="J799" s="52"/>
      <c r="K799" s="32" t="s">
        <v>65</v>
      </c>
      <c r="L799" s="76">
        <v>799</v>
      </c>
      <c r="M799" s="76"/>
      <c r="N799" s="59"/>
    </row>
    <row r="800" spans="1:14" x14ac:dyDescent="0.35">
      <c r="A800" t="s">
        <v>174</v>
      </c>
      <c r="B800" t="s">
        <v>852</v>
      </c>
      <c r="C800" s="49"/>
      <c r="D800" s="50"/>
      <c r="E800" s="62"/>
      <c r="F800" s="51"/>
      <c r="G800" s="49"/>
      <c r="H800" s="53"/>
      <c r="I800" s="52"/>
      <c r="J800" s="52"/>
      <c r="K800" s="32" t="s">
        <v>65</v>
      </c>
      <c r="L800" s="76">
        <v>800</v>
      </c>
      <c r="M800" s="76"/>
      <c r="N800" s="59"/>
    </row>
    <row r="801" spans="1:14" x14ac:dyDescent="0.35">
      <c r="A801" t="s">
        <v>174</v>
      </c>
      <c r="B801" t="s">
        <v>853</v>
      </c>
      <c r="C801" s="49"/>
      <c r="D801" s="50"/>
      <c r="E801" s="62"/>
      <c r="F801" s="51"/>
      <c r="G801" s="49"/>
      <c r="H801" s="53"/>
      <c r="I801" s="52"/>
      <c r="J801" s="52"/>
      <c r="K801" s="32" t="s">
        <v>65</v>
      </c>
      <c r="L801" s="76">
        <v>801</v>
      </c>
      <c r="M801" s="76"/>
      <c r="N801" s="59"/>
    </row>
    <row r="802" spans="1:14" x14ac:dyDescent="0.35">
      <c r="A802" t="s">
        <v>174</v>
      </c>
      <c r="B802" t="s">
        <v>854</v>
      </c>
      <c r="C802" s="49"/>
      <c r="D802" s="50"/>
      <c r="E802" s="62"/>
      <c r="F802" s="51"/>
      <c r="G802" s="49"/>
      <c r="H802" s="53"/>
      <c r="I802" s="52"/>
      <c r="J802" s="52"/>
      <c r="K802" s="32" t="s">
        <v>65</v>
      </c>
      <c r="L802" s="76">
        <v>802</v>
      </c>
      <c r="M802" s="76"/>
      <c r="N802" s="59"/>
    </row>
    <row r="803" spans="1:14" x14ac:dyDescent="0.35">
      <c r="A803" t="s">
        <v>179</v>
      </c>
      <c r="B803" t="s">
        <v>855</v>
      </c>
      <c r="C803" s="49"/>
      <c r="D803" s="50"/>
      <c r="E803" s="62"/>
      <c r="F803" s="51"/>
      <c r="G803" s="49"/>
      <c r="H803" s="53"/>
      <c r="I803" s="52"/>
      <c r="J803" s="52"/>
      <c r="K803" s="32" t="s">
        <v>65</v>
      </c>
      <c r="L803" s="76">
        <v>803</v>
      </c>
      <c r="M803" s="76"/>
      <c r="N803" s="59"/>
    </row>
    <row r="804" spans="1:14" x14ac:dyDescent="0.35">
      <c r="A804" t="s">
        <v>179</v>
      </c>
      <c r="B804" t="s">
        <v>181</v>
      </c>
      <c r="C804" s="49"/>
      <c r="D804" s="50"/>
      <c r="E804" s="62"/>
      <c r="F804" s="51"/>
      <c r="G804" s="49"/>
      <c r="H804" s="53"/>
      <c r="I804" s="52"/>
      <c r="J804" s="52"/>
      <c r="K804" s="32" t="s">
        <v>65</v>
      </c>
      <c r="L804" s="76">
        <v>804</v>
      </c>
      <c r="M804" s="76"/>
      <c r="N804" s="59"/>
    </row>
    <row r="805" spans="1:14" x14ac:dyDescent="0.35">
      <c r="A805" t="s">
        <v>174</v>
      </c>
      <c r="B805" t="s">
        <v>856</v>
      </c>
      <c r="C805" s="49"/>
      <c r="D805" s="50"/>
      <c r="E805" s="62"/>
      <c r="F805" s="51"/>
      <c r="G805" s="49"/>
      <c r="H805" s="53"/>
      <c r="I805" s="52"/>
      <c r="J805" s="52"/>
      <c r="K805" s="32" t="s">
        <v>65</v>
      </c>
      <c r="L805" s="76">
        <v>805</v>
      </c>
      <c r="M805" s="76"/>
      <c r="N805" s="59"/>
    </row>
    <row r="806" spans="1:14" x14ac:dyDescent="0.35">
      <c r="A806" t="s">
        <v>174</v>
      </c>
      <c r="B806" t="s">
        <v>857</v>
      </c>
      <c r="C806" s="49"/>
      <c r="D806" s="50"/>
      <c r="E806" s="62"/>
      <c r="F806" s="51"/>
      <c r="G806" s="49"/>
      <c r="H806" s="53"/>
      <c r="I806" s="52"/>
      <c r="J806" s="52"/>
      <c r="K806" s="32" t="s">
        <v>65</v>
      </c>
      <c r="L806" s="76">
        <v>806</v>
      </c>
      <c r="M806" s="76"/>
      <c r="N806" s="59"/>
    </row>
    <row r="807" spans="1:14" x14ac:dyDescent="0.35">
      <c r="A807" t="s">
        <v>174</v>
      </c>
      <c r="B807" t="s">
        <v>858</v>
      </c>
      <c r="C807" s="49"/>
      <c r="D807" s="50"/>
      <c r="E807" s="62"/>
      <c r="F807" s="51"/>
      <c r="G807" s="49"/>
      <c r="H807" s="53"/>
      <c r="I807" s="52"/>
      <c r="J807" s="52"/>
      <c r="K807" s="32" t="s">
        <v>65</v>
      </c>
      <c r="L807" s="76">
        <v>807</v>
      </c>
      <c r="M807" s="76"/>
      <c r="N807" s="59"/>
    </row>
    <row r="808" spans="1:14" x14ac:dyDescent="0.35">
      <c r="A808" t="s">
        <v>174</v>
      </c>
      <c r="B808" t="s">
        <v>859</v>
      </c>
      <c r="C808" s="49"/>
      <c r="D808" s="50"/>
      <c r="E808" s="62"/>
      <c r="F808" s="51"/>
      <c r="G808" s="49"/>
      <c r="H808" s="53"/>
      <c r="I808" s="52"/>
      <c r="J808" s="52"/>
      <c r="K808" s="32" t="s">
        <v>65</v>
      </c>
      <c r="L808" s="76">
        <v>808</v>
      </c>
      <c r="M808" s="76"/>
      <c r="N808" s="59"/>
    </row>
    <row r="809" spans="1:14" x14ac:dyDescent="0.35">
      <c r="A809" t="s">
        <v>174</v>
      </c>
      <c r="B809" t="s">
        <v>860</v>
      </c>
      <c r="C809" s="49"/>
      <c r="D809" s="50"/>
      <c r="E809" s="62"/>
      <c r="F809" s="51"/>
      <c r="G809" s="49"/>
      <c r="H809" s="53"/>
      <c r="I809" s="52"/>
      <c r="J809" s="52"/>
      <c r="K809" s="32" t="s">
        <v>65</v>
      </c>
      <c r="L809" s="76">
        <v>809</v>
      </c>
      <c r="M809" s="76"/>
      <c r="N809" s="59"/>
    </row>
    <row r="810" spans="1:14" x14ac:dyDescent="0.35">
      <c r="A810" t="s">
        <v>174</v>
      </c>
      <c r="B810" t="s">
        <v>861</v>
      </c>
      <c r="C810" s="49"/>
      <c r="D810" s="50"/>
      <c r="E810" s="62"/>
      <c r="F810" s="51"/>
      <c r="G810" s="49"/>
      <c r="H810" s="53"/>
      <c r="I810" s="52"/>
      <c r="J810" s="52"/>
      <c r="K810" s="32" t="s">
        <v>65</v>
      </c>
      <c r="L810" s="76">
        <v>810</v>
      </c>
      <c r="M810" s="76"/>
      <c r="N810" s="59"/>
    </row>
    <row r="811" spans="1:14" x14ac:dyDescent="0.35">
      <c r="A811" t="s">
        <v>174</v>
      </c>
      <c r="B811" t="s">
        <v>862</v>
      </c>
      <c r="C811" s="49"/>
      <c r="D811" s="50"/>
      <c r="E811" s="62"/>
      <c r="F811" s="51"/>
      <c r="G811" s="49"/>
      <c r="H811" s="53"/>
      <c r="I811" s="52"/>
      <c r="J811" s="52"/>
      <c r="K811" s="32" t="s">
        <v>65</v>
      </c>
      <c r="L811" s="76">
        <v>811</v>
      </c>
      <c r="M811" s="76"/>
      <c r="N811" s="59"/>
    </row>
    <row r="812" spans="1:14" x14ac:dyDescent="0.35">
      <c r="A812" t="s">
        <v>174</v>
      </c>
      <c r="B812" t="s">
        <v>863</v>
      </c>
      <c r="C812" s="49"/>
      <c r="D812" s="50"/>
      <c r="E812" s="62"/>
      <c r="F812" s="51"/>
      <c r="G812" s="49"/>
      <c r="H812" s="53"/>
      <c r="I812" s="52"/>
      <c r="J812" s="52"/>
      <c r="K812" s="32" t="s">
        <v>65</v>
      </c>
      <c r="L812" s="76">
        <v>812</v>
      </c>
      <c r="M812" s="76"/>
      <c r="N812" s="59"/>
    </row>
    <row r="813" spans="1:14" x14ac:dyDescent="0.35">
      <c r="A813" t="s">
        <v>174</v>
      </c>
      <c r="B813" t="s">
        <v>864</v>
      </c>
      <c r="C813" s="49"/>
      <c r="D813" s="50"/>
      <c r="E813" s="62"/>
      <c r="F813" s="51"/>
      <c r="G813" s="49"/>
      <c r="H813" s="53"/>
      <c r="I813" s="52"/>
      <c r="J813" s="52"/>
      <c r="K813" s="32" t="s">
        <v>65</v>
      </c>
      <c r="L813" s="76">
        <v>813</v>
      </c>
      <c r="M813" s="76"/>
      <c r="N813" s="59"/>
    </row>
    <row r="814" spans="1:14" x14ac:dyDescent="0.35">
      <c r="A814" t="s">
        <v>174</v>
      </c>
      <c r="B814" t="s">
        <v>865</v>
      </c>
      <c r="C814" s="49"/>
      <c r="D814" s="50"/>
      <c r="E814" s="62"/>
      <c r="F814" s="51"/>
      <c r="G814" s="49"/>
      <c r="H814" s="53"/>
      <c r="I814" s="52"/>
      <c r="J814" s="52"/>
      <c r="K814" s="32" t="s">
        <v>65</v>
      </c>
      <c r="L814" s="76">
        <v>814</v>
      </c>
      <c r="M814" s="76"/>
      <c r="N814" s="5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1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14" xr:uid="{00000000-0002-0000-0000-000001000000}"/>
    <dataValidation allowBlank="1" showErrorMessage="1" sqref="N2:N814"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14"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14" xr:uid="{00000000-0002-0000-0000-000004000000}"/>
    <dataValidation allowBlank="1" showInputMessage="1" promptTitle="Edge Color" prompt="To select an optional edge color, right-click and select Select Color on the right-click menu." sqref="C3:C814" xr:uid="{00000000-0002-0000-0000-000005000000}"/>
    <dataValidation allowBlank="1" showInputMessage="1" errorTitle="Invalid Edge Width" error="The optional edge width must be a whole number between 1 and 10." promptTitle="Edge Width" prompt="Enter an optional edge width between 1 and 10." sqref="D3:D814"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814"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14" xr:uid="{00000000-0002-0000-0000-000008000000}">
      <formula1>ValidEdgeVisibilities</formula1>
    </dataValidation>
    <dataValidation allowBlank="1" showInputMessage="1" showErrorMessage="1" promptTitle="Vertex 1 Name" prompt="Enter the name of the edge's first vertex." sqref="A3:A814" xr:uid="{48B86DE7-F353-4BEF-AB75-E94D56A2CCBB}"/>
    <dataValidation allowBlank="1" showInputMessage="1" showErrorMessage="1" promptTitle="Vertex 2 Name" prompt="Enter the name of the edge's second vertex." sqref="B3:B814" xr:uid="{69BDD91C-7E7A-42AB-87F4-797EA589B3B7}"/>
    <dataValidation allowBlank="1" showInputMessage="1" showErrorMessage="1" errorTitle="Invalid Edge Visibility" error="You have entered an unrecognized edge visibility.  Try selecting from the drop-down list instead." promptTitle="Edge Label" prompt="Enter an optional edge label." sqref="H3:H814"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14"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14" xr:uid="{00000000-0002-0000-0000-00000D000000}"/>
  </dataValidations>
  <pageMargins left="0.7" right="0.7" top="0.75" bottom="0.75" header="0.3" footer="0.3"/>
  <pageSetup orientation="portrait" verticalDpi="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5EFC8-CABA-4CA8-A859-2BC667D2D6C8}">
  <dimension ref="A1:B28"/>
  <sheetViews>
    <sheetView workbookViewId="0"/>
  </sheetViews>
  <sheetFormatPr defaultRowHeight="14.5" x14ac:dyDescent="0.35"/>
  <cols>
    <col min="1" max="1" width="39.6328125" customWidth="1"/>
    <col min="2" max="2" width="19.26953125" bestFit="1" customWidth="1"/>
  </cols>
  <sheetData>
    <row r="1" spans="1:2" ht="14.5" customHeight="1" x14ac:dyDescent="0.35">
      <c r="A1" s="7" t="s">
        <v>2118</v>
      </c>
      <c r="B1" s="7" t="s">
        <v>2119</v>
      </c>
    </row>
    <row r="2" spans="1:2" x14ac:dyDescent="0.35">
      <c r="A2" s="102"/>
      <c r="B2" s="102"/>
    </row>
    <row r="4" spans="1:2" ht="14.5" customHeight="1" x14ac:dyDescent="0.35">
      <c r="A4" s="7" t="s">
        <v>2121</v>
      </c>
      <c r="B4" s="7" t="s">
        <v>2119</v>
      </c>
    </row>
    <row r="5" spans="1:2" x14ac:dyDescent="0.35">
      <c r="A5" s="102"/>
      <c r="B5" s="102"/>
    </row>
    <row r="7" spans="1:2" ht="14.5" customHeight="1" x14ac:dyDescent="0.35">
      <c r="A7" s="7" t="s">
        <v>2123</v>
      </c>
      <c r="B7" s="7" t="s">
        <v>2119</v>
      </c>
    </row>
    <row r="8" spans="1:2" x14ac:dyDescent="0.35">
      <c r="A8" s="102"/>
      <c r="B8" s="102"/>
    </row>
    <row r="10" spans="1:2" ht="14.5" customHeight="1" x14ac:dyDescent="0.35">
      <c r="A10" s="7" t="s">
        <v>2125</v>
      </c>
      <c r="B10" s="7" t="s">
        <v>2119</v>
      </c>
    </row>
    <row r="11" spans="1:2" x14ac:dyDescent="0.35">
      <c r="A11" s="104" t="s">
        <v>2126</v>
      </c>
      <c r="B11" s="104">
        <v>0</v>
      </c>
    </row>
    <row r="12" spans="1:2" x14ac:dyDescent="0.35">
      <c r="A12" s="104" t="s">
        <v>2127</v>
      </c>
      <c r="B12" s="104">
        <v>0</v>
      </c>
    </row>
    <row r="13" spans="1:2" x14ac:dyDescent="0.35">
      <c r="A13" s="104" t="s">
        <v>2128</v>
      </c>
      <c r="B13" s="104">
        <v>0</v>
      </c>
    </row>
    <row r="14" spans="1:2" x14ac:dyDescent="0.35">
      <c r="A14" s="104" t="s">
        <v>2129</v>
      </c>
      <c r="B14" s="104">
        <v>0</v>
      </c>
    </row>
    <row r="15" spans="1:2" x14ac:dyDescent="0.35">
      <c r="A15" s="104" t="s">
        <v>2130</v>
      </c>
      <c r="B15" s="104">
        <v>0</v>
      </c>
    </row>
    <row r="18" spans="1:2" ht="14.5" customHeight="1" x14ac:dyDescent="0.35">
      <c r="A18" s="7" t="s">
        <v>2132</v>
      </c>
      <c r="B18" s="7" t="s">
        <v>2119</v>
      </c>
    </row>
    <row r="19" spans="1:2" x14ac:dyDescent="0.35">
      <c r="A19" s="102"/>
      <c r="B19" s="102"/>
    </row>
    <row r="21" spans="1:2" ht="14.5" customHeight="1" x14ac:dyDescent="0.35">
      <c r="A21" s="7" t="s">
        <v>2134</v>
      </c>
      <c r="B21" s="7" t="s">
        <v>2119</v>
      </c>
    </row>
    <row r="22" spans="1:2" x14ac:dyDescent="0.35">
      <c r="A22" s="102"/>
      <c r="B22" s="102"/>
    </row>
    <row r="24" spans="1:2" ht="14.5" customHeight="1" x14ac:dyDescent="0.35">
      <c r="A24" s="7" t="s">
        <v>2135</v>
      </c>
      <c r="B24" s="7" t="s">
        <v>2119</v>
      </c>
    </row>
    <row r="25" spans="1:2" x14ac:dyDescent="0.35">
      <c r="A25" s="102"/>
      <c r="B25" s="102"/>
    </row>
    <row r="27" spans="1:2" ht="14.5" customHeight="1" x14ac:dyDescent="0.35">
      <c r="A27" s="7" t="s">
        <v>2138</v>
      </c>
      <c r="B27" s="7" t="s">
        <v>2119</v>
      </c>
    </row>
    <row r="28" spans="1:2" x14ac:dyDescent="0.35">
      <c r="A28" s="102"/>
      <c r="B28" s="102"/>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4A27-F2F8-41D4-8894-9C0BE7A0BCBC}">
  <dimension ref="A1:L622"/>
  <sheetViews>
    <sheetView workbookViewId="0">
      <selection activeCell="L3" sqref="L3"/>
    </sheetView>
  </sheetViews>
  <sheetFormatPr defaultRowHeight="14.5" x14ac:dyDescent="0.35"/>
  <sheetData>
    <row r="1" spans="1:12" x14ac:dyDescent="0.35">
      <c r="A1" s="77" t="s">
        <v>0</v>
      </c>
      <c r="B1" s="77" t="s">
        <v>1</v>
      </c>
      <c r="C1" s="78" t="s">
        <v>866</v>
      </c>
      <c r="D1" s="78" t="s">
        <v>867</v>
      </c>
      <c r="E1" s="78" t="s">
        <v>868</v>
      </c>
      <c r="F1" s="78" t="s">
        <v>869</v>
      </c>
      <c r="G1" s="78" t="s">
        <v>870</v>
      </c>
      <c r="H1" s="78" t="s">
        <v>871</v>
      </c>
      <c r="I1" s="78" t="s">
        <v>872</v>
      </c>
      <c r="J1" s="78" t="s">
        <v>873</v>
      </c>
      <c r="K1" s="79" t="s">
        <v>874</v>
      </c>
      <c r="L1" s="79" t="s">
        <v>875</v>
      </c>
    </row>
    <row r="2" spans="1:12" x14ac:dyDescent="0.35">
      <c r="A2" t="s">
        <v>174</v>
      </c>
      <c r="B2" t="s">
        <v>175</v>
      </c>
      <c r="C2" t="s">
        <v>876</v>
      </c>
      <c r="D2" t="s">
        <v>877</v>
      </c>
      <c r="E2" t="s">
        <v>878</v>
      </c>
      <c r="F2" t="s">
        <v>175</v>
      </c>
      <c r="G2">
        <v>3632</v>
      </c>
      <c r="H2">
        <v>353</v>
      </c>
      <c r="I2">
        <v>852</v>
      </c>
      <c r="J2">
        <v>807</v>
      </c>
      <c r="K2" t="s">
        <v>879</v>
      </c>
      <c r="L2" s="80">
        <v>0.82480365037918102</v>
      </c>
    </row>
    <row r="3" spans="1:12" x14ac:dyDescent="0.35">
      <c r="A3" t="s">
        <v>174</v>
      </c>
      <c r="B3" t="s">
        <v>176</v>
      </c>
      <c r="C3" t="s">
        <v>876</v>
      </c>
      <c r="D3" t="s">
        <v>880</v>
      </c>
      <c r="E3" t="s">
        <v>881</v>
      </c>
      <c r="F3" t="s">
        <v>176</v>
      </c>
      <c r="G3">
        <v>1757</v>
      </c>
      <c r="H3">
        <v>33</v>
      </c>
      <c r="I3">
        <v>154</v>
      </c>
      <c r="J3">
        <v>118</v>
      </c>
      <c r="K3" t="s">
        <v>879</v>
      </c>
      <c r="L3" s="80">
        <v>0.64164155721664395</v>
      </c>
    </row>
    <row r="4" spans="1:12" x14ac:dyDescent="0.35">
      <c r="A4" t="s">
        <v>174</v>
      </c>
      <c r="B4" t="s">
        <v>177</v>
      </c>
      <c r="C4" t="s">
        <v>876</v>
      </c>
      <c r="D4" t="s">
        <v>882</v>
      </c>
      <c r="E4" t="s">
        <v>883</v>
      </c>
      <c r="F4" t="s">
        <v>177</v>
      </c>
      <c r="G4">
        <v>225</v>
      </c>
      <c r="H4">
        <v>2</v>
      </c>
      <c r="I4">
        <v>21</v>
      </c>
      <c r="J4">
        <v>119</v>
      </c>
      <c r="K4" t="s">
        <v>884</v>
      </c>
      <c r="L4" s="80">
        <v>0.52420693635940596</v>
      </c>
    </row>
    <row r="5" spans="1:12" x14ac:dyDescent="0.35">
      <c r="A5" t="s">
        <v>174</v>
      </c>
      <c r="B5" t="s">
        <v>178</v>
      </c>
      <c r="C5" t="s">
        <v>876</v>
      </c>
      <c r="D5" t="s">
        <v>885</v>
      </c>
      <c r="E5" t="s">
        <v>886</v>
      </c>
      <c r="F5" t="s">
        <v>178</v>
      </c>
      <c r="G5">
        <v>1440</v>
      </c>
      <c r="H5">
        <v>26</v>
      </c>
      <c r="I5">
        <v>190</v>
      </c>
      <c r="J5">
        <v>172</v>
      </c>
      <c r="K5" t="s">
        <v>887</v>
      </c>
      <c r="L5" s="80">
        <v>0.43774536252021801</v>
      </c>
    </row>
    <row r="6" spans="1:12" x14ac:dyDescent="0.35">
      <c r="A6" t="s">
        <v>179</v>
      </c>
      <c r="B6" t="s">
        <v>181</v>
      </c>
      <c r="C6" t="s">
        <v>888</v>
      </c>
      <c r="D6" t="s">
        <v>889</v>
      </c>
      <c r="E6" t="s">
        <v>890</v>
      </c>
      <c r="F6" t="s">
        <v>180</v>
      </c>
      <c r="G6">
        <v>1641</v>
      </c>
      <c r="H6">
        <v>9</v>
      </c>
      <c r="I6">
        <v>120</v>
      </c>
      <c r="J6">
        <v>81</v>
      </c>
      <c r="K6" t="s">
        <v>879</v>
      </c>
      <c r="L6" s="80">
        <v>0.721785068511963</v>
      </c>
    </row>
    <row r="7" spans="1:12" x14ac:dyDescent="0.35">
      <c r="A7" t="s">
        <v>174</v>
      </c>
      <c r="B7" t="s">
        <v>183</v>
      </c>
      <c r="C7" t="s">
        <v>876</v>
      </c>
      <c r="D7" t="s">
        <v>891</v>
      </c>
      <c r="E7" t="s">
        <v>892</v>
      </c>
      <c r="F7" t="s">
        <v>183</v>
      </c>
      <c r="G7">
        <v>429</v>
      </c>
      <c r="H7">
        <v>10</v>
      </c>
      <c r="I7">
        <v>30</v>
      </c>
      <c r="J7">
        <v>325</v>
      </c>
      <c r="K7" t="s">
        <v>879</v>
      </c>
      <c r="L7" s="80">
        <v>0.60708171129226696</v>
      </c>
    </row>
    <row r="8" spans="1:12" x14ac:dyDescent="0.35">
      <c r="A8" t="s">
        <v>174</v>
      </c>
      <c r="B8" t="s">
        <v>184</v>
      </c>
      <c r="C8" t="s">
        <v>876</v>
      </c>
      <c r="D8" t="s">
        <v>893</v>
      </c>
      <c r="E8" t="s">
        <v>894</v>
      </c>
      <c r="F8" t="s">
        <v>184</v>
      </c>
      <c r="G8">
        <v>18905</v>
      </c>
      <c r="H8">
        <v>1446</v>
      </c>
      <c r="I8">
        <v>2610</v>
      </c>
      <c r="J8">
        <v>2980</v>
      </c>
      <c r="K8" t="s">
        <v>879</v>
      </c>
      <c r="L8" s="80">
        <v>0.65123260021209695</v>
      </c>
    </row>
    <row r="9" spans="1:12" x14ac:dyDescent="0.35">
      <c r="A9" t="s">
        <v>185</v>
      </c>
      <c r="B9" t="s">
        <v>181</v>
      </c>
      <c r="C9" t="s">
        <v>888</v>
      </c>
      <c r="D9" t="s">
        <v>895</v>
      </c>
      <c r="E9" t="s">
        <v>896</v>
      </c>
      <c r="F9" t="s">
        <v>186</v>
      </c>
      <c r="G9">
        <v>6944</v>
      </c>
      <c r="H9">
        <v>121</v>
      </c>
      <c r="I9">
        <v>788</v>
      </c>
      <c r="J9">
        <v>267</v>
      </c>
      <c r="K9" t="s">
        <v>879</v>
      </c>
      <c r="L9" s="80">
        <v>0.711109578609467</v>
      </c>
    </row>
    <row r="10" spans="1:12" x14ac:dyDescent="0.35">
      <c r="A10" t="s">
        <v>174</v>
      </c>
      <c r="B10" t="s">
        <v>187</v>
      </c>
      <c r="C10" t="s">
        <v>876</v>
      </c>
      <c r="D10" t="s">
        <v>897</v>
      </c>
      <c r="E10" t="s">
        <v>898</v>
      </c>
      <c r="F10" t="s">
        <v>187</v>
      </c>
      <c r="G10">
        <v>109</v>
      </c>
      <c r="H10">
        <v>0</v>
      </c>
      <c r="I10">
        <v>7</v>
      </c>
      <c r="J10">
        <v>17</v>
      </c>
      <c r="K10" t="s">
        <v>879</v>
      </c>
      <c r="L10" s="80">
        <v>0.80653387308120705</v>
      </c>
    </row>
    <row r="11" spans="1:12" x14ac:dyDescent="0.35">
      <c r="A11" t="s">
        <v>174</v>
      </c>
      <c r="B11" t="s">
        <v>188</v>
      </c>
      <c r="C11" t="s">
        <v>876</v>
      </c>
      <c r="D11" t="s">
        <v>899</v>
      </c>
      <c r="E11" t="s">
        <v>900</v>
      </c>
      <c r="F11" t="s">
        <v>188</v>
      </c>
      <c r="G11">
        <v>385</v>
      </c>
      <c r="H11">
        <v>6</v>
      </c>
      <c r="I11">
        <v>34</v>
      </c>
      <c r="J11">
        <v>34</v>
      </c>
      <c r="K11" t="s">
        <v>879</v>
      </c>
      <c r="L11" s="80">
        <v>0.67672997713089</v>
      </c>
    </row>
    <row r="12" spans="1:12" x14ac:dyDescent="0.35">
      <c r="A12" t="s">
        <v>174</v>
      </c>
      <c r="B12" t="s">
        <v>189</v>
      </c>
      <c r="C12" t="s">
        <v>876</v>
      </c>
      <c r="D12" t="s">
        <v>901</v>
      </c>
      <c r="E12" t="s">
        <v>902</v>
      </c>
      <c r="F12" t="s">
        <v>189</v>
      </c>
      <c r="G12">
        <v>489</v>
      </c>
      <c r="H12">
        <v>10</v>
      </c>
      <c r="I12">
        <v>66</v>
      </c>
      <c r="J12">
        <v>42</v>
      </c>
      <c r="K12" t="s">
        <v>879</v>
      </c>
      <c r="L12" s="80">
        <v>0.85449129343032804</v>
      </c>
    </row>
    <row r="13" spans="1:12" x14ac:dyDescent="0.35">
      <c r="A13" t="s">
        <v>190</v>
      </c>
      <c r="B13" t="s">
        <v>181</v>
      </c>
      <c r="C13" t="s">
        <v>888</v>
      </c>
      <c r="D13" t="s">
        <v>903</v>
      </c>
      <c r="E13" t="s">
        <v>904</v>
      </c>
      <c r="F13" t="s">
        <v>191</v>
      </c>
      <c r="G13">
        <v>769</v>
      </c>
      <c r="H13">
        <v>13</v>
      </c>
      <c r="I13">
        <v>147</v>
      </c>
      <c r="J13">
        <v>26</v>
      </c>
      <c r="K13" t="s">
        <v>879</v>
      </c>
      <c r="L13" s="80">
        <v>0.95110011100768999</v>
      </c>
    </row>
    <row r="14" spans="1:12" x14ac:dyDescent="0.35">
      <c r="A14" t="s">
        <v>174</v>
      </c>
      <c r="B14" t="s">
        <v>192</v>
      </c>
      <c r="C14" t="s">
        <v>876</v>
      </c>
      <c r="D14" t="s">
        <v>905</v>
      </c>
      <c r="E14" t="s">
        <v>906</v>
      </c>
      <c r="F14" t="s">
        <v>192</v>
      </c>
      <c r="G14">
        <v>307</v>
      </c>
      <c r="H14">
        <v>20</v>
      </c>
      <c r="I14">
        <v>25</v>
      </c>
      <c r="J14">
        <v>112</v>
      </c>
      <c r="K14" t="s">
        <v>879</v>
      </c>
      <c r="L14" s="80">
        <v>0.67496865987777699</v>
      </c>
    </row>
    <row r="15" spans="1:12" x14ac:dyDescent="0.35">
      <c r="A15" t="s">
        <v>174</v>
      </c>
      <c r="B15" t="s">
        <v>193</v>
      </c>
      <c r="C15" t="s">
        <v>876</v>
      </c>
      <c r="D15" t="s">
        <v>907</v>
      </c>
      <c r="E15" t="s">
        <v>908</v>
      </c>
      <c r="F15" t="s">
        <v>193</v>
      </c>
      <c r="G15">
        <v>8774</v>
      </c>
      <c r="H15">
        <v>800</v>
      </c>
      <c r="I15">
        <v>2281</v>
      </c>
      <c r="J15">
        <v>385</v>
      </c>
      <c r="K15" t="s">
        <v>879</v>
      </c>
      <c r="L15" s="80">
        <v>0.737110555171967</v>
      </c>
    </row>
    <row r="16" spans="1:12" x14ac:dyDescent="0.35">
      <c r="A16" t="s">
        <v>190</v>
      </c>
      <c r="B16" t="s">
        <v>181</v>
      </c>
      <c r="C16" t="s">
        <v>888</v>
      </c>
      <c r="D16" t="s">
        <v>909</v>
      </c>
      <c r="E16" t="s">
        <v>910</v>
      </c>
      <c r="F16" t="s">
        <v>194</v>
      </c>
      <c r="G16">
        <v>464</v>
      </c>
      <c r="H16">
        <v>8</v>
      </c>
      <c r="I16">
        <v>52</v>
      </c>
      <c r="J16">
        <v>23</v>
      </c>
      <c r="K16" t="s">
        <v>879</v>
      </c>
      <c r="L16" s="80">
        <v>0.87667876482009899</v>
      </c>
    </row>
    <row r="17" spans="1:12" x14ac:dyDescent="0.35">
      <c r="A17" t="s">
        <v>174</v>
      </c>
      <c r="B17" t="s">
        <v>195</v>
      </c>
      <c r="C17" t="s">
        <v>876</v>
      </c>
      <c r="D17" t="s">
        <v>911</v>
      </c>
      <c r="E17" t="s">
        <v>912</v>
      </c>
      <c r="F17" t="s">
        <v>195</v>
      </c>
      <c r="G17">
        <v>1299</v>
      </c>
      <c r="H17">
        <v>22</v>
      </c>
      <c r="I17">
        <v>128</v>
      </c>
      <c r="J17">
        <v>104</v>
      </c>
      <c r="K17" t="s">
        <v>887</v>
      </c>
      <c r="L17" s="80">
        <v>0.31000804901123002</v>
      </c>
    </row>
    <row r="18" spans="1:12" x14ac:dyDescent="0.35">
      <c r="A18" t="s">
        <v>196</v>
      </c>
      <c r="B18" t="s">
        <v>181</v>
      </c>
      <c r="C18" t="s">
        <v>888</v>
      </c>
      <c r="D18" t="s">
        <v>913</v>
      </c>
      <c r="E18" t="s">
        <v>914</v>
      </c>
      <c r="F18" t="s">
        <v>197</v>
      </c>
      <c r="G18">
        <v>254</v>
      </c>
      <c r="H18">
        <v>20</v>
      </c>
      <c r="I18">
        <v>48</v>
      </c>
      <c r="J18">
        <v>62</v>
      </c>
      <c r="K18" t="s">
        <v>884</v>
      </c>
      <c r="L18" s="80">
        <v>0.45096558332443198</v>
      </c>
    </row>
    <row r="19" spans="1:12" x14ac:dyDescent="0.35">
      <c r="A19" t="s">
        <v>174</v>
      </c>
      <c r="B19" t="s">
        <v>198</v>
      </c>
      <c r="C19" t="s">
        <v>876</v>
      </c>
      <c r="D19" t="s">
        <v>915</v>
      </c>
      <c r="E19" t="s">
        <v>916</v>
      </c>
      <c r="F19" t="s">
        <v>198</v>
      </c>
      <c r="G19">
        <v>229</v>
      </c>
      <c r="H19">
        <v>3</v>
      </c>
      <c r="I19">
        <v>24</v>
      </c>
      <c r="J19">
        <v>32</v>
      </c>
      <c r="K19" t="s">
        <v>884</v>
      </c>
      <c r="L19" s="80">
        <v>0.55401146411895796</v>
      </c>
    </row>
    <row r="20" spans="1:12" x14ac:dyDescent="0.35">
      <c r="A20" t="s">
        <v>190</v>
      </c>
      <c r="B20" t="s">
        <v>181</v>
      </c>
      <c r="C20" t="s">
        <v>888</v>
      </c>
      <c r="D20" t="s">
        <v>917</v>
      </c>
      <c r="E20" t="s">
        <v>918</v>
      </c>
      <c r="F20" t="s">
        <v>199</v>
      </c>
      <c r="G20">
        <v>376</v>
      </c>
      <c r="H20">
        <v>3</v>
      </c>
      <c r="I20">
        <v>41</v>
      </c>
      <c r="J20">
        <v>13</v>
      </c>
      <c r="K20" t="s">
        <v>879</v>
      </c>
      <c r="L20" s="80">
        <v>0.80105209350585904</v>
      </c>
    </row>
    <row r="21" spans="1:12" x14ac:dyDescent="0.35">
      <c r="A21" t="s">
        <v>174</v>
      </c>
      <c r="B21" t="s">
        <v>200</v>
      </c>
      <c r="C21" t="s">
        <v>876</v>
      </c>
      <c r="D21" t="s">
        <v>919</v>
      </c>
      <c r="E21" t="s">
        <v>920</v>
      </c>
      <c r="F21" t="s">
        <v>200</v>
      </c>
      <c r="G21">
        <v>351</v>
      </c>
      <c r="H21">
        <v>2</v>
      </c>
      <c r="I21">
        <v>27</v>
      </c>
      <c r="J21">
        <v>23</v>
      </c>
      <c r="K21" t="s">
        <v>879</v>
      </c>
      <c r="L21" s="80">
        <v>0.78454905748367298</v>
      </c>
    </row>
    <row r="22" spans="1:12" x14ac:dyDescent="0.35">
      <c r="A22" t="s">
        <v>201</v>
      </c>
      <c r="B22" t="s">
        <v>181</v>
      </c>
      <c r="C22" t="s">
        <v>888</v>
      </c>
      <c r="D22" t="s">
        <v>921</v>
      </c>
      <c r="E22" t="s">
        <v>922</v>
      </c>
      <c r="F22" t="s">
        <v>202</v>
      </c>
      <c r="G22">
        <v>501</v>
      </c>
      <c r="H22">
        <v>7</v>
      </c>
      <c r="I22">
        <v>61</v>
      </c>
      <c r="J22">
        <v>26</v>
      </c>
      <c r="K22" t="s">
        <v>879</v>
      </c>
      <c r="L22" s="80">
        <v>0.83520728349685702</v>
      </c>
    </row>
    <row r="23" spans="1:12" x14ac:dyDescent="0.35">
      <c r="A23" t="s">
        <v>203</v>
      </c>
      <c r="B23" t="s">
        <v>181</v>
      </c>
      <c r="C23" t="s">
        <v>888</v>
      </c>
      <c r="D23" t="s">
        <v>923</v>
      </c>
      <c r="E23" t="s">
        <v>924</v>
      </c>
      <c r="F23" t="s">
        <v>204</v>
      </c>
      <c r="G23">
        <v>1464</v>
      </c>
      <c r="H23">
        <v>60</v>
      </c>
      <c r="I23">
        <v>220</v>
      </c>
      <c r="J23">
        <v>129</v>
      </c>
      <c r="K23" t="s">
        <v>879</v>
      </c>
      <c r="L23" s="80">
        <v>0.74507492780685403</v>
      </c>
    </row>
    <row r="24" spans="1:12" x14ac:dyDescent="0.35">
      <c r="A24" t="s">
        <v>174</v>
      </c>
      <c r="B24" t="s">
        <v>205</v>
      </c>
      <c r="C24" t="s">
        <v>876</v>
      </c>
      <c r="D24" t="s">
        <v>925</v>
      </c>
      <c r="E24" t="s">
        <v>926</v>
      </c>
      <c r="F24" t="s">
        <v>205</v>
      </c>
      <c r="G24">
        <v>8304</v>
      </c>
      <c r="H24">
        <v>338</v>
      </c>
      <c r="I24">
        <v>1190</v>
      </c>
      <c r="J24">
        <v>394</v>
      </c>
      <c r="K24" t="s">
        <v>879</v>
      </c>
      <c r="L24" s="80">
        <v>0.65749454498291005</v>
      </c>
    </row>
    <row r="25" spans="1:12" x14ac:dyDescent="0.35">
      <c r="A25" t="s">
        <v>206</v>
      </c>
      <c r="B25" t="s">
        <v>181</v>
      </c>
      <c r="C25" t="s">
        <v>888</v>
      </c>
      <c r="D25" t="s">
        <v>927</v>
      </c>
      <c r="E25" t="s">
        <v>928</v>
      </c>
      <c r="F25" t="s">
        <v>207</v>
      </c>
      <c r="G25">
        <v>477</v>
      </c>
      <c r="H25">
        <v>4</v>
      </c>
      <c r="I25">
        <v>55</v>
      </c>
      <c r="J25">
        <v>64</v>
      </c>
      <c r="K25" t="s">
        <v>879</v>
      </c>
      <c r="L25" s="80">
        <v>0.80638861656188998</v>
      </c>
    </row>
    <row r="26" spans="1:12" x14ac:dyDescent="0.35">
      <c r="A26" t="s">
        <v>185</v>
      </c>
      <c r="B26" t="s">
        <v>181</v>
      </c>
      <c r="C26" t="s">
        <v>888</v>
      </c>
      <c r="D26" t="s">
        <v>927</v>
      </c>
      <c r="E26" t="s">
        <v>929</v>
      </c>
      <c r="F26" t="s">
        <v>208</v>
      </c>
      <c r="G26">
        <v>1934</v>
      </c>
      <c r="H26">
        <v>55</v>
      </c>
      <c r="I26">
        <v>225</v>
      </c>
      <c r="J26">
        <v>140</v>
      </c>
      <c r="K26" t="s">
        <v>887</v>
      </c>
      <c r="L26" s="80">
        <v>0.38931855559349099</v>
      </c>
    </row>
    <row r="27" spans="1:12" x14ac:dyDescent="0.35">
      <c r="A27" t="s">
        <v>174</v>
      </c>
      <c r="B27" t="s">
        <v>209</v>
      </c>
      <c r="C27" t="s">
        <v>876</v>
      </c>
      <c r="D27" t="s">
        <v>930</v>
      </c>
      <c r="E27" t="s">
        <v>931</v>
      </c>
      <c r="F27" t="s">
        <v>209</v>
      </c>
      <c r="G27">
        <v>1395</v>
      </c>
      <c r="H27">
        <v>21</v>
      </c>
      <c r="I27">
        <v>75</v>
      </c>
      <c r="J27">
        <v>91</v>
      </c>
      <c r="K27" t="s">
        <v>879</v>
      </c>
      <c r="L27" s="80">
        <v>0.71060949563980103</v>
      </c>
    </row>
    <row r="28" spans="1:12" x14ac:dyDescent="0.35">
      <c r="A28" t="s">
        <v>210</v>
      </c>
      <c r="B28" t="s">
        <v>181</v>
      </c>
      <c r="C28" t="s">
        <v>888</v>
      </c>
      <c r="D28" t="s">
        <v>923</v>
      </c>
      <c r="E28" t="s">
        <v>932</v>
      </c>
      <c r="F28" t="s">
        <v>211</v>
      </c>
      <c r="G28">
        <v>324</v>
      </c>
      <c r="H28">
        <v>3</v>
      </c>
      <c r="I28">
        <v>35</v>
      </c>
      <c r="J28">
        <v>9</v>
      </c>
      <c r="K28" t="s">
        <v>879</v>
      </c>
      <c r="L28" s="80">
        <v>0.95342206954956099</v>
      </c>
    </row>
    <row r="29" spans="1:12" x14ac:dyDescent="0.35">
      <c r="A29" t="s">
        <v>174</v>
      </c>
      <c r="B29" t="s">
        <v>212</v>
      </c>
      <c r="C29" t="s">
        <v>876</v>
      </c>
      <c r="D29" t="s">
        <v>933</v>
      </c>
      <c r="E29" t="s">
        <v>934</v>
      </c>
      <c r="F29" t="s">
        <v>212</v>
      </c>
      <c r="G29">
        <v>312</v>
      </c>
      <c r="H29">
        <v>5</v>
      </c>
      <c r="I29">
        <v>47</v>
      </c>
      <c r="J29">
        <v>58</v>
      </c>
      <c r="K29" t="s">
        <v>879</v>
      </c>
      <c r="L29" s="80">
        <v>0.92895746231079102</v>
      </c>
    </row>
    <row r="30" spans="1:12" x14ac:dyDescent="0.35">
      <c r="A30" t="s">
        <v>213</v>
      </c>
      <c r="B30" t="s">
        <v>181</v>
      </c>
      <c r="C30" t="s">
        <v>888</v>
      </c>
      <c r="D30" t="s">
        <v>935</v>
      </c>
      <c r="E30" t="s">
        <v>936</v>
      </c>
      <c r="F30" t="s">
        <v>214</v>
      </c>
      <c r="G30">
        <v>355</v>
      </c>
      <c r="H30">
        <v>3</v>
      </c>
      <c r="I30">
        <v>47</v>
      </c>
      <c r="J30">
        <v>19</v>
      </c>
      <c r="K30" t="s">
        <v>879</v>
      </c>
      <c r="L30" s="80">
        <v>0.83949530124664296</v>
      </c>
    </row>
    <row r="31" spans="1:12" x14ac:dyDescent="0.35">
      <c r="A31" t="s">
        <v>185</v>
      </c>
      <c r="B31" t="s">
        <v>181</v>
      </c>
      <c r="C31" t="s">
        <v>888</v>
      </c>
      <c r="D31" t="s">
        <v>921</v>
      </c>
      <c r="E31" t="s">
        <v>937</v>
      </c>
      <c r="F31" t="s">
        <v>215</v>
      </c>
      <c r="G31">
        <v>2554</v>
      </c>
      <c r="H31">
        <v>19</v>
      </c>
      <c r="I31">
        <v>192</v>
      </c>
      <c r="J31">
        <v>66</v>
      </c>
      <c r="K31" t="s">
        <v>879</v>
      </c>
      <c r="L31" s="80">
        <v>0.73055648803710904</v>
      </c>
    </row>
    <row r="32" spans="1:12" x14ac:dyDescent="0.35">
      <c r="A32" t="s">
        <v>174</v>
      </c>
      <c r="B32" t="s">
        <v>216</v>
      </c>
      <c r="C32" t="s">
        <v>876</v>
      </c>
      <c r="D32" t="s">
        <v>938</v>
      </c>
      <c r="E32" t="s">
        <v>939</v>
      </c>
      <c r="F32" t="s">
        <v>216</v>
      </c>
      <c r="G32">
        <v>1556</v>
      </c>
      <c r="H32">
        <v>23</v>
      </c>
      <c r="I32">
        <v>145</v>
      </c>
      <c r="J32">
        <v>109</v>
      </c>
      <c r="K32" t="s">
        <v>879</v>
      </c>
      <c r="L32" s="80">
        <v>0.68374729156494096</v>
      </c>
    </row>
    <row r="33" spans="1:12" x14ac:dyDescent="0.35">
      <c r="A33" t="s">
        <v>217</v>
      </c>
      <c r="B33" t="s">
        <v>181</v>
      </c>
      <c r="C33" t="s">
        <v>888</v>
      </c>
      <c r="D33" t="s">
        <v>940</v>
      </c>
      <c r="E33" t="s">
        <v>941</v>
      </c>
      <c r="F33" t="s">
        <v>218</v>
      </c>
      <c r="G33">
        <v>223</v>
      </c>
      <c r="H33">
        <v>3</v>
      </c>
      <c r="I33">
        <v>35</v>
      </c>
      <c r="J33">
        <v>75</v>
      </c>
      <c r="K33" t="s">
        <v>884</v>
      </c>
      <c r="L33" s="80">
        <v>0.56672149896621704</v>
      </c>
    </row>
    <row r="34" spans="1:12" x14ac:dyDescent="0.35">
      <c r="A34" t="s">
        <v>219</v>
      </c>
      <c r="B34" t="s">
        <v>181</v>
      </c>
      <c r="C34" t="s">
        <v>888</v>
      </c>
      <c r="D34" t="s">
        <v>942</v>
      </c>
      <c r="E34" t="s">
        <v>943</v>
      </c>
      <c r="F34" t="s">
        <v>220</v>
      </c>
      <c r="G34">
        <v>2926</v>
      </c>
      <c r="H34">
        <v>106</v>
      </c>
      <c r="I34">
        <v>253</v>
      </c>
      <c r="J34">
        <v>161</v>
      </c>
      <c r="K34" t="s">
        <v>879</v>
      </c>
      <c r="L34" s="80">
        <v>0.64459180831909202</v>
      </c>
    </row>
    <row r="35" spans="1:12" x14ac:dyDescent="0.35">
      <c r="A35" t="s">
        <v>179</v>
      </c>
      <c r="B35" t="s">
        <v>181</v>
      </c>
      <c r="C35" t="s">
        <v>888</v>
      </c>
      <c r="D35" t="s">
        <v>944</v>
      </c>
      <c r="E35" t="s">
        <v>945</v>
      </c>
      <c r="F35" t="s">
        <v>221</v>
      </c>
      <c r="G35">
        <v>2278</v>
      </c>
      <c r="H35">
        <v>43</v>
      </c>
      <c r="I35">
        <v>227</v>
      </c>
      <c r="J35">
        <v>334</v>
      </c>
      <c r="K35" t="s">
        <v>879</v>
      </c>
      <c r="L35" s="80">
        <v>0.81731230020523105</v>
      </c>
    </row>
    <row r="36" spans="1:12" x14ac:dyDescent="0.35">
      <c r="A36" t="s">
        <v>174</v>
      </c>
      <c r="B36" t="s">
        <v>222</v>
      </c>
      <c r="C36" t="s">
        <v>876</v>
      </c>
      <c r="D36" t="s">
        <v>946</v>
      </c>
      <c r="E36" t="s">
        <v>947</v>
      </c>
      <c r="F36" t="s">
        <v>222</v>
      </c>
      <c r="G36">
        <v>630</v>
      </c>
      <c r="H36">
        <v>8</v>
      </c>
      <c r="I36">
        <v>67</v>
      </c>
      <c r="J36">
        <v>132</v>
      </c>
      <c r="K36" t="s">
        <v>879</v>
      </c>
      <c r="L36" s="80">
        <v>0.63887912034988403</v>
      </c>
    </row>
    <row r="37" spans="1:12" x14ac:dyDescent="0.35">
      <c r="A37" t="s">
        <v>223</v>
      </c>
      <c r="B37" t="s">
        <v>181</v>
      </c>
      <c r="C37" t="s">
        <v>888</v>
      </c>
      <c r="D37" t="s">
        <v>948</v>
      </c>
      <c r="E37" t="s">
        <v>949</v>
      </c>
      <c r="F37" t="s">
        <v>224</v>
      </c>
      <c r="G37">
        <v>2483</v>
      </c>
      <c r="H37">
        <v>93</v>
      </c>
      <c r="I37">
        <v>326</v>
      </c>
      <c r="J37">
        <v>112</v>
      </c>
      <c r="K37" t="s">
        <v>879</v>
      </c>
      <c r="L37" s="80">
        <v>0.81445676088333097</v>
      </c>
    </row>
    <row r="38" spans="1:12" x14ac:dyDescent="0.35">
      <c r="A38" t="s">
        <v>217</v>
      </c>
      <c r="B38" t="s">
        <v>181</v>
      </c>
      <c r="C38" t="s">
        <v>888</v>
      </c>
      <c r="D38" t="s">
        <v>950</v>
      </c>
      <c r="E38" t="s">
        <v>951</v>
      </c>
      <c r="F38" t="s">
        <v>225</v>
      </c>
      <c r="G38">
        <v>334</v>
      </c>
      <c r="H38">
        <v>51</v>
      </c>
      <c r="I38">
        <v>59</v>
      </c>
      <c r="J38">
        <v>213</v>
      </c>
      <c r="K38" t="s">
        <v>879</v>
      </c>
      <c r="L38" s="80">
        <v>0.82456326484680198</v>
      </c>
    </row>
    <row r="39" spans="1:12" x14ac:dyDescent="0.35">
      <c r="A39" t="s">
        <v>174</v>
      </c>
      <c r="B39" t="s">
        <v>226</v>
      </c>
      <c r="C39" t="s">
        <v>876</v>
      </c>
      <c r="D39" t="s">
        <v>952</v>
      </c>
      <c r="E39" t="s">
        <v>953</v>
      </c>
      <c r="F39" t="s">
        <v>226</v>
      </c>
      <c r="G39">
        <v>74</v>
      </c>
      <c r="H39">
        <v>0</v>
      </c>
      <c r="I39">
        <v>4</v>
      </c>
      <c r="J39">
        <v>22</v>
      </c>
      <c r="K39" t="s">
        <v>879</v>
      </c>
      <c r="L39" s="80">
        <v>0.73640054464340199</v>
      </c>
    </row>
    <row r="40" spans="1:12" x14ac:dyDescent="0.35">
      <c r="A40" t="s">
        <v>174</v>
      </c>
      <c r="B40" t="s">
        <v>227</v>
      </c>
      <c r="C40" t="s">
        <v>876</v>
      </c>
      <c r="D40" t="s">
        <v>954</v>
      </c>
      <c r="E40" t="s">
        <v>955</v>
      </c>
      <c r="F40" t="s">
        <v>227</v>
      </c>
      <c r="G40">
        <v>876</v>
      </c>
      <c r="H40">
        <v>12</v>
      </c>
      <c r="I40">
        <v>48</v>
      </c>
      <c r="J40">
        <v>194</v>
      </c>
      <c r="K40" t="s">
        <v>879</v>
      </c>
      <c r="L40" s="80">
        <v>0.78030359745025601</v>
      </c>
    </row>
    <row r="41" spans="1:12" x14ac:dyDescent="0.35">
      <c r="A41" t="s">
        <v>174</v>
      </c>
      <c r="B41" t="s">
        <v>228</v>
      </c>
      <c r="C41" t="s">
        <v>876</v>
      </c>
      <c r="D41" t="s">
        <v>956</v>
      </c>
      <c r="E41" t="s">
        <v>957</v>
      </c>
      <c r="F41" t="s">
        <v>228</v>
      </c>
      <c r="G41">
        <v>1202</v>
      </c>
      <c r="H41">
        <v>27</v>
      </c>
      <c r="I41">
        <v>109</v>
      </c>
      <c r="J41">
        <v>106</v>
      </c>
      <c r="K41" t="s">
        <v>879</v>
      </c>
      <c r="L41" s="80">
        <v>0.64164185523986805</v>
      </c>
    </row>
    <row r="42" spans="1:12" x14ac:dyDescent="0.35">
      <c r="A42" t="s">
        <v>229</v>
      </c>
      <c r="B42" t="s">
        <v>181</v>
      </c>
      <c r="C42" t="s">
        <v>888</v>
      </c>
      <c r="D42" t="s">
        <v>958</v>
      </c>
      <c r="E42" t="s">
        <v>959</v>
      </c>
      <c r="F42" t="s">
        <v>230</v>
      </c>
      <c r="G42">
        <v>316</v>
      </c>
      <c r="H42">
        <v>9</v>
      </c>
      <c r="I42">
        <v>28</v>
      </c>
      <c r="J42">
        <v>28</v>
      </c>
      <c r="K42" t="s">
        <v>879</v>
      </c>
      <c r="L42" s="80">
        <v>0.95491325855255105</v>
      </c>
    </row>
    <row r="43" spans="1:12" x14ac:dyDescent="0.35">
      <c r="A43" t="s">
        <v>179</v>
      </c>
      <c r="B43" t="s">
        <v>181</v>
      </c>
      <c r="C43" t="s">
        <v>888</v>
      </c>
      <c r="D43" t="s">
        <v>960</v>
      </c>
      <c r="E43" t="s">
        <v>961</v>
      </c>
      <c r="F43" t="s">
        <v>231</v>
      </c>
      <c r="G43">
        <v>14759</v>
      </c>
      <c r="H43">
        <v>1428</v>
      </c>
      <c r="I43">
        <v>2920</v>
      </c>
      <c r="J43">
        <v>1417</v>
      </c>
      <c r="K43" t="s">
        <v>879</v>
      </c>
      <c r="L43" s="80">
        <v>0.707158863544464</v>
      </c>
    </row>
    <row r="44" spans="1:12" x14ac:dyDescent="0.35">
      <c r="A44" t="s">
        <v>174</v>
      </c>
      <c r="B44" t="s">
        <v>232</v>
      </c>
      <c r="C44" t="s">
        <v>876</v>
      </c>
      <c r="D44" t="s">
        <v>962</v>
      </c>
      <c r="E44" t="s">
        <v>963</v>
      </c>
      <c r="F44" t="s">
        <v>232</v>
      </c>
      <c r="G44">
        <v>841</v>
      </c>
      <c r="H44">
        <v>31</v>
      </c>
      <c r="I44">
        <v>129</v>
      </c>
      <c r="J44">
        <v>144</v>
      </c>
      <c r="K44" t="s">
        <v>879</v>
      </c>
      <c r="L44" s="80">
        <v>0.82312113046646096</v>
      </c>
    </row>
    <row r="45" spans="1:12" x14ac:dyDescent="0.35">
      <c r="A45" t="s">
        <v>229</v>
      </c>
      <c r="B45" t="s">
        <v>181</v>
      </c>
      <c r="C45" t="s">
        <v>888</v>
      </c>
      <c r="D45" t="s">
        <v>964</v>
      </c>
      <c r="E45" t="s">
        <v>965</v>
      </c>
      <c r="F45" t="s">
        <v>233</v>
      </c>
      <c r="G45">
        <v>105</v>
      </c>
      <c r="H45">
        <v>2</v>
      </c>
      <c r="I45">
        <v>5</v>
      </c>
      <c r="J45">
        <v>10</v>
      </c>
      <c r="K45" t="s">
        <v>879</v>
      </c>
      <c r="L45" s="80">
        <v>0.95156455039978005</v>
      </c>
    </row>
    <row r="46" spans="1:12" x14ac:dyDescent="0.35">
      <c r="A46" t="s">
        <v>174</v>
      </c>
      <c r="B46" t="s">
        <v>234</v>
      </c>
      <c r="C46" t="s">
        <v>876</v>
      </c>
      <c r="D46" t="s">
        <v>966</v>
      </c>
      <c r="E46" t="s">
        <v>967</v>
      </c>
      <c r="F46" t="s">
        <v>234</v>
      </c>
      <c r="G46">
        <v>330</v>
      </c>
      <c r="H46">
        <v>3</v>
      </c>
      <c r="I46">
        <v>13</v>
      </c>
      <c r="J46">
        <v>157</v>
      </c>
      <c r="K46" t="s">
        <v>879</v>
      </c>
      <c r="L46" s="80">
        <v>0.86619532108306896</v>
      </c>
    </row>
    <row r="47" spans="1:12" x14ac:dyDescent="0.35">
      <c r="A47" t="s">
        <v>174</v>
      </c>
      <c r="B47" t="s">
        <v>235</v>
      </c>
      <c r="C47" t="s">
        <v>876</v>
      </c>
      <c r="D47" t="s">
        <v>968</v>
      </c>
      <c r="E47" t="s">
        <v>969</v>
      </c>
      <c r="F47" t="s">
        <v>235</v>
      </c>
      <c r="G47">
        <v>4346</v>
      </c>
      <c r="H47">
        <v>31</v>
      </c>
      <c r="I47">
        <v>307</v>
      </c>
      <c r="J47">
        <v>200</v>
      </c>
      <c r="K47" t="s">
        <v>879</v>
      </c>
      <c r="L47" s="80">
        <v>0.67628782987594604</v>
      </c>
    </row>
    <row r="48" spans="1:12" x14ac:dyDescent="0.35">
      <c r="A48" t="s">
        <v>174</v>
      </c>
      <c r="B48" t="s">
        <v>236</v>
      </c>
      <c r="C48" t="s">
        <v>876</v>
      </c>
      <c r="D48" t="s">
        <v>970</v>
      </c>
      <c r="E48" t="s">
        <v>971</v>
      </c>
      <c r="F48" t="s">
        <v>236</v>
      </c>
      <c r="G48">
        <v>1559</v>
      </c>
      <c r="H48">
        <v>126</v>
      </c>
      <c r="I48">
        <v>270</v>
      </c>
      <c r="J48">
        <v>109</v>
      </c>
      <c r="K48" t="s">
        <v>879</v>
      </c>
      <c r="L48" s="80">
        <v>0.61567968130111705</v>
      </c>
    </row>
    <row r="49" spans="1:12" x14ac:dyDescent="0.35">
      <c r="A49" t="s">
        <v>174</v>
      </c>
      <c r="B49" t="s">
        <v>237</v>
      </c>
      <c r="C49" t="s">
        <v>876</v>
      </c>
      <c r="D49" t="s">
        <v>972</v>
      </c>
      <c r="E49" t="s">
        <v>973</v>
      </c>
      <c r="F49" t="s">
        <v>237</v>
      </c>
      <c r="G49">
        <v>185</v>
      </c>
      <c r="H49">
        <v>5</v>
      </c>
      <c r="I49">
        <v>17</v>
      </c>
      <c r="J49">
        <v>250</v>
      </c>
      <c r="K49" t="s">
        <v>884</v>
      </c>
      <c r="L49" s="80">
        <v>0.56099593639373802</v>
      </c>
    </row>
    <row r="50" spans="1:12" x14ac:dyDescent="0.35">
      <c r="A50" t="s">
        <v>174</v>
      </c>
      <c r="B50" t="s">
        <v>238</v>
      </c>
      <c r="C50" t="s">
        <v>876</v>
      </c>
      <c r="D50" t="s">
        <v>974</v>
      </c>
      <c r="E50" t="s">
        <v>975</v>
      </c>
      <c r="F50" t="s">
        <v>238</v>
      </c>
      <c r="G50">
        <v>4114</v>
      </c>
      <c r="H50">
        <v>602</v>
      </c>
      <c r="I50">
        <v>590</v>
      </c>
      <c r="J50">
        <v>1805</v>
      </c>
      <c r="K50" t="s">
        <v>879</v>
      </c>
      <c r="L50" s="80">
        <v>0.64349287748336803</v>
      </c>
    </row>
    <row r="51" spans="1:12" x14ac:dyDescent="0.35">
      <c r="A51" t="s">
        <v>239</v>
      </c>
      <c r="B51" t="s">
        <v>181</v>
      </c>
      <c r="C51" t="s">
        <v>888</v>
      </c>
      <c r="D51" t="s">
        <v>976</v>
      </c>
      <c r="E51" t="s">
        <v>977</v>
      </c>
      <c r="F51" t="s">
        <v>240</v>
      </c>
      <c r="G51">
        <v>2074</v>
      </c>
      <c r="H51">
        <v>79</v>
      </c>
      <c r="I51">
        <v>379</v>
      </c>
      <c r="J51">
        <v>196</v>
      </c>
      <c r="K51" t="s">
        <v>879</v>
      </c>
      <c r="L51" s="80">
        <v>0.83043718338012695</v>
      </c>
    </row>
    <row r="52" spans="1:12" x14ac:dyDescent="0.35">
      <c r="A52" t="s">
        <v>174</v>
      </c>
      <c r="B52" t="s">
        <v>241</v>
      </c>
      <c r="C52" t="s">
        <v>876</v>
      </c>
      <c r="D52" t="s">
        <v>978</v>
      </c>
      <c r="E52" t="s">
        <v>979</v>
      </c>
      <c r="F52" t="s">
        <v>241</v>
      </c>
      <c r="G52">
        <v>5349</v>
      </c>
      <c r="H52">
        <v>285</v>
      </c>
      <c r="I52">
        <v>920</v>
      </c>
      <c r="J52">
        <v>247</v>
      </c>
      <c r="K52" t="s">
        <v>879</v>
      </c>
      <c r="L52" s="80">
        <v>0.86363822221756004</v>
      </c>
    </row>
    <row r="53" spans="1:12" x14ac:dyDescent="0.35">
      <c r="A53" t="s">
        <v>174</v>
      </c>
      <c r="B53" t="s">
        <v>242</v>
      </c>
      <c r="C53" t="s">
        <v>876</v>
      </c>
      <c r="D53" t="s">
        <v>980</v>
      </c>
      <c r="E53" t="s">
        <v>981</v>
      </c>
      <c r="F53" t="s">
        <v>242</v>
      </c>
      <c r="G53">
        <v>346</v>
      </c>
      <c r="H53">
        <v>2</v>
      </c>
      <c r="I53">
        <v>29</v>
      </c>
      <c r="J53">
        <v>47</v>
      </c>
      <c r="K53" t="s">
        <v>879</v>
      </c>
      <c r="L53" s="80">
        <v>0.91730719804763805</v>
      </c>
    </row>
    <row r="54" spans="1:12" x14ac:dyDescent="0.35">
      <c r="A54" t="s">
        <v>217</v>
      </c>
      <c r="B54" t="s">
        <v>181</v>
      </c>
      <c r="C54" t="s">
        <v>888</v>
      </c>
      <c r="D54" t="s">
        <v>982</v>
      </c>
      <c r="E54" t="s">
        <v>983</v>
      </c>
      <c r="F54" t="s">
        <v>243</v>
      </c>
      <c r="G54">
        <v>317</v>
      </c>
      <c r="H54">
        <v>8</v>
      </c>
      <c r="I54">
        <v>55</v>
      </c>
      <c r="J54">
        <v>29</v>
      </c>
      <c r="K54" t="s">
        <v>879</v>
      </c>
      <c r="L54" s="80">
        <v>0.84568822383880604</v>
      </c>
    </row>
    <row r="55" spans="1:12" x14ac:dyDescent="0.35">
      <c r="A55" t="s">
        <v>174</v>
      </c>
      <c r="B55" t="s">
        <v>244</v>
      </c>
      <c r="C55" t="s">
        <v>876</v>
      </c>
      <c r="D55" t="s">
        <v>984</v>
      </c>
      <c r="E55" t="s">
        <v>985</v>
      </c>
      <c r="F55" t="s">
        <v>244</v>
      </c>
      <c r="G55">
        <v>79</v>
      </c>
      <c r="H55">
        <v>2</v>
      </c>
      <c r="I55">
        <v>4</v>
      </c>
      <c r="J55">
        <v>19</v>
      </c>
      <c r="K55" t="s">
        <v>879</v>
      </c>
      <c r="L55" s="80">
        <v>0.90637838840484597</v>
      </c>
    </row>
    <row r="56" spans="1:12" x14ac:dyDescent="0.35">
      <c r="A56" t="s">
        <v>174</v>
      </c>
      <c r="B56" t="s">
        <v>246</v>
      </c>
      <c r="C56" t="s">
        <v>876</v>
      </c>
      <c r="D56" t="s">
        <v>986</v>
      </c>
      <c r="E56" t="s">
        <v>987</v>
      </c>
      <c r="F56" t="s">
        <v>246</v>
      </c>
      <c r="G56">
        <v>52</v>
      </c>
      <c r="H56">
        <v>0</v>
      </c>
      <c r="I56">
        <v>5</v>
      </c>
      <c r="J56">
        <v>12</v>
      </c>
      <c r="K56" t="s">
        <v>879</v>
      </c>
      <c r="L56" s="80">
        <v>0.74323135614395097</v>
      </c>
    </row>
    <row r="57" spans="1:12" x14ac:dyDescent="0.35">
      <c r="A57" t="s">
        <v>174</v>
      </c>
      <c r="B57" t="s">
        <v>247</v>
      </c>
      <c r="C57" t="s">
        <v>876</v>
      </c>
      <c r="D57" t="s">
        <v>986</v>
      </c>
      <c r="E57" t="s">
        <v>988</v>
      </c>
      <c r="F57" t="s">
        <v>247</v>
      </c>
      <c r="G57">
        <v>43</v>
      </c>
      <c r="H57">
        <v>0</v>
      </c>
      <c r="I57">
        <v>7</v>
      </c>
      <c r="J57">
        <v>17</v>
      </c>
      <c r="K57" t="s">
        <v>879</v>
      </c>
      <c r="L57" s="80">
        <v>0.77904087305069003</v>
      </c>
    </row>
    <row r="58" spans="1:12" x14ac:dyDescent="0.35">
      <c r="A58" t="s">
        <v>174</v>
      </c>
      <c r="B58" t="s">
        <v>248</v>
      </c>
      <c r="C58" t="s">
        <v>876</v>
      </c>
      <c r="D58" t="s">
        <v>986</v>
      </c>
      <c r="E58" t="s">
        <v>989</v>
      </c>
      <c r="F58" t="s">
        <v>248</v>
      </c>
      <c r="G58">
        <v>38</v>
      </c>
      <c r="H58">
        <v>0</v>
      </c>
      <c r="I58">
        <v>5</v>
      </c>
      <c r="J58">
        <v>4</v>
      </c>
      <c r="K58" t="s">
        <v>879</v>
      </c>
      <c r="L58" s="80">
        <v>0.66583091020584095</v>
      </c>
    </row>
    <row r="59" spans="1:12" x14ac:dyDescent="0.35">
      <c r="A59" t="s">
        <v>174</v>
      </c>
      <c r="B59" t="s">
        <v>249</v>
      </c>
      <c r="C59" t="s">
        <v>876</v>
      </c>
      <c r="D59" t="s">
        <v>986</v>
      </c>
      <c r="E59" t="s">
        <v>990</v>
      </c>
      <c r="F59" t="s">
        <v>249</v>
      </c>
      <c r="G59">
        <v>349</v>
      </c>
      <c r="H59">
        <v>2</v>
      </c>
      <c r="I59">
        <v>25</v>
      </c>
      <c r="J59">
        <v>29</v>
      </c>
      <c r="K59" t="s">
        <v>884</v>
      </c>
      <c r="L59" s="80">
        <v>0.59117215871810902</v>
      </c>
    </row>
    <row r="60" spans="1:12" x14ac:dyDescent="0.35">
      <c r="A60" t="s">
        <v>174</v>
      </c>
      <c r="B60" t="s">
        <v>250</v>
      </c>
      <c r="C60" t="s">
        <v>876</v>
      </c>
      <c r="D60" t="s">
        <v>991</v>
      </c>
      <c r="E60" t="s">
        <v>992</v>
      </c>
      <c r="F60" t="s">
        <v>250</v>
      </c>
      <c r="G60">
        <v>1277</v>
      </c>
      <c r="H60">
        <v>12</v>
      </c>
      <c r="I60">
        <v>122</v>
      </c>
      <c r="J60">
        <v>91</v>
      </c>
      <c r="K60" t="s">
        <v>879</v>
      </c>
      <c r="L60" s="80">
        <v>0.60207468271255504</v>
      </c>
    </row>
    <row r="61" spans="1:12" x14ac:dyDescent="0.35">
      <c r="A61" t="s">
        <v>251</v>
      </c>
      <c r="B61" t="s">
        <v>181</v>
      </c>
      <c r="C61" t="s">
        <v>888</v>
      </c>
      <c r="D61" t="s">
        <v>993</v>
      </c>
      <c r="E61" t="s">
        <v>994</v>
      </c>
      <c r="F61" t="s">
        <v>252</v>
      </c>
      <c r="G61">
        <v>136</v>
      </c>
      <c r="H61">
        <v>4</v>
      </c>
      <c r="I61">
        <v>19</v>
      </c>
      <c r="J61">
        <v>103</v>
      </c>
      <c r="K61" t="s">
        <v>879</v>
      </c>
      <c r="L61" s="80">
        <v>0.92063677310943604</v>
      </c>
    </row>
    <row r="62" spans="1:12" x14ac:dyDescent="0.35">
      <c r="A62" t="s">
        <v>174</v>
      </c>
      <c r="B62" t="s">
        <v>253</v>
      </c>
      <c r="C62" t="s">
        <v>876</v>
      </c>
      <c r="D62" t="s">
        <v>995</v>
      </c>
      <c r="E62" t="s">
        <v>996</v>
      </c>
      <c r="F62" t="s">
        <v>253</v>
      </c>
      <c r="G62">
        <v>174</v>
      </c>
      <c r="H62">
        <v>0</v>
      </c>
      <c r="I62">
        <v>13</v>
      </c>
      <c r="J62">
        <v>7</v>
      </c>
      <c r="K62" t="s">
        <v>879</v>
      </c>
      <c r="L62" s="80">
        <v>0.68928062915802002</v>
      </c>
    </row>
    <row r="63" spans="1:12" x14ac:dyDescent="0.35">
      <c r="A63" t="s">
        <v>174</v>
      </c>
      <c r="B63" t="s">
        <v>254</v>
      </c>
      <c r="C63" t="s">
        <v>876</v>
      </c>
      <c r="D63" t="s">
        <v>995</v>
      </c>
      <c r="E63" t="s">
        <v>997</v>
      </c>
      <c r="F63" t="s">
        <v>254</v>
      </c>
      <c r="G63">
        <v>208</v>
      </c>
      <c r="H63">
        <v>0</v>
      </c>
      <c r="I63">
        <v>17</v>
      </c>
      <c r="J63">
        <v>9</v>
      </c>
      <c r="K63" t="s">
        <v>879</v>
      </c>
      <c r="L63" s="80">
        <v>0.66873806715011597</v>
      </c>
    </row>
    <row r="64" spans="1:12" x14ac:dyDescent="0.35">
      <c r="A64" t="s">
        <v>174</v>
      </c>
      <c r="B64" t="s">
        <v>255</v>
      </c>
      <c r="C64" t="s">
        <v>876</v>
      </c>
      <c r="D64" t="s">
        <v>995</v>
      </c>
      <c r="E64" t="s">
        <v>998</v>
      </c>
      <c r="F64" t="s">
        <v>255</v>
      </c>
      <c r="G64">
        <v>156</v>
      </c>
      <c r="H64">
        <v>1</v>
      </c>
      <c r="I64">
        <v>13</v>
      </c>
      <c r="J64">
        <v>5</v>
      </c>
      <c r="K64" t="s">
        <v>879</v>
      </c>
      <c r="L64" s="80">
        <v>0.76445645093917802</v>
      </c>
    </row>
    <row r="65" spans="1:12" x14ac:dyDescent="0.35">
      <c r="A65" t="s">
        <v>174</v>
      </c>
      <c r="B65" t="s">
        <v>256</v>
      </c>
      <c r="C65" t="s">
        <v>876</v>
      </c>
      <c r="D65" t="s">
        <v>995</v>
      </c>
      <c r="E65" t="s">
        <v>999</v>
      </c>
      <c r="F65" t="s">
        <v>256</v>
      </c>
      <c r="G65">
        <v>204</v>
      </c>
      <c r="H65">
        <v>4</v>
      </c>
      <c r="I65">
        <v>19</v>
      </c>
      <c r="J65">
        <v>13</v>
      </c>
      <c r="K65" t="s">
        <v>879</v>
      </c>
      <c r="L65" s="80">
        <v>0.685802102088928</v>
      </c>
    </row>
    <row r="66" spans="1:12" x14ac:dyDescent="0.35">
      <c r="A66" t="s">
        <v>174</v>
      </c>
      <c r="B66" t="s">
        <v>257</v>
      </c>
      <c r="C66" t="s">
        <v>876</v>
      </c>
      <c r="D66" t="s">
        <v>995</v>
      </c>
      <c r="E66" t="s">
        <v>1000</v>
      </c>
      <c r="F66" t="s">
        <v>257</v>
      </c>
      <c r="G66">
        <v>774</v>
      </c>
      <c r="H66">
        <v>21</v>
      </c>
      <c r="I66">
        <v>109</v>
      </c>
      <c r="J66">
        <v>111</v>
      </c>
      <c r="K66" t="s">
        <v>879</v>
      </c>
      <c r="L66" s="80">
        <v>0.97200852632522605</v>
      </c>
    </row>
    <row r="67" spans="1:12" x14ac:dyDescent="0.35">
      <c r="A67" t="s">
        <v>174</v>
      </c>
      <c r="B67" t="s">
        <v>258</v>
      </c>
      <c r="C67" t="s">
        <v>876</v>
      </c>
      <c r="D67" t="s">
        <v>1001</v>
      </c>
      <c r="E67" t="s">
        <v>1002</v>
      </c>
      <c r="F67" t="s">
        <v>258</v>
      </c>
      <c r="G67">
        <v>165</v>
      </c>
      <c r="H67">
        <v>0</v>
      </c>
      <c r="I67">
        <v>5</v>
      </c>
      <c r="J67">
        <v>22</v>
      </c>
      <c r="K67" t="s">
        <v>879</v>
      </c>
      <c r="L67" s="80">
        <v>0.68118423223495495</v>
      </c>
    </row>
    <row r="68" spans="1:12" x14ac:dyDescent="0.35">
      <c r="A68" t="s">
        <v>217</v>
      </c>
      <c r="B68" t="s">
        <v>181</v>
      </c>
      <c r="C68" t="s">
        <v>888</v>
      </c>
      <c r="D68" t="s">
        <v>1003</v>
      </c>
      <c r="E68" t="s">
        <v>1004</v>
      </c>
      <c r="F68" t="s">
        <v>260</v>
      </c>
      <c r="G68">
        <v>347</v>
      </c>
      <c r="H68">
        <v>8</v>
      </c>
      <c r="I68">
        <v>53</v>
      </c>
      <c r="J68">
        <v>102</v>
      </c>
      <c r="K68" t="s">
        <v>879</v>
      </c>
      <c r="L68" s="80">
        <v>0.68668401241302501</v>
      </c>
    </row>
    <row r="69" spans="1:12" x14ac:dyDescent="0.35">
      <c r="A69" t="s">
        <v>185</v>
      </c>
      <c r="B69" t="s">
        <v>181</v>
      </c>
      <c r="C69" t="s">
        <v>888</v>
      </c>
      <c r="D69" t="s">
        <v>1005</v>
      </c>
      <c r="E69" t="s">
        <v>1006</v>
      </c>
      <c r="F69" t="s">
        <v>261</v>
      </c>
      <c r="G69">
        <v>6875</v>
      </c>
      <c r="H69">
        <v>195</v>
      </c>
      <c r="I69">
        <v>930</v>
      </c>
      <c r="J69">
        <v>328</v>
      </c>
      <c r="K69" t="s">
        <v>879</v>
      </c>
      <c r="L69" s="80">
        <v>0.77691841125488303</v>
      </c>
    </row>
    <row r="70" spans="1:12" x14ac:dyDescent="0.35">
      <c r="A70" t="s">
        <v>174</v>
      </c>
      <c r="B70" t="s">
        <v>262</v>
      </c>
      <c r="C70" t="s">
        <v>876</v>
      </c>
      <c r="D70" t="s">
        <v>1007</v>
      </c>
      <c r="E70" t="s">
        <v>1008</v>
      </c>
      <c r="F70" t="s">
        <v>262</v>
      </c>
      <c r="G70">
        <v>3340</v>
      </c>
      <c r="H70">
        <v>117</v>
      </c>
      <c r="I70">
        <v>358</v>
      </c>
      <c r="J70">
        <v>326</v>
      </c>
      <c r="K70" t="s">
        <v>879</v>
      </c>
      <c r="L70" s="80">
        <v>0.73783671855926503</v>
      </c>
    </row>
    <row r="71" spans="1:12" x14ac:dyDescent="0.35">
      <c r="A71" t="s">
        <v>174</v>
      </c>
      <c r="B71" t="s">
        <v>263</v>
      </c>
      <c r="C71" t="s">
        <v>876</v>
      </c>
      <c r="D71" t="s">
        <v>1009</v>
      </c>
      <c r="E71" t="s">
        <v>1010</v>
      </c>
      <c r="F71" t="s">
        <v>263</v>
      </c>
      <c r="G71">
        <v>349</v>
      </c>
      <c r="H71">
        <v>6</v>
      </c>
      <c r="I71">
        <v>43</v>
      </c>
      <c r="J71">
        <v>54</v>
      </c>
      <c r="K71" t="s">
        <v>879</v>
      </c>
      <c r="L71" s="80">
        <v>0.818298399448395</v>
      </c>
    </row>
    <row r="72" spans="1:12" x14ac:dyDescent="0.35">
      <c r="A72" t="s">
        <v>174</v>
      </c>
      <c r="B72" t="s">
        <v>264</v>
      </c>
      <c r="C72" t="s">
        <v>876</v>
      </c>
      <c r="D72" t="s">
        <v>1011</v>
      </c>
      <c r="E72" t="s">
        <v>1012</v>
      </c>
      <c r="F72" t="s">
        <v>264</v>
      </c>
      <c r="G72">
        <v>359</v>
      </c>
      <c r="H72">
        <v>3</v>
      </c>
      <c r="I72">
        <v>32</v>
      </c>
      <c r="J72">
        <v>42</v>
      </c>
      <c r="K72" t="s">
        <v>884</v>
      </c>
      <c r="L72" s="80">
        <v>0.45053902268409701</v>
      </c>
    </row>
    <row r="73" spans="1:12" x14ac:dyDescent="0.35">
      <c r="A73" t="s">
        <v>265</v>
      </c>
      <c r="B73" t="s">
        <v>181</v>
      </c>
      <c r="C73" t="s">
        <v>888</v>
      </c>
      <c r="D73" t="s">
        <v>1013</v>
      </c>
      <c r="E73" t="s">
        <v>1014</v>
      </c>
      <c r="F73" t="s">
        <v>266</v>
      </c>
      <c r="G73">
        <v>956</v>
      </c>
      <c r="H73">
        <v>64</v>
      </c>
      <c r="I73">
        <v>131</v>
      </c>
      <c r="J73">
        <v>49</v>
      </c>
      <c r="K73" t="s">
        <v>879</v>
      </c>
      <c r="L73" s="80">
        <v>0.85914427042007402</v>
      </c>
    </row>
    <row r="74" spans="1:12" x14ac:dyDescent="0.35">
      <c r="A74" t="s">
        <v>174</v>
      </c>
      <c r="B74" t="s">
        <v>267</v>
      </c>
      <c r="C74" t="s">
        <v>876</v>
      </c>
      <c r="D74" t="s">
        <v>1015</v>
      </c>
      <c r="E74" t="s">
        <v>1016</v>
      </c>
      <c r="F74" t="s">
        <v>267</v>
      </c>
      <c r="G74">
        <v>126</v>
      </c>
      <c r="H74">
        <v>3</v>
      </c>
      <c r="I74">
        <v>14</v>
      </c>
      <c r="J74">
        <v>18</v>
      </c>
      <c r="K74" t="s">
        <v>879</v>
      </c>
      <c r="L74" s="80">
        <v>0.82526707649231001</v>
      </c>
    </row>
    <row r="75" spans="1:12" x14ac:dyDescent="0.35">
      <c r="A75" t="s">
        <v>174</v>
      </c>
      <c r="B75" t="s">
        <v>268</v>
      </c>
      <c r="C75" t="s">
        <v>876</v>
      </c>
      <c r="D75" t="s">
        <v>1017</v>
      </c>
      <c r="E75" t="s">
        <v>1018</v>
      </c>
      <c r="F75" t="s">
        <v>268</v>
      </c>
      <c r="G75">
        <v>1537</v>
      </c>
      <c r="H75">
        <v>24</v>
      </c>
      <c r="I75">
        <v>188</v>
      </c>
      <c r="J75">
        <v>94</v>
      </c>
      <c r="K75" t="s">
        <v>879</v>
      </c>
      <c r="L75" s="80">
        <v>0.78576678037643399</v>
      </c>
    </row>
    <row r="76" spans="1:12" x14ac:dyDescent="0.35">
      <c r="A76" t="s">
        <v>174</v>
      </c>
      <c r="B76" t="s">
        <v>269</v>
      </c>
      <c r="C76" t="s">
        <v>876</v>
      </c>
      <c r="D76" t="s">
        <v>1019</v>
      </c>
      <c r="E76" t="s">
        <v>1020</v>
      </c>
      <c r="F76" t="s">
        <v>269</v>
      </c>
      <c r="G76">
        <v>1933</v>
      </c>
      <c r="H76">
        <v>2123</v>
      </c>
      <c r="I76">
        <v>206</v>
      </c>
      <c r="J76">
        <v>1746</v>
      </c>
      <c r="K76" t="s">
        <v>879</v>
      </c>
      <c r="L76" s="80">
        <v>0.818314969539642</v>
      </c>
    </row>
    <row r="77" spans="1:12" x14ac:dyDescent="0.35">
      <c r="A77" t="s">
        <v>174</v>
      </c>
      <c r="B77" t="s">
        <v>270</v>
      </c>
      <c r="C77" t="s">
        <v>876</v>
      </c>
      <c r="D77" t="s">
        <v>1021</v>
      </c>
      <c r="E77" t="s">
        <v>1022</v>
      </c>
      <c r="F77" t="s">
        <v>270</v>
      </c>
      <c r="G77">
        <v>406</v>
      </c>
      <c r="H77">
        <v>8</v>
      </c>
      <c r="I77">
        <v>54</v>
      </c>
      <c r="J77">
        <v>96</v>
      </c>
      <c r="K77" t="s">
        <v>887</v>
      </c>
      <c r="L77" s="80">
        <v>0.31270873546600297</v>
      </c>
    </row>
    <row r="78" spans="1:12" x14ac:dyDescent="0.35">
      <c r="A78" t="s">
        <v>174</v>
      </c>
      <c r="B78" t="s">
        <v>271</v>
      </c>
      <c r="C78" t="s">
        <v>876</v>
      </c>
      <c r="D78" t="s">
        <v>1023</v>
      </c>
      <c r="E78" t="s">
        <v>1024</v>
      </c>
      <c r="F78" t="s">
        <v>271</v>
      </c>
      <c r="G78">
        <v>171</v>
      </c>
      <c r="H78">
        <v>1</v>
      </c>
      <c r="I78">
        <v>13</v>
      </c>
      <c r="J78">
        <v>25</v>
      </c>
      <c r="K78" t="s">
        <v>879</v>
      </c>
      <c r="L78" s="80">
        <v>0.86070877313613903</v>
      </c>
    </row>
    <row r="79" spans="1:12" x14ac:dyDescent="0.35">
      <c r="A79" t="s">
        <v>217</v>
      </c>
      <c r="B79" t="s">
        <v>181</v>
      </c>
      <c r="C79" t="s">
        <v>888</v>
      </c>
      <c r="D79" t="s">
        <v>1025</v>
      </c>
      <c r="E79" t="s">
        <v>1026</v>
      </c>
      <c r="F79" t="s">
        <v>272</v>
      </c>
      <c r="G79">
        <v>684</v>
      </c>
      <c r="H79">
        <v>37</v>
      </c>
      <c r="I79">
        <v>153</v>
      </c>
      <c r="J79">
        <v>106</v>
      </c>
      <c r="K79" t="s">
        <v>887</v>
      </c>
      <c r="L79" s="80">
        <v>0.42449080944061302</v>
      </c>
    </row>
    <row r="80" spans="1:12" x14ac:dyDescent="0.35">
      <c r="A80" t="s">
        <v>174</v>
      </c>
      <c r="B80" t="s">
        <v>273</v>
      </c>
      <c r="C80" t="s">
        <v>876</v>
      </c>
      <c r="D80" t="s">
        <v>1027</v>
      </c>
      <c r="E80" t="s">
        <v>1028</v>
      </c>
      <c r="F80" t="s">
        <v>273</v>
      </c>
      <c r="G80">
        <v>357</v>
      </c>
      <c r="H80">
        <v>2</v>
      </c>
      <c r="I80">
        <v>31</v>
      </c>
      <c r="J80">
        <v>69</v>
      </c>
      <c r="K80" t="s">
        <v>879</v>
      </c>
      <c r="L80" s="80">
        <v>0.78251421451568604</v>
      </c>
    </row>
    <row r="81" spans="1:12" x14ac:dyDescent="0.35">
      <c r="A81" t="s">
        <v>274</v>
      </c>
      <c r="B81" t="s">
        <v>181</v>
      </c>
      <c r="C81" t="s">
        <v>888</v>
      </c>
      <c r="D81" t="s">
        <v>1029</v>
      </c>
      <c r="E81" t="s">
        <v>1030</v>
      </c>
      <c r="F81" t="s">
        <v>275</v>
      </c>
      <c r="G81">
        <v>1228</v>
      </c>
      <c r="H81">
        <v>60</v>
      </c>
      <c r="I81">
        <v>233</v>
      </c>
      <c r="J81">
        <v>136</v>
      </c>
      <c r="K81" t="s">
        <v>879</v>
      </c>
      <c r="L81" s="80">
        <v>0.996945440769196</v>
      </c>
    </row>
    <row r="82" spans="1:12" x14ac:dyDescent="0.35">
      <c r="A82" t="s">
        <v>276</v>
      </c>
      <c r="B82" t="s">
        <v>181</v>
      </c>
      <c r="C82" t="s">
        <v>888</v>
      </c>
      <c r="D82" t="s">
        <v>1031</v>
      </c>
      <c r="E82" t="s">
        <v>1032</v>
      </c>
      <c r="F82" t="s">
        <v>277</v>
      </c>
      <c r="G82">
        <v>258</v>
      </c>
      <c r="H82">
        <v>0</v>
      </c>
      <c r="I82">
        <v>19</v>
      </c>
      <c r="J82">
        <v>10</v>
      </c>
      <c r="K82" t="s">
        <v>879</v>
      </c>
      <c r="L82" s="80">
        <v>0.63330554962158203</v>
      </c>
    </row>
    <row r="83" spans="1:12" x14ac:dyDescent="0.35">
      <c r="A83" t="s">
        <v>223</v>
      </c>
      <c r="B83" t="s">
        <v>181</v>
      </c>
      <c r="C83" t="s">
        <v>888</v>
      </c>
      <c r="D83" t="s">
        <v>1033</v>
      </c>
      <c r="E83" t="s">
        <v>1034</v>
      </c>
      <c r="F83" t="s">
        <v>278</v>
      </c>
      <c r="G83">
        <v>752</v>
      </c>
      <c r="H83">
        <v>20</v>
      </c>
      <c r="I83">
        <v>113</v>
      </c>
      <c r="J83">
        <v>54</v>
      </c>
      <c r="K83" t="s">
        <v>879</v>
      </c>
      <c r="L83" s="80">
        <v>0.779163599014282</v>
      </c>
    </row>
    <row r="84" spans="1:12" x14ac:dyDescent="0.35">
      <c r="A84" t="s">
        <v>174</v>
      </c>
      <c r="B84" t="s">
        <v>279</v>
      </c>
      <c r="C84" t="s">
        <v>876</v>
      </c>
      <c r="D84" t="s">
        <v>1035</v>
      </c>
      <c r="E84" t="s">
        <v>1036</v>
      </c>
      <c r="F84" t="s">
        <v>279</v>
      </c>
      <c r="G84">
        <v>264</v>
      </c>
      <c r="H84">
        <v>14</v>
      </c>
      <c r="I84">
        <v>14</v>
      </c>
      <c r="J84">
        <v>68</v>
      </c>
      <c r="K84" t="s">
        <v>879</v>
      </c>
      <c r="L84" s="80">
        <v>0.93232733011245705</v>
      </c>
    </row>
    <row r="85" spans="1:12" x14ac:dyDescent="0.35">
      <c r="A85" t="s">
        <v>174</v>
      </c>
      <c r="B85" t="s">
        <v>280</v>
      </c>
      <c r="C85" t="s">
        <v>876</v>
      </c>
      <c r="D85" t="s">
        <v>1035</v>
      </c>
      <c r="E85" t="s">
        <v>1037</v>
      </c>
      <c r="F85" t="s">
        <v>280</v>
      </c>
      <c r="G85">
        <v>1319</v>
      </c>
      <c r="H85">
        <v>47</v>
      </c>
      <c r="I85">
        <v>162</v>
      </c>
      <c r="J85">
        <v>97</v>
      </c>
      <c r="K85" t="s">
        <v>879</v>
      </c>
      <c r="L85" s="80">
        <v>0.84808605909347501</v>
      </c>
    </row>
    <row r="86" spans="1:12" x14ac:dyDescent="0.35">
      <c r="A86" t="s">
        <v>174</v>
      </c>
      <c r="B86" t="s">
        <v>281</v>
      </c>
      <c r="C86" t="s">
        <v>876</v>
      </c>
      <c r="D86" t="s">
        <v>1038</v>
      </c>
      <c r="E86" t="s">
        <v>1039</v>
      </c>
      <c r="F86" t="s">
        <v>281</v>
      </c>
      <c r="G86">
        <v>481</v>
      </c>
      <c r="H86">
        <v>4</v>
      </c>
      <c r="I86">
        <v>31</v>
      </c>
      <c r="J86">
        <v>55</v>
      </c>
      <c r="K86" t="s">
        <v>879</v>
      </c>
      <c r="L86" s="80">
        <v>0.79866915941238403</v>
      </c>
    </row>
    <row r="87" spans="1:12" x14ac:dyDescent="0.35">
      <c r="A87" t="s">
        <v>206</v>
      </c>
      <c r="B87" t="s">
        <v>181</v>
      </c>
      <c r="C87" t="s">
        <v>888</v>
      </c>
      <c r="D87" t="s">
        <v>1040</v>
      </c>
      <c r="E87" t="s">
        <v>1041</v>
      </c>
      <c r="F87" t="s">
        <v>282</v>
      </c>
      <c r="G87">
        <v>626</v>
      </c>
      <c r="H87">
        <v>8</v>
      </c>
      <c r="I87">
        <v>80</v>
      </c>
      <c r="J87">
        <v>62</v>
      </c>
      <c r="K87" t="s">
        <v>879</v>
      </c>
      <c r="L87" s="80">
        <v>0.84626060724258401</v>
      </c>
    </row>
    <row r="88" spans="1:12" x14ac:dyDescent="0.35">
      <c r="A88" t="s">
        <v>174</v>
      </c>
      <c r="B88" t="s">
        <v>283</v>
      </c>
      <c r="C88" t="s">
        <v>876</v>
      </c>
      <c r="D88" t="s">
        <v>1042</v>
      </c>
      <c r="E88" t="s">
        <v>1043</v>
      </c>
      <c r="F88" t="s">
        <v>283</v>
      </c>
      <c r="G88">
        <v>8439</v>
      </c>
      <c r="H88">
        <v>54</v>
      </c>
      <c r="I88">
        <v>679</v>
      </c>
      <c r="J88">
        <v>194</v>
      </c>
      <c r="K88" t="s">
        <v>879</v>
      </c>
      <c r="L88" s="80">
        <v>0.83344829082489003</v>
      </c>
    </row>
    <row r="89" spans="1:12" x14ac:dyDescent="0.35">
      <c r="A89" t="s">
        <v>219</v>
      </c>
      <c r="B89" t="s">
        <v>181</v>
      </c>
      <c r="C89" t="s">
        <v>888</v>
      </c>
      <c r="D89" t="s">
        <v>1044</v>
      </c>
      <c r="E89" t="s">
        <v>1045</v>
      </c>
      <c r="F89" t="s">
        <v>284</v>
      </c>
      <c r="G89">
        <v>3448</v>
      </c>
      <c r="H89">
        <v>101</v>
      </c>
      <c r="I89">
        <v>304</v>
      </c>
      <c r="J89">
        <v>136</v>
      </c>
      <c r="K89" t="s">
        <v>879</v>
      </c>
      <c r="L89" s="80">
        <v>0.69295781850814797</v>
      </c>
    </row>
    <row r="90" spans="1:12" x14ac:dyDescent="0.35">
      <c r="A90" t="s">
        <v>174</v>
      </c>
      <c r="B90" t="s">
        <v>285</v>
      </c>
      <c r="C90" t="s">
        <v>876</v>
      </c>
      <c r="D90" t="s">
        <v>1046</v>
      </c>
      <c r="E90" t="s">
        <v>1047</v>
      </c>
      <c r="F90" t="s">
        <v>285</v>
      </c>
      <c r="G90">
        <v>304</v>
      </c>
      <c r="H90">
        <v>3</v>
      </c>
      <c r="I90">
        <v>39</v>
      </c>
      <c r="J90">
        <v>95</v>
      </c>
      <c r="K90" t="s">
        <v>879</v>
      </c>
      <c r="L90" s="80">
        <v>0.78695863485336304</v>
      </c>
    </row>
    <row r="91" spans="1:12" x14ac:dyDescent="0.35">
      <c r="A91" t="s">
        <v>174</v>
      </c>
      <c r="B91" t="s">
        <v>286</v>
      </c>
      <c r="C91" t="s">
        <v>876</v>
      </c>
      <c r="D91" t="s">
        <v>1048</v>
      </c>
      <c r="E91" t="s">
        <v>1049</v>
      </c>
      <c r="F91" t="s">
        <v>286</v>
      </c>
      <c r="G91">
        <v>313</v>
      </c>
      <c r="H91">
        <v>3</v>
      </c>
      <c r="I91">
        <v>39</v>
      </c>
      <c r="J91">
        <v>67</v>
      </c>
      <c r="K91" t="s">
        <v>879</v>
      </c>
      <c r="L91" s="80">
        <v>0.77021402120590199</v>
      </c>
    </row>
    <row r="92" spans="1:12" x14ac:dyDescent="0.35">
      <c r="A92" t="s">
        <v>174</v>
      </c>
      <c r="B92" t="s">
        <v>287</v>
      </c>
      <c r="C92" t="s">
        <v>876</v>
      </c>
      <c r="D92" t="s">
        <v>1050</v>
      </c>
      <c r="E92" t="s">
        <v>1051</v>
      </c>
      <c r="F92" t="s">
        <v>287</v>
      </c>
      <c r="G92">
        <v>368</v>
      </c>
      <c r="H92">
        <v>2</v>
      </c>
      <c r="I92">
        <v>43</v>
      </c>
      <c r="J92">
        <v>92</v>
      </c>
      <c r="K92" t="s">
        <v>879</v>
      </c>
      <c r="L92" s="80">
        <v>0.78065794706344604</v>
      </c>
    </row>
    <row r="93" spans="1:12" x14ac:dyDescent="0.35">
      <c r="A93" t="s">
        <v>174</v>
      </c>
      <c r="B93" t="s">
        <v>288</v>
      </c>
      <c r="C93" t="s">
        <v>876</v>
      </c>
      <c r="D93" t="s">
        <v>1052</v>
      </c>
      <c r="E93" t="s">
        <v>1053</v>
      </c>
      <c r="F93" t="s">
        <v>288</v>
      </c>
      <c r="G93">
        <v>372</v>
      </c>
      <c r="H93">
        <v>11</v>
      </c>
      <c r="I93">
        <v>59</v>
      </c>
      <c r="J93">
        <v>42</v>
      </c>
      <c r="K93" t="s">
        <v>879</v>
      </c>
      <c r="L93" s="80">
        <v>0.83346992731094405</v>
      </c>
    </row>
    <row r="94" spans="1:12" x14ac:dyDescent="0.35">
      <c r="A94" t="s">
        <v>289</v>
      </c>
      <c r="B94" t="s">
        <v>181</v>
      </c>
      <c r="C94" t="s">
        <v>888</v>
      </c>
      <c r="D94" t="s">
        <v>1054</v>
      </c>
      <c r="E94" t="s">
        <v>1055</v>
      </c>
      <c r="F94" t="s">
        <v>290</v>
      </c>
      <c r="G94">
        <v>6839</v>
      </c>
      <c r="H94">
        <v>168</v>
      </c>
      <c r="I94">
        <v>274</v>
      </c>
      <c r="J94">
        <v>223</v>
      </c>
      <c r="K94" t="s">
        <v>879</v>
      </c>
      <c r="L94" s="80">
        <v>0.66110008955001798</v>
      </c>
    </row>
    <row r="95" spans="1:12" x14ac:dyDescent="0.35">
      <c r="A95" t="s">
        <v>213</v>
      </c>
      <c r="B95" t="s">
        <v>181</v>
      </c>
      <c r="C95" t="s">
        <v>888</v>
      </c>
      <c r="D95" t="s">
        <v>1056</v>
      </c>
      <c r="E95" t="s">
        <v>1057</v>
      </c>
      <c r="F95" t="s">
        <v>292</v>
      </c>
      <c r="G95">
        <v>1268</v>
      </c>
      <c r="H95">
        <v>100</v>
      </c>
      <c r="I95">
        <v>185</v>
      </c>
      <c r="J95">
        <v>110</v>
      </c>
      <c r="K95" t="s">
        <v>879</v>
      </c>
      <c r="L95" s="80">
        <v>0.92857658863067605</v>
      </c>
    </row>
    <row r="96" spans="1:12" x14ac:dyDescent="0.35">
      <c r="A96" t="s">
        <v>174</v>
      </c>
      <c r="B96" t="s">
        <v>293</v>
      </c>
      <c r="C96" t="s">
        <v>876</v>
      </c>
      <c r="D96" t="s">
        <v>1058</v>
      </c>
      <c r="E96" t="s">
        <v>1059</v>
      </c>
      <c r="F96" t="s">
        <v>293</v>
      </c>
      <c r="G96">
        <v>1044</v>
      </c>
      <c r="H96">
        <v>9</v>
      </c>
      <c r="I96">
        <v>55</v>
      </c>
      <c r="J96">
        <v>104</v>
      </c>
      <c r="K96" t="s">
        <v>887</v>
      </c>
      <c r="L96" s="80">
        <v>0.39503175020217901</v>
      </c>
    </row>
    <row r="97" spans="1:12" x14ac:dyDescent="0.35">
      <c r="A97" t="s">
        <v>185</v>
      </c>
      <c r="B97" t="s">
        <v>181</v>
      </c>
      <c r="C97" t="s">
        <v>888</v>
      </c>
      <c r="D97" t="s">
        <v>1060</v>
      </c>
      <c r="E97" t="s">
        <v>1061</v>
      </c>
      <c r="F97" t="s">
        <v>294</v>
      </c>
      <c r="G97">
        <v>911</v>
      </c>
      <c r="H97">
        <v>10</v>
      </c>
      <c r="I97">
        <v>93</v>
      </c>
      <c r="J97">
        <v>22</v>
      </c>
      <c r="K97" t="s">
        <v>879</v>
      </c>
      <c r="L97" s="80">
        <v>0.65118622779846203</v>
      </c>
    </row>
    <row r="98" spans="1:12" x14ac:dyDescent="0.35">
      <c r="A98" t="s">
        <v>174</v>
      </c>
      <c r="B98" t="s">
        <v>295</v>
      </c>
      <c r="C98" t="s">
        <v>876</v>
      </c>
      <c r="D98" t="s">
        <v>1062</v>
      </c>
      <c r="E98" t="s">
        <v>1063</v>
      </c>
      <c r="F98" t="s">
        <v>295</v>
      </c>
      <c r="G98">
        <v>505</v>
      </c>
      <c r="H98">
        <v>4</v>
      </c>
      <c r="I98">
        <v>52</v>
      </c>
      <c r="J98">
        <v>43</v>
      </c>
      <c r="K98" t="s">
        <v>879</v>
      </c>
      <c r="L98" s="80">
        <v>0.93884676694869995</v>
      </c>
    </row>
    <row r="99" spans="1:12" x14ac:dyDescent="0.35">
      <c r="A99" t="s">
        <v>174</v>
      </c>
      <c r="B99" t="s">
        <v>296</v>
      </c>
      <c r="C99" t="s">
        <v>876</v>
      </c>
      <c r="D99" t="s">
        <v>1064</v>
      </c>
      <c r="E99" t="s">
        <v>1065</v>
      </c>
      <c r="F99" t="s">
        <v>296</v>
      </c>
      <c r="G99">
        <v>390</v>
      </c>
      <c r="H99">
        <v>15</v>
      </c>
      <c r="I99">
        <v>58</v>
      </c>
      <c r="J99">
        <v>53</v>
      </c>
      <c r="K99" t="s">
        <v>879</v>
      </c>
      <c r="L99" s="80">
        <v>0.94631177186965898</v>
      </c>
    </row>
    <row r="100" spans="1:12" x14ac:dyDescent="0.35">
      <c r="A100" t="s">
        <v>174</v>
      </c>
      <c r="B100" t="s">
        <v>297</v>
      </c>
      <c r="C100" t="s">
        <v>876</v>
      </c>
      <c r="D100" t="s">
        <v>1066</v>
      </c>
      <c r="E100" t="s">
        <v>1067</v>
      </c>
      <c r="F100" t="s">
        <v>297</v>
      </c>
      <c r="G100">
        <v>152</v>
      </c>
      <c r="H100">
        <v>3</v>
      </c>
      <c r="I100">
        <v>9</v>
      </c>
      <c r="J100">
        <v>20</v>
      </c>
      <c r="K100" t="s">
        <v>879</v>
      </c>
      <c r="L100" s="80">
        <v>0.74868714809417702</v>
      </c>
    </row>
    <row r="101" spans="1:12" x14ac:dyDescent="0.35">
      <c r="A101" t="s">
        <v>174</v>
      </c>
      <c r="B101" t="s">
        <v>298</v>
      </c>
      <c r="C101" t="s">
        <v>876</v>
      </c>
      <c r="D101" t="s">
        <v>1068</v>
      </c>
      <c r="E101" t="s">
        <v>1069</v>
      </c>
      <c r="F101" t="s">
        <v>298</v>
      </c>
      <c r="G101">
        <v>8936</v>
      </c>
      <c r="H101">
        <v>144</v>
      </c>
      <c r="I101">
        <v>773</v>
      </c>
      <c r="J101">
        <v>222</v>
      </c>
      <c r="K101" t="s">
        <v>879</v>
      </c>
      <c r="L101" s="80">
        <v>0.7593994140625</v>
      </c>
    </row>
    <row r="102" spans="1:12" x14ac:dyDescent="0.35">
      <c r="A102" t="s">
        <v>206</v>
      </c>
      <c r="B102" t="s">
        <v>181</v>
      </c>
      <c r="C102" t="s">
        <v>888</v>
      </c>
      <c r="D102" t="s">
        <v>1070</v>
      </c>
      <c r="E102" t="s">
        <v>1071</v>
      </c>
      <c r="F102" t="s">
        <v>299</v>
      </c>
      <c r="G102">
        <v>933</v>
      </c>
      <c r="H102">
        <v>22</v>
      </c>
      <c r="I102">
        <v>133</v>
      </c>
      <c r="J102">
        <v>78</v>
      </c>
      <c r="K102" t="s">
        <v>879</v>
      </c>
      <c r="L102" s="80">
        <v>0.64557278156280495</v>
      </c>
    </row>
    <row r="103" spans="1:12" x14ac:dyDescent="0.35">
      <c r="A103" t="s">
        <v>174</v>
      </c>
      <c r="B103" t="s">
        <v>300</v>
      </c>
      <c r="C103" t="s">
        <v>876</v>
      </c>
      <c r="D103" t="s">
        <v>1072</v>
      </c>
      <c r="E103" t="s">
        <v>1073</v>
      </c>
      <c r="F103" t="s">
        <v>300</v>
      </c>
      <c r="G103">
        <v>261</v>
      </c>
      <c r="H103">
        <v>4</v>
      </c>
      <c r="I103">
        <v>33</v>
      </c>
      <c r="J103">
        <v>30</v>
      </c>
      <c r="K103" t="s">
        <v>879</v>
      </c>
      <c r="L103" s="80">
        <v>0.609269559383392</v>
      </c>
    </row>
    <row r="104" spans="1:12" x14ac:dyDescent="0.35">
      <c r="A104" t="s">
        <v>174</v>
      </c>
      <c r="B104" t="s">
        <v>301</v>
      </c>
      <c r="C104" t="s">
        <v>876</v>
      </c>
      <c r="D104" t="s">
        <v>1074</v>
      </c>
      <c r="E104" t="s">
        <v>1075</v>
      </c>
      <c r="F104" t="s">
        <v>301</v>
      </c>
      <c r="G104">
        <v>214</v>
      </c>
      <c r="H104">
        <v>2</v>
      </c>
      <c r="I104">
        <v>24</v>
      </c>
      <c r="J104">
        <v>24</v>
      </c>
      <c r="K104" t="s">
        <v>879</v>
      </c>
      <c r="L104" s="80">
        <v>0.8817138671875</v>
      </c>
    </row>
    <row r="105" spans="1:12" x14ac:dyDescent="0.35">
      <c r="A105" t="s">
        <v>217</v>
      </c>
      <c r="B105" t="s">
        <v>181</v>
      </c>
      <c r="C105" t="s">
        <v>888</v>
      </c>
      <c r="D105" t="s">
        <v>1056</v>
      </c>
      <c r="E105" t="s">
        <v>1076</v>
      </c>
      <c r="F105" t="s">
        <v>302</v>
      </c>
      <c r="G105">
        <v>873</v>
      </c>
      <c r="H105">
        <v>13</v>
      </c>
      <c r="I105">
        <v>147</v>
      </c>
      <c r="J105">
        <v>158</v>
      </c>
      <c r="K105" t="s">
        <v>879</v>
      </c>
      <c r="L105" s="80">
        <v>0.92091298103332497</v>
      </c>
    </row>
    <row r="106" spans="1:12" x14ac:dyDescent="0.35">
      <c r="A106" t="s">
        <v>174</v>
      </c>
      <c r="B106" t="s">
        <v>303</v>
      </c>
      <c r="C106" t="s">
        <v>876</v>
      </c>
      <c r="D106" t="s">
        <v>1077</v>
      </c>
      <c r="E106" t="s">
        <v>1078</v>
      </c>
      <c r="F106" t="s">
        <v>303</v>
      </c>
      <c r="G106">
        <v>1910</v>
      </c>
      <c r="H106">
        <v>37</v>
      </c>
      <c r="I106">
        <v>151</v>
      </c>
      <c r="J106">
        <v>354</v>
      </c>
      <c r="K106" t="s">
        <v>879</v>
      </c>
      <c r="L106" s="80">
        <v>0.84290468692779497</v>
      </c>
    </row>
    <row r="107" spans="1:12" x14ac:dyDescent="0.35">
      <c r="A107" t="s">
        <v>174</v>
      </c>
      <c r="B107" t="s">
        <v>304</v>
      </c>
      <c r="C107" t="s">
        <v>876</v>
      </c>
      <c r="D107" t="s">
        <v>1079</v>
      </c>
      <c r="E107" t="s">
        <v>1080</v>
      </c>
      <c r="F107" t="s">
        <v>304</v>
      </c>
      <c r="G107">
        <v>1590</v>
      </c>
      <c r="H107">
        <v>5</v>
      </c>
      <c r="I107">
        <v>69</v>
      </c>
      <c r="J107">
        <v>43</v>
      </c>
      <c r="K107" t="s">
        <v>879</v>
      </c>
      <c r="L107" s="80">
        <v>0.65177404880523704</v>
      </c>
    </row>
    <row r="108" spans="1:12" x14ac:dyDescent="0.35">
      <c r="A108" t="s">
        <v>174</v>
      </c>
      <c r="B108" t="s">
        <v>305</v>
      </c>
      <c r="C108" t="s">
        <v>876</v>
      </c>
      <c r="D108" t="s">
        <v>1081</v>
      </c>
      <c r="E108" t="s">
        <v>1082</v>
      </c>
      <c r="F108" t="s">
        <v>305</v>
      </c>
      <c r="G108">
        <v>674</v>
      </c>
      <c r="H108">
        <v>13</v>
      </c>
      <c r="I108">
        <v>83</v>
      </c>
      <c r="J108">
        <v>42</v>
      </c>
      <c r="K108" t="s">
        <v>879</v>
      </c>
      <c r="L108" s="80">
        <v>0.69830274581909202</v>
      </c>
    </row>
    <row r="109" spans="1:12" x14ac:dyDescent="0.35">
      <c r="A109" t="s">
        <v>174</v>
      </c>
      <c r="B109" t="s">
        <v>306</v>
      </c>
      <c r="C109" t="s">
        <v>876</v>
      </c>
      <c r="D109" t="s">
        <v>1083</v>
      </c>
      <c r="E109" t="s">
        <v>1084</v>
      </c>
      <c r="F109" t="s">
        <v>306</v>
      </c>
      <c r="G109">
        <v>1566</v>
      </c>
      <c r="H109">
        <v>28</v>
      </c>
      <c r="I109">
        <v>182</v>
      </c>
      <c r="J109">
        <v>110</v>
      </c>
      <c r="K109" t="s">
        <v>887</v>
      </c>
      <c r="L109" s="80">
        <v>2.7328122407198001E-2</v>
      </c>
    </row>
    <row r="110" spans="1:12" x14ac:dyDescent="0.35">
      <c r="A110" t="s">
        <v>190</v>
      </c>
      <c r="B110" t="s">
        <v>181</v>
      </c>
      <c r="C110" t="s">
        <v>888</v>
      </c>
      <c r="D110" t="s">
        <v>1085</v>
      </c>
      <c r="E110" t="s">
        <v>1086</v>
      </c>
      <c r="F110" t="s">
        <v>307</v>
      </c>
      <c r="G110">
        <v>1900</v>
      </c>
      <c r="H110">
        <v>74</v>
      </c>
      <c r="I110">
        <v>270</v>
      </c>
      <c r="J110">
        <v>143</v>
      </c>
      <c r="K110" t="s">
        <v>879</v>
      </c>
      <c r="L110" s="80">
        <v>0.90105265378952004</v>
      </c>
    </row>
    <row r="111" spans="1:12" x14ac:dyDescent="0.35">
      <c r="A111" t="s">
        <v>174</v>
      </c>
      <c r="B111" t="s">
        <v>308</v>
      </c>
      <c r="C111" t="s">
        <v>876</v>
      </c>
      <c r="D111" t="s">
        <v>1087</v>
      </c>
      <c r="E111" t="s">
        <v>1088</v>
      </c>
      <c r="F111" t="s">
        <v>308</v>
      </c>
      <c r="G111">
        <v>505</v>
      </c>
      <c r="H111">
        <v>9</v>
      </c>
      <c r="I111">
        <v>78</v>
      </c>
      <c r="J111">
        <v>50</v>
      </c>
      <c r="K111" t="s">
        <v>879</v>
      </c>
      <c r="L111" s="80">
        <v>0.82594507932662997</v>
      </c>
    </row>
    <row r="112" spans="1:12" x14ac:dyDescent="0.35">
      <c r="A112" t="s">
        <v>174</v>
      </c>
      <c r="B112" t="s">
        <v>309</v>
      </c>
      <c r="C112" t="s">
        <v>876</v>
      </c>
      <c r="D112" t="s">
        <v>1089</v>
      </c>
      <c r="E112" t="s">
        <v>1090</v>
      </c>
      <c r="F112" t="s">
        <v>309</v>
      </c>
      <c r="G112">
        <v>290</v>
      </c>
      <c r="H112">
        <v>0</v>
      </c>
      <c r="I112">
        <v>33</v>
      </c>
      <c r="J112">
        <v>23</v>
      </c>
      <c r="K112" t="s">
        <v>879</v>
      </c>
      <c r="L112" s="80">
        <v>0.97736352682113603</v>
      </c>
    </row>
    <row r="113" spans="1:12" x14ac:dyDescent="0.35">
      <c r="A113" t="s">
        <v>174</v>
      </c>
      <c r="B113" t="s">
        <v>310</v>
      </c>
      <c r="C113" t="s">
        <v>876</v>
      </c>
      <c r="D113" t="s">
        <v>1091</v>
      </c>
      <c r="E113" t="s">
        <v>1092</v>
      </c>
      <c r="F113" t="s">
        <v>310</v>
      </c>
      <c r="G113">
        <v>4212</v>
      </c>
      <c r="H113">
        <v>122</v>
      </c>
      <c r="I113">
        <v>365</v>
      </c>
      <c r="J113">
        <v>292</v>
      </c>
      <c r="K113" t="s">
        <v>879</v>
      </c>
      <c r="L113" s="80">
        <v>0.61665308475494396</v>
      </c>
    </row>
    <row r="114" spans="1:12" x14ac:dyDescent="0.35">
      <c r="A114" t="s">
        <v>174</v>
      </c>
      <c r="B114" t="s">
        <v>311</v>
      </c>
      <c r="C114" t="s">
        <v>876</v>
      </c>
      <c r="D114" t="s">
        <v>1093</v>
      </c>
      <c r="E114" t="s">
        <v>1094</v>
      </c>
      <c r="F114" t="s">
        <v>311</v>
      </c>
      <c r="G114">
        <v>424</v>
      </c>
      <c r="H114">
        <v>14</v>
      </c>
      <c r="I114">
        <v>42</v>
      </c>
      <c r="J114">
        <v>51</v>
      </c>
      <c r="K114" t="s">
        <v>879</v>
      </c>
      <c r="L114" s="80">
        <v>0.90321159362793002</v>
      </c>
    </row>
    <row r="115" spans="1:12" x14ac:dyDescent="0.35">
      <c r="A115" t="s">
        <v>174</v>
      </c>
      <c r="B115" t="s">
        <v>312</v>
      </c>
      <c r="C115" t="s">
        <v>876</v>
      </c>
      <c r="D115" t="s">
        <v>1095</v>
      </c>
      <c r="E115" t="s">
        <v>1096</v>
      </c>
      <c r="F115" t="s">
        <v>312</v>
      </c>
      <c r="G115">
        <v>340</v>
      </c>
      <c r="H115">
        <v>5</v>
      </c>
      <c r="I115">
        <v>40</v>
      </c>
      <c r="J115">
        <v>53</v>
      </c>
      <c r="K115" t="s">
        <v>879</v>
      </c>
      <c r="L115" s="80">
        <v>0.64585632085800204</v>
      </c>
    </row>
    <row r="116" spans="1:12" x14ac:dyDescent="0.35">
      <c r="A116" t="s">
        <v>174</v>
      </c>
      <c r="B116" t="s">
        <v>313</v>
      </c>
      <c r="C116" t="s">
        <v>876</v>
      </c>
      <c r="D116" t="s">
        <v>1097</v>
      </c>
      <c r="E116" t="s">
        <v>1098</v>
      </c>
      <c r="F116" t="s">
        <v>313</v>
      </c>
      <c r="G116">
        <v>647</v>
      </c>
      <c r="H116">
        <v>38</v>
      </c>
      <c r="I116">
        <v>131</v>
      </c>
      <c r="J116">
        <v>82</v>
      </c>
      <c r="K116" t="s">
        <v>879</v>
      </c>
      <c r="L116" s="80">
        <v>0.95213663578033403</v>
      </c>
    </row>
    <row r="117" spans="1:12" x14ac:dyDescent="0.35">
      <c r="A117" t="s">
        <v>174</v>
      </c>
      <c r="B117" t="s">
        <v>314</v>
      </c>
      <c r="C117" t="s">
        <v>876</v>
      </c>
      <c r="D117" t="s">
        <v>1099</v>
      </c>
      <c r="E117" t="s">
        <v>1100</v>
      </c>
      <c r="F117" t="s">
        <v>314</v>
      </c>
      <c r="G117">
        <v>282</v>
      </c>
      <c r="H117">
        <v>3</v>
      </c>
      <c r="I117">
        <v>29</v>
      </c>
      <c r="J117">
        <v>35</v>
      </c>
      <c r="K117" t="s">
        <v>879</v>
      </c>
      <c r="L117" s="80">
        <v>0.860692918300629</v>
      </c>
    </row>
    <row r="118" spans="1:12" x14ac:dyDescent="0.35">
      <c r="A118" t="s">
        <v>174</v>
      </c>
      <c r="B118" t="s">
        <v>315</v>
      </c>
      <c r="C118" t="s">
        <v>876</v>
      </c>
      <c r="D118" t="s">
        <v>1101</v>
      </c>
      <c r="E118" t="s">
        <v>1102</v>
      </c>
      <c r="F118" t="s">
        <v>315</v>
      </c>
      <c r="G118">
        <v>620</v>
      </c>
      <c r="H118">
        <v>17</v>
      </c>
      <c r="I118">
        <v>90</v>
      </c>
      <c r="J118">
        <v>323</v>
      </c>
      <c r="K118" t="s">
        <v>879</v>
      </c>
      <c r="L118" s="80">
        <v>0.60074603557586703</v>
      </c>
    </row>
    <row r="119" spans="1:12" x14ac:dyDescent="0.35">
      <c r="A119" t="s">
        <v>174</v>
      </c>
      <c r="B119" t="s">
        <v>316</v>
      </c>
      <c r="C119" t="s">
        <v>876</v>
      </c>
      <c r="D119" t="s">
        <v>1103</v>
      </c>
      <c r="E119" t="s">
        <v>1104</v>
      </c>
      <c r="F119" t="s">
        <v>316</v>
      </c>
      <c r="G119">
        <v>635</v>
      </c>
      <c r="H119">
        <v>13</v>
      </c>
      <c r="I119">
        <v>79</v>
      </c>
      <c r="J119">
        <v>223</v>
      </c>
      <c r="K119" t="s">
        <v>879</v>
      </c>
      <c r="L119" s="80">
        <v>0.88565599918365501</v>
      </c>
    </row>
    <row r="120" spans="1:12" x14ac:dyDescent="0.35">
      <c r="A120" t="s">
        <v>174</v>
      </c>
      <c r="B120" t="s">
        <v>317</v>
      </c>
      <c r="C120" t="s">
        <v>876</v>
      </c>
      <c r="D120" t="s">
        <v>1105</v>
      </c>
      <c r="E120" t="s">
        <v>1106</v>
      </c>
      <c r="F120" t="s">
        <v>317</v>
      </c>
      <c r="G120">
        <v>1136</v>
      </c>
      <c r="H120">
        <v>35</v>
      </c>
      <c r="I120">
        <v>113</v>
      </c>
      <c r="J120">
        <v>236</v>
      </c>
      <c r="K120" t="s">
        <v>879</v>
      </c>
      <c r="L120" s="80">
        <v>0.99121046066284202</v>
      </c>
    </row>
    <row r="121" spans="1:12" x14ac:dyDescent="0.35">
      <c r="A121" t="s">
        <v>174</v>
      </c>
      <c r="B121" t="s">
        <v>318</v>
      </c>
      <c r="C121" t="s">
        <v>876</v>
      </c>
      <c r="D121" t="s">
        <v>1107</v>
      </c>
      <c r="E121" t="s">
        <v>1108</v>
      </c>
      <c r="F121" t="s">
        <v>318</v>
      </c>
      <c r="G121">
        <v>2259</v>
      </c>
      <c r="H121">
        <v>89</v>
      </c>
      <c r="I121">
        <v>203</v>
      </c>
      <c r="J121">
        <v>582</v>
      </c>
      <c r="K121" t="s">
        <v>884</v>
      </c>
      <c r="L121" s="80">
        <v>0.59326851367950395</v>
      </c>
    </row>
    <row r="122" spans="1:12" x14ac:dyDescent="0.35">
      <c r="A122" t="s">
        <v>174</v>
      </c>
      <c r="B122" t="s">
        <v>319</v>
      </c>
      <c r="C122" t="s">
        <v>876</v>
      </c>
      <c r="D122" t="s">
        <v>1109</v>
      </c>
      <c r="E122" t="s">
        <v>1110</v>
      </c>
      <c r="F122" t="s">
        <v>319</v>
      </c>
      <c r="G122">
        <v>1927</v>
      </c>
      <c r="H122">
        <v>46</v>
      </c>
      <c r="I122">
        <v>163</v>
      </c>
      <c r="J122">
        <v>416</v>
      </c>
      <c r="K122" t="s">
        <v>879</v>
      </c>
      <c r="L122" s="80">
        <v>0.82109969854354903</v>
      </c>
    </row>
    <row r="123" spans="1:12" x14ac:dyDescent="0.35">
      <c r="A123" t="s">
        <v>217</v>
      </c>
      <c r="B123" t="s">
        <v>181</v>
      </c>
      <c r="C123" t="s">
        <v>888</v>
      </c>
      <c r="D123" t="s">
        <v>1111</v>
      </c>
      <c r="E123" t="s">
        <v>1112</v>
      </c>
      <c r="F123" t="s">
        <v>320</v>
      </c>
      <c r="G123">
        <v>399</v>
      </c>
      <c r="H123">
        <v>4</v>
      </c>
      <c r="I123">
        <v>50</v>
      </c>
      <c r="J123">
        <v>103</v>
      </c>
      <c r="K123" t="s">
        <v>879</v>
      </c>
      <c r="L123" s="80">
        <v>0.80906361341476396</v>
      </c>
    </row>
    <row r="124" spans="1:12" x14ac:dyDescent="0.35">
      <c r="A124" t="s">
        <v>174</v>
      </c>
      <c r="B124" t="s">
        <v>321</v>
      </c>
      <c r="C124" t="s">
        <v>876</v>
      </c>
      <c r="D124" t="s">
        <v>1113</v>
      </c>
      <c r="E124" t="s">
        <v>1114</v>
      </c>
      <c r="F124" t="s">
        <v>321</v>
      </c>
      <c r="G124">
        <v>359</v>
      </c>
      <c r="H124">
        <v>0</v>
      </c>
      <c r="I124">
        <v>41</v>
      </c>
      <c r="J124">
        <v>51</v>
      </c>
      <c r="K124" t="s">
        <v>879</v>
      </c>
      <c r="L124" s="80">
        <v>0.81134724617004395</v>
      </c>
    </row>
    <row r="125" spans="1:12" x14ac:dyDescent="0.35">
      <c r="A125" t="s">
        <v>174</v>
      </c>
      <c r="B125" t="s">
        <v>322</v>
      </c>
      <c r="C125" t="s">
        <v>876</v>
      </c>
      <c r="D125" t="s">
        <v>1115</v>
      </c>
      <c r="E125" t="s">
        <v>1116</v>
      </c>
      <c r="F125" t="s">
        <v>322</v>
      </c>
      <c r="G125">
        <v>529</v>
      </c>
      <c r="H125">
        <v>5</v>
      </c>
      <c r="I125">
        <v>65</v>
      </c>
      <c r="J125">
        <v>95</v>
      </c>
      <c r="K125" t="s">
        <v>884</v>
      </c>
      <c r="L125" s="80">
        <v>0.46591705083847001</v>
      </c>
    </row>
    <row r="126" spans="1:12" x14ac:dyDescent="0.35">
      <c r="A126" t="s">
        <v>217</v>
      </c>
      <c r="B126" t="s">
        <v>181</v>
      </c>
      <c r="C126" t="s">
        <v>888</v>
      </c>
      <c r="D126" t="s">
        <v>1117</v>
      </c>
      <c r="E126" t="s">
        <v>1118</v>
      </c>
      <c r="F126" t="s">
        <v>323</v>
      </c>
      <c r="G126">
        <v>1540</v>
      </c>
      <c r="H126">
        <v>29</v>
      </c>
      <c r="I126">
        <v>134</v>
      </c>
      <c r="J126">
        <v>332</v>
      </c>
      <c r="K126" t="s">
        <v>879</v>
      </c>
      <c r="L126" s="80">
        <v>0.97801953554153398</v>
      </c>
    </row>
    <row r="127" spans="1:12" x14ac:dyDescent="0.35">
      <c r="A127" t="s">
        <v>174</v>
      </c>
      <c r="B127" t="s">
        <v>324</v>
      </c>
      <c r="C127" t="s">
        <v>876</v>
      </c>
      <c r="D127" t="s">
        <v>1119</v>
      </c>
      <c r="E127" t="s">
        <v>1120</v>
      </c>
      <c r="F127" t="s">
        <v>324</v>
      </c>
      <c r="G127">
        <v>223</v>
      </c>
      <c r="H127">
        <v>1</v>
      </c>
      <c r="I127">
        <v>26</v>
      </c>
      <c r="J127">
        <v>33</v>
      </c>
      <c r="K127" t="s">
        <v>879</v>
      </c>
      <c r="L127" s="80">
        <v>0.91015845537185702</v>
      </c>
    </row>
    <row r="128" spans="1:12" x14ac:dyDescent="0.35">
      <c r="A128" t="s">
        <v>174</v>
      </c>
      <c r="B128" t="s">
        <v>326</v>
      </c>
      <c r="C128" t="s">
        <v>876</v>
      </c>
      <c r="D128" t="s">
        <v>1121</v>
      </c>
      <c r="E128" t="s">
        <v>1122</v>
      </c>
      <c r="F128" t="s">
        <v>326</v>
      </c>
      <c r="G128">
        <v>281</v>
      </c>
      <c r="H128">
        <v>5</v>
      </c>
      <c r="I128">
        <v>46</v>
      </c>
      <c r="J128">
        <v>105</v>
      </c>
      <c r="K128" t="s">
        <v>879</v>
      </c>
      <c r="L128" s="80">
        <v>0.77257102727890004</v>
      </c>
    </row>
    <row r="129" spans="1:12" x14ac:dyDescent="0.35">
      <c r="A129" t="s">
        <v>174</v>
      </c>
      <c r="B129" t="s">
        <v>327</v>
      </c>
      <c r="C129" t="s">
        <v>876</v>
      </c>
      <c r="D129" t="s">
        <v>1123</v>
      </c>
      <c r="E129" t="s">
        <v>1124</v>
      </c>
      <c r="F129" t="s">
        <v>327</v>
      </c>
      <c r="G129">
        <v>106</v>
      </c>
      <c r="H129">
        <v>0</v>
      </c>
      <c r="I129">
        <v>6</v>
      </c>
      <c r="J129">
        <v>27</v>
      </c>
      <c r="K129" t="s">
        <v>879</v>
      </c>
      <c r="L129" s="80">
        <v>0.80126518011093095</v>
      </c>
    </row>
    <row r="130" spans="1:12" x14ac:dyDescent="0.35">
      <c r="A130" t="s">
        <v>174</v>
      </c>
      <c r="B130" t="s">
        <v>328</v>
      </c>
      <c r="C130" t="s">
        <v>876</v>
      </c>
      <c r="D130" t="s">
        <v>1123</v>
      </c>
      <c r="E130" t="s">
        <v>1125</v>
      </c>
      <c r="F130" t="s">
        <v>328</v>
      </c>
      <c r="G130">
        <v>854</v>
      </c>
      <c r="H130">
        <v>18</v>
      </c>
      <c r="I130">
        <v>141</v>
      </c>
      <c r="J130">
        <v>117</v>
      </c>
      <c r="K130" t="s">
        <v>879</v>
      </c>
      <c r="L130" s="80">
        <v>0.75486791133880604</v>
      </c>
    </row>
    <row r="131" spans="1:12" x14ac:dyDescent="0.35">
      <c r="A131" t="s">
        <v>329</v>
      </c>
      <c r="B131" t="s">
        <v>181</v>
      </c>
      <c r="C131" t="s">
        <v>888</v>
      </c>
      <c r="D131" t="s">
        <v>1126</v>
      </c>
      <c r="E131" t="s">
        <v>1127</v>
      </c>
      <c r="F131" t="s">
        <v>330</v>
      </c>
      <c r="G131">
        <v>87</v>
      </c>
      <c r="H131">
        <v>1</v>
      </c>
      <c r="I131">
        <v>5</v>
      </c>
      <c r="J131">
        <v>6</v>
      </c>
      <c r="K131" t="s">
        <v>879</v>
      </c>
      <c r="L131" s="80">
        <v>0.81983894109725997</v>
      </c>
    </row>
    <row r="132" spans="1:12" x14ac:dyDescent="0.35">
      <c r="A132" t="s">
        <v>174</v>
      </c>
      <c r="B132" t="s">
        <v>331</v>
      </c>
      <c r="C132" t="s">
        <v>876</v>
      </c>
      <c r="D132" t="s">
        <v>1128</v>
      </c>
      <c r="E132" t="s">
        <v>1129</v>
      </c>
      <c r="F132" t="s">
        <v>331</v>
      </c>
      <c r="G132">
        <v>545</v>
      </c>
      <c r="H132">
        <v>4</v>
      </c>
      <c r="I132">
        <v>55</v>
      </c>
      <c r="J132">
        <v>47</v>
      </c>
      <c r="K132" t="s">
        <v>879</v>
      </c>
      <c r="L132" s="80">
        <v>0.733567595481873</v>
      </c>
    </row>
    <row r="133" spans="1:12" x14ac:dyDescent="0.35">
      <c r="A133" t="s">
        <v>174</v>
      </c>
      <c r="B133" t="s">
        <v>332</v>
      </c>
      <c r="C133" t="s">
        <v>876</v>
      </c>
      <c r="D133" t="s">
        <v>1130</v>
      </c>
      <c r="E133" t="s">
        <v>1131</v>
      </c>
      <c r="F133" t="s">
        <v>332</v>
      </c>
      <c r="G133">
        <v>274</v>
      </c>
      <c r="H133">
        <v>3</v>
      </c>
      <c r="I133">
        <v>27</v>
      </c>
      <c r="J133">
        <v>35</v>
      </c>
      <c r="K133" t="s">
        <v>879</v>
      </c>
      <c r="L133" s="80">
        <v>0.69527274370193504</v>
      </c>
    </row>
    <row r="134" spans="1:12" x14ac:dyDescent="0.35">
      <c r="A134" t="s">
        <v>174</v>
      </c>
      <c r="B134" t="s">
        <v>333</v>
      </c>
      <c r="C134" t="s">
        <v>876</v>
      </c>
      <c r="D134" t="s">
        <v>1132</v>
      </c>
      <c r="E134" t="s">
        <v>1133</v>
      </c>
      <c r="F134" t="s">
        <v>333</v>
      </c>
      <c r="G134">
        <v>199</v>
      </c>
      <c r="H134">
        <v>14</v>
      </c>
      <c r="I134">
        <v>26</v>
      </c>
      <c r="J134">
        <v>30</v>
      </c>
      <c r="K134" t="s">
        <v>879</v>
      </c>
      <c r="L134" s="80">
        <v>0.84826278686523404</v>
      </c>
    </row>
    <row r="135" spans="1:12" x14ac:dyDescent="0.35">
      <c r="A135" t="s">
        <v>174</v>
      </c>
      <c r="B135" t="s">
        <v>334</v>
      </c>
      <c r="C135" t="s">
        <v>876</v>
      </c>
      <c r="D135" t="s">
        <v>1134</v>
      </c>
      <c r="E135" t="s">
        <v>1135</v>
      </c>
      <c r="F135" t="s">
        <v>334</v>
      </c>
      <c r="G135">
        <v>243</v>
      </c>
      <c r="H135">
        <v>10</v>
      </c>
      <c r="I135">
        <v>32</v>
      </c>
      <c r="J135">
        <v>54</v>
      </c>
      <c r="K135" t="s">
        <v>879</v>
      </c>
      <c r="L135" s="80">
        <v>0.81112438440322898</v>
      </c>
    </row>
    <row r="136" spans="1:12" x14ac:dyDescent="0.35">
      <c r="A136" t="s">
        <v>335</v>
      </c>
      <c r="B136" t="s">
        <v>181</v>
      </c>
      <c r="C136" t="s">
        <v>888</v>
      </c>
      <c r="D136" t="s">
        <v>1136</v>
      </c>
      <c r="E136" t="s">
        <v>1137</v>
      </c>
      <c r="F136" t="s">
        <v>336</v>
      </c>
      <c r="G136">
        <v>261</v>
      </c>
      <c r="H136">
        <v>4</v>
      </c>
      <c r="I136">
        <v>42</v>
      </c>
      <c r="J136">
        <v>26</v>
      </c>
      <c r="K136" t="s">
        <v>879</v>
      </c>
      <c r="L136" s="80">
        <v>0.81227838993072499</v>
      </c>
    </row>
    <row r="137" spans="1:12" x14ac:dyDescent="0.35">
      <c r="A137" t="s">
        <v>174</v>
      </c>
      <c r="B137" t="s">
        <v>337</v>
      </c>
      <c r="C137" t="s">
        <v>876</v>
      </c>
      <c r="D137" t="s">
        <v>1138</v>
      </c>
      <c r="E137" t="s">
        <v>1139</v>
      </c>
      <c r="F137" t="s">
        <v>337</v>
      </c>
      <c r="G137">
        <v>552</v>
      </c>
      <c r="H137">
        <v>11</v>
      </c>
      <c r="I137">
        <v>64</v>
      </c>
      <c r="J137">
        <v>46</v>
      </c>
      <c r="K137" t="s">
        <v>879</v>
      </c>
      <c r="L137" s="80">
        <v>0.85691565275192305</v>
      </c>
    </row>
    <row r="138" spans="1:12" x14ac:dyDescent="0.35">
      <c r="A138" t="s">
        <v>174</v>
      </c>
      <c r="B138" t="s">
        <v>338</v>
      </c>
      <c r="C138" t="s">
        <v>876</v>
      </c>
      <c r="D138" t="s">
        <v>1140</v>
      </c>
      <c r="E138" t="s">
        <v>1141</v>
      </c>
      <c r="F138" t="s">
        <v>338</v>
      </c>
      <c r="G138">
        <v>317</v>
      </c>
      <c r="H138">
        <v>1</v>
      </c>
      <c r="I138">
        <v>60</v>
      </c>
      <c r="J138">
        <v>20</v>
      </c>
      <c r="K138" t="s">
        <v>879</v>
      </c>
      <c r="L138" s="80">
        <v>0.84361749887466397</v>
      </c>
    </row>
    <row r="139" spans="1:12" x14ac:dyDescent="0.35">
      <c r="A139" t="s">
        <v>174</v>
      </c>
      <c r="B139" t="s">
        <v>339</v>
      </c>
      <c r="C139" t="s">
        <v>876</v>
      </c>
      <c r="D139" t="s">
        <v>1142</v>
      </c>
      <c r="E139" t="s">
        <v>1143</v>
      </c>
      <c r="F139" t="s">
        <v>339</v>
      </c>
      <c r="G139">
        <v>443</v>
      </c>
      <c r="H139">
        <v>7</v>
      </c>
      <c r="I139">
        <v>65</v>
      </c>
      <c r="J139">
        <v>72</v>
      </c>
      <c r="K139" t="s">
        <v>879</v>
      </c>
      <c r="L139" s="80">
        <v>0.86198514699935902</v>
      </c>
    </row>
    <row r="140" spans="1:12" x14ac:dyDescent="0.35">
      <c r="A140" t="s">
        <v>174</v>
      </c>
      <c r="B140" t="s">
        <v>340</v>
      </c>
      <c r="C140" t="s">
        <v>876</v>
      </c>
      <c r="D140" t="s">
        <v>1144</v>
      </c>
      <c r="E140" t="s">
        <v>1145</v>
      </c>
      <c r="F140" t="s">
        <v>340</v>
      </c>
      <c r="G140">
        <v>120</v>
      </c>
      <c r="H140">
        <v>0</v>
      </c>
      <c r="I140">
        <v>11</v>
      </c>
      <c r="J140">
        <v>16</v>
      </c>
      <c r="K140" t="s">
        <v>879</v>
      </c>
      <c r="L140" s="80">
        <v>0.78266859054565396</v>
      </c>
    </row>
    <row r="141" spans="1:12" x14ac:dyDescent="0.35">
      <c r="A141" t="s">
        <v>174</v>
      </c>
      <c r="B141" t="s">
        <v>341</v>
      </c>
      <c r="C141" t="s">
        <v>876</v>
      </c>
      <c r="D141" t="s">
        <v>1146</v>
      </c>
      <c r="E141" t="s">
        <v>1147</v>
      </c>
      <c r="F141" t="s">
        <v>341</v>
      </c>
      <c r="G141">
        <v>533</v>
      </c>
      <c r="H141">
        <v>22</v>
      </c>
      <c r="I141">
        <v>87</v>
      </c>
      <c r="J141">
        <v>71</v>
      </c>
      <c r="K141" t="s">
        <v>879</v>
      </c>
      <c r="L141" s="80">
        <v>0.75535339117050204</v>
      </c>
    </row>
    <row r="142" spans="1:12" x14ac:dyDescent="0.35">
      <c r="A142" t="s">
        <v>174</v>
      </c>
      <c r="B142" t="s">
        <v>342</v>
      </c>
      <c r="C142" t="s">
        <v>876</v>
      </c>
      <c r="D142" t="s">
        <v>1148</v>
      </c>
      <c r="E142" t="s">
        <v>1149</v>
      </c>
      <c r="F142" t="s">
        <v>342</v>
      </c>
      <c r="G142">
        <v>305</v>
      </c>
      <c r="H142">
        <v>5</v>
      </c>
      <c r="I142">
        <v>38</v>
      </c>
      <c r="J142">
        <v>36</v>
      </c>
      <c r="K142" t="s">
        <v>879</v>
      </c>
      <c r="L142" s="80">
        <v>0.97083151340484597</v>
      </c>
    </row>
    <row r="143" spans="1:12" x14ac:dyDescent="0.35">
      <c r="A143" t="s">
        <v>217</v>
      </c>
      <c r="B143" t="s">
        <v>181</v>
      </c>
      <c r="C143" t="s">
        <v>888</v>
      </c>
      <c r="D143" t="s">
        <v>1150</v>
      </c>
      <c r="E143" t="s">
        <v>1151</v>
      </c>
      <c r="F143" t="s">
        <v>344</v>
      </c>
      <c r="G143">
        <v>1173</v>
      </c>
      <c r="H143">
        <v>55</v>
      </c>
      <c r="I143">
        <v>221</v>
      </c>
      <c r="J143">
        <v>86</v>
      </c>
      <c r="K143" t="s">
        <v>879</v>
      </c>
      <c r="L143" s="80">
        <v>0.90032434463500999</v>
      </c>
    </row>
    <row r="144" spans="1:12" x14ac:dyDescent="0.35">
      <c r="A144" t="s">
        <v>174</v>
      </c>
      <c r="B144" t="s">
        <v>345</v>
      </c>
      <c r="C144" t="s">
        <v>876</v>
      </c>
      <c r="D144" t="s">
        <v>1152</v>
      </c>
      <c r="E144" t="s">
        <v>1153</v>
      </c>
      <c r="F144" t="s">
        <v>345</v>
      </c>
      <c r="G144">
        <v>544</v>
      </c>
      <c r="H144">
        <v>4</v>
      </c>
      <c r="I144">
        <v>65</v>
      </c>
      <c r="J144">
        <v>33</v>
      </c>
      <c r="K144" t="s">
        <v>879</v>
      </c>
      <c r="L144" s="80">
        <v>0.65531522035598799</v>
      </c>
    </row>
    <row r="145" spans="1:12" x14ac:dyDescent="0.35">
      <c r="A145" t="s">
        <v>174</v>
      </c>
      <c r="B145" t="s">
        <v>346</v>
      </c>
      <c r="C145" t="s">
        <v>876</v>
      </c>
      <c r="D145" t="s">
        <v>1154</v>
      </c>
      <c r="E145" t="s">
        <v>1155</v>
      </c>
      <c r="F145" t="s">
        <v>346</v>
      </c>
      <c r="G145">
        <v>370</v>
      </c>
      <c r="H145">
        <v>2</v>
      </c>
      <c r="I145">
        <v>43</v>
      </c>
      <c r="J145">
        <v>28</v>
      </c>
      <c r="K145" t="s">
        <v>879</v>
      </c>
      <c r="L145" s="80">
        <v>0.95784586668014504</v>
      </c>
    </row>
    <row r="146" spans="1:12" x14ac:dyDescent="0.35">
      <c r="A146" t="s">
        <v>174</v>
      </c>
      <c r="B146" t="s">
        <v>347</v>
      </c>
      <c r="C146" t="s">
        <v>876</v>
      </c>
      <c r="D146" t="s">
        <v>1156</v>
      </c>
      <c r="E146" t="s">
        <v>1157</v>
      </c>
      <c r="F146" t="s">
        <v>347</v>
      </c>
      <c r="G146">
        <v>151</v>
      </c>
      <c r="H146">
        <v>2</v>
      </c>
      <c r="I146">
        <v>22</v>
      </c>
      <c r="J146">
        <v>15</v>
      </c>
      <c r="K146" t="s">
        <v>879</v>
      </c>
      <c r="L146" s="80">
        <v>0.62627017498016402</v>
      </c>
    </row>
    <row r="147" spans="1:12" x14ac:dyDescent="0.35">
      <c r="A147" t="s">
        <v>223</v>
      </c>
      <c r="B147" t="s">
        <v>181</v>
      </c>
      <c r="C147" t="s">
        <v>888</v>
      </c>
      <c r="D147" t="s">
        <v>1158</v>
      </c>
      <c r="E147" t="s">
        <v>1159</v>
      </c>
      <c r="F147" t="s">
        <v>348</v>
      </c>
      <c r="G147">
        <v>1245</v>
      </c>
      <c r="H147">
        <v>19</v>
      </c>
      <c r="I147">
        <v>177</v>
      </c>
      <c r="J147">
        <v>85</v>
      </c>
      <c r="K147" t="s">
        <v>879</v>
      </c>
      <c r="L147" s="80">
        <v>0.93572753667831399</v>
      </c>
    </row>
    <row r="148" spans="1:12" x14ac:dyDescent="0.35">
      <c r="A148" t="s">
        <v>174</v>
      </c>
      <c r="B148" t="s">
        <v>349</v>
      </c>
      <c r="C148" t="s">
        <v>876</v>
      </c>
      <c r="D148" t="s">
        <v>1160</v>
      </c>
      <c r="E148" t="s">
        <v>1161</v>
      </c>
      <c r="F148" t="s">
        <v>349</v>
      </c>
      <c r="G148">
        <v>3618</v>
      </c>
      <c r="H148">
        <v>85</v>
      </c>
      <c r="I148">
        <v>451</v>
      </c>
      <c r="J148">
        <v>241</v>
      </c>
      <c r="K148" t="s">
        <v>879</v>
      </c>
      <c r="L148" s="80">
        <v>0.64476794004440297</v>
      </c>
    </row>
    <row r="149" spans="1:12" x14ac:dyDescent="0.35">
      <c r="A149" t="s">
        <v>174</v>
      </c>
      <c r="B149" t="s">
        <v>350</v>
      </c>
      <c r="C149" t="s">
        <v>876</v>
      </c>
      <c r="D149" t="s">
        <v>1162</v>
      </c>
      <c r="E149" t="s">
        <v>1163</v>
      </c>
      <c r="F149" t="s">
        <v>350</v>
      </c>
      <c r="G149">
        <v>492</v>
      </c>
      <c r="H149">
        <v>3</v>
      </c>
      <c r="I149">
        <v>51</v>
      </c>
      <c r="J149">
        <v>62</v>
      </c>
      <c r="K149" t="s">
        <v>879</v>
      </c>
      <c r="L149" s="80">
        <v>0.76373732089996305</v>
      </c>
    </row>
    <row r="150" spans="1:12" x14ac:dyDescent="0.35">
      <c r="A150" t="s">
        <v>174</v>
      </c>
      <c r="B150" t="s">
        <v>351</v>
      </c>
      <c r="C150" t="s">
        <v>876</v>
      </c>
      <c r="D150" t="s">
        <v>1164</v>
      </c>
      <c r="E150" t="s">
        <v>1165</v>
      </c>
      <c r="F150" t="s">
        <v>351</v>
      </c>
      <c r="G150">
        <v>164</v>
      </c>
      <c r="H150">
        <v>0</v>
      </c>
      <c r="I150">
        <v>15</v>
      </c>
      <c r="J150">
        <v>28</v>
      </c>
      <c r="K150" t="s">
        <v>879</v>
      </c>
      <c r="L150" s="80">
        <v>0.71898734569549605</v>
      </c>
    </row>
    <row r="151" spans="1:12" x14ac:dyDescent="0.35">
      <c r="A151" t="s">
        <v>174</v>
      </c>
      <c r="B151" t="s">
        <v>353</v>
      </c>
      <c r="C151" t="s">
        <v>876</v>
      </c>
      <c r="D151" t="s">
        <v>1166</v>
      </c>
      <c r="E151" t="s">
        <v>1167</v>
      </c>
      <c r="F151" t="s">
        <v>353</v>
      </c>
      <c r="G151">
        <v>2695</v>
      </c>
      <c r="H151">
        <v>14</v>
      </c>
      <c r="I151">
        <v>147</v>
      </c>
      <c r="J151">
        <v>155</v>
      </c>
      <c r="K151" t="s">
        <v>879</v>
      </c>
      <c r="L151" s="80">
        <v>0.77895116806030296</v>
      </c>
    </row>
    <row r="152" spans="1:12" x14ac:dyDescent="0.35">
      <c r="A152" t="s">
        <v>174</v>
      </c>
      <c r="B152" t="s">
        <v>354</v>
      </c>
      <c r="C152" t="s">
        <v>876</v>
      </c>
      <c r="D152" t="s">
        <v>1168</v>
      </c>
      <c r="E152" t="s">
        <v>1169</v>
      </c>
      <c r="F152" t="s">
        <v>354</v>
      </c>
      <c r="G152">
        <v>294</v>
      </c>
      <c r="H152">
        <v>2</v>
      </c>
      <c r="I152">
        <v>37</v>
      </c>
      <c r="J152">
        <v>28</v>
      </c>
      <c r="K152" t="s">
        <v>879</v>
      </c>
      <c r="L152" s="80">
        <v>0.64451378583908103</v>
      </c>
    </row>
    <row r="153" spans="1:12" x14ac:dyDescent="0.35">
      <c r="A153" t="s">
        <v>174</v>
      </c>
      <c r="B153" t="s">
        <v>355</v>
      </c>
      <c r="C153" t="s">
        <v>876</v>
      </c>
      <c r="D153" t="s">
        <v>1170</v>
      </c>
      <c r="E153" t="s">
        <v>1171</v>
      </c>
      <c r="F153" t="s">
        <v>355</v>
      </c>
      <c r="G153">
        <v>8761</v>
      </c>
      <c r="H153">
        <v>204</v>
      </c>
      <c r="I153">
        <v>894</v>
      </c>
      <c r="J153">
        <v>464</v>
      </c>
      <c r="K153" t="s">
        <v>879</v>
      </c>
      <c r="L153" s="80">
        <v>0.94972449541091897</v>
      </c>
    </row>
    <row r="154" spans="1:12" x14ac:dyDescent="0.35">
      <c r="A154" t="s">
        <v>174</v>
      </c>
      <c r="B154" t="s">
        <v>356</v>
      </c>
      <c r="C154" t="s">
        <v>876</v>
      </c>
      <c r="D154" t="s">
        <v>1172</v>
      </c>
      <c r="E154" t="s">
        <v>1173</v>
      </c>
      <c r="F154" t="s">
        <v>356</v>
      </c>
      <c r="G154">
        <v>591</v>
      </c>
      <c r="H154">
        <v>27</v>
      </c>
      <c r="I154">
        <v>87</v>
      </c>
      <c r="J154">
        <v>29</v>
      </c>
      <c r="K154" t="s">
        <v>879</v>
      </c>
      <c r="L154" s="80">
        <v>0.92252463102340698</v>
      </c>
    </row>
    <row r="155" spans="1:12" x14ac:dyDescent="0.35">
      <c r="A155" t="s">
        <v>174</v>
      </c>
      <c r="B155" t="s">
        <v>357</v>
      </c>
      <c r="C155" t="s">
        <v>876</v>
      </c>
      <c r="D155" t="s">
        <v>1174</v>
      </c>
      <c r="E155" t="s">
        <v>1175</v>
      </c>
      <c r="F155" t="s">
        <v>357</v>
      </c>
      <c r="G155">
        <v>164</v>
      </c>
      <c r="H155">
        <v>0</v>
      </c>
      <c r="I155">
        <v>13</v>
      </c>
      <c r="J155">
        <v>23</v>
      </c>
      <c r="K155" t="s">
        <v>879</v>
      </c>
      <c r="L155" s="80">
        <v>0.947748243808746</v>
      </c>
    </row>
    <row r="156" spans="1:12" x14ac:dyDescent="0.35">
      <c r="A156" t="s">
        <v>174</v>
      </c>
      <c r="B156" t="s">
        <v>358</v>
      </c>
      <c r="C156" t="s">
        <v>876</v>
      </c>
      <c r="D156" t="s">
        <v>1176</v>
      </c>
      <c r="E156" t="s">
        <v>1177</v>
      </c>
      <c r="F156" t="s">
        <v>358</v>
      </c>
      <c r="G156">
        <v>943</v>
      </c>
      <c r="H156">
        <v>8</v>
      </c>
      <c r="I156">
        <v>75</v>
      </c>
      <c r="J156">
        <v>103</v>
      </c>
      <c r="K156" t="s">
        <v>879</v>
      </c>
      <c r="L156" s="80">
        <v>0.76538342237472501</v>
      </c>
    </row>
    <row r="157" spans="1:12" x14ac:dyDescent="0.35">
      <c r="A157" t="s">
        <v>174</v>
      </c>
      <c r="B157" t="s">
        <v>360</v>
      </c>
      <c r="C157" t="s">
        <v>876</v>
      </c>
      <c r="D157" t="s">
        <v>1178</v>
      </c>
      <c r="E157" t="s">
        <v>1179</v>
      </c>
      <c r="F157" t="s">
        <v>360</v>
      </c>
      <c r="G157">
        <v>1331</v>
      </c>
      <c r="H157">
        <v>18</v>
      </c>
      <c r="I157">
        <v>155</v>
      </c>
      <c r="J157">
        <v>305</v>
      </c>
      <c r="K157" t="s">
        <v>884</v>
      </c>
      <c r="L157" s="80">
        <v>0.46173143386840798</v>
      </c>
    </row>
    <row r="158" spans="1:12" x14ac:dyDescent="0.35">
      <c r="A158" t="s">
        <v>174</v>
      </c>
      <c r="B158" t="s">
        <v>361</v>
      </c>
      <c r="C158" t="s">
        <v>876</v>
      </c>
      <c r="D158" t="s">
        <v>1180</v>
      </c>
      <c r="E158" t="s">
        <v>1181</v>
      </c>
      <c r="F158" t="s">
        <v>361</v>
      </c>
      <c r="G158">
        <v>1449</v>
      </c>
      <c r="H158">
        <v>21</v>
      </c>
      <c r="I158">
        <v>175</v>
      </c>
      <c r="J158">
        <v>159</v>
      </c>
      <c r="K158" t="s">
        <v>879</v>
      </c>
      <c r="L158" s="80">
        <v>0.89248347282409701</v>
      </c>
    </row>
    <row r="159" spans="1:12" x14ac:dyDescent="0.35">
      <c r="A159" t="s">
        <v>174</v>
      </c>
      <c r="B159" t="s">
        <v>362</v>
      </c>
      <c r="C159" t="s">
        <v>876</v>
      </c>
      <c r="D159" t="s">
        <v>1182</v>
      </c>
      <c r="E159" t="s">
        <v>1183</v>
      </c>
      <c r="F159" t="s">
        <v>362</v>
      </c>
      <c r="G159">
        <v>950</v>
      </c>
      <c r="H159">
        <v>18</v>
      </c>
      <c r="I159">
        <v>122</v>
      </c>
      <c r="J159">
        <v>93</v>
      </c>
      <c r="K159" t="s">
        <v>884</v>
      </c>
      <c r="L159" s="80">
        <v>0.53765606880187999</v>
      </c>
    </row>
    <row r="160" spans="1:12" x14ac:dyDescent="0.35">
      <c r="A160" t="s">
        <v>217</v>
      </c>
      <c r="B160" t="s">
        <v>181</v>
      </c>
      <c r="C160" t="s">
        <v>888</v>
      </c>
      <c r="D160" t="s">
        <v>1184</v>
      </c>
      <c r="E160" t="s">
        <v>1185</v>
      </c>
      <c r="F160" t="s">
        <v>363</v>
      </c>
      <c r="G160">
        <v>381</v>
      </c>
      <c r="H160">
        <v>15</v>
      </c>
      <c r="I160">
        <v>53</v>
      </c>
      <c r="J160">
        <v>87</v>
      </c>
      <c r="K160" t="s">
        <v>879</v>
      </c>
      <c r="L160" s="80">
        <v>0.80198228359222401</v>
      </c>
    </row>
    <row r="161" spans="1:12" x14ac:dyDescent="0.35">
      <c r="A161" t="s">
        <v>174</v>
      </c>
      <c r="B161" t="s">
        <v>364</v>
      </c>
      <c r="C161" t="s">
        <v>876</v>
      </c>
      <c r="D161" t="s">
        <v>1186</v>
      </c>
      <c r="E161" t="s">
        <v>1187</v>
      </c>
      <c r="F161" t="s">
        <v>364</v>
      </c>
      <c r="G161">
        <v>1311</v>
      </c>
      <c r="H161">
        <v>20</v>
      </c>
      <c r="I161">
        <v>105</v>
      </c>
      <c r="J161">
        <v>285</v>
      </c>
      <c r="K161" t="s">
        <v>884</v>
      </c>
      <c r="L161" s="80">
        <v>0.47802153229713401</v>
      </c>
    </row>
    <row r="162" spans="1:12" x14ac:dyDescent="0.35">
      <c r="A162" t="s">
        <v>174</v>
      </c>
      <c r="B162" t="s">
        <v>365</v>
      </c>
      <c r="C162" t="s">
        <v>876</v>
      </c>
      <c r="D162" t="s">
        <v>1188</v>
      </c>
      <c r="E162" t="s">
        <v>1189</v>
      </c>
      <c r="F162" t="s">
        <v>365</v>
      </c>
      <c r="G162">
        <v>816</v>
      </c>
      <c r="H162">
        <v>93</v>
      </c>
      <c r="I162">
        <v>144</v>
      </c>
      <c r="J162">
        <v>370</v>
      </c>
      <c r="K162" t="s">
        <v>879</v>
      </c>
      <c r="L162" s="80">
        <v>0.77269756793975797</v>
      </c>
    </row>
    <row r="163" spans="1:12" x14ac:dyDescent="0.35">
      <c r="A163" t="s">
        <v>190</v>
      </c>
      <c r="B163" t="s">
        <v>181</v>
      </c>
      <c r="C163" t="s">
        <v>888</v>
      </c>
      <c r="D163" t="s">
        <v>1190</v>
      </c>
      <c r="E163" t="s">
        <v>1191</v>
      </c>
      <c r="F163" t="s">
        <v>367</v>
      </c>
      <c r="G163">
        <v>191</v>
      </c>
      <c r="H163">
        <v>2</v>
      </c>
      <c r="I163">
        <v>21</v>
      </c>
      <c r="J163">
        <v>32</v>
      </c>
      <c r="K163" t="s">
        <v>879</v>
      </c>
      <c r="L163" s="80">
        <v>0.95184069871902499</v>
      </c>
    </row>
    <row r="164" spans="1:12" x14ac:dyDescent="0.35">
      <c r="A164" t="s">
        <v>174</v>
      </c>
      <c r="B164" t="s">
        <v>369</v>
      </c>
      <c r="C164" t="s">
        <v>876</v>
      </c>
      <c r="D164" t="s">
        <v>1192</v>
      </c>
      <c r="E164" t="s">
        <v>1193</v>
      </c>
      <c r="F164" t="s">
        <v>369</v>
      </c>
      <c r="G164">
        <v>769</v>
      </c>
      <c r="H164">
        <v>22</v>
      </c>
      <c r="I164">
        <v>82</v>
      </c>
      <c r="J164">
        <v>104</v>
      </c>
      <c r="K164" t="s">
        <v>879</v>
      </c>
      <c r="L164" s="80">
        <v>0.85197621583938599</v>
      </c>
    </row>
    <row r="165" spans="1:12" x14ac:dyDescent="0.35">
      <c r="A165" t="s">
        <v>174</v>
      </c>
      <c r="B165" t="s">
        <v>370</v>
      </c>
      <c r="C165" t="s">
        <v>876</v>
      </c>
      <c r="D165" t="s">
        <v>1194</v>
      </c>
      <c r="E165" t="s">
        <v>1195</v>
      </c>
      <c r="F165" t="s">
        <v>370</v>
      </c>
      <c r="G165">
        <v>155</v>
      </c>
      <c r="H165">
        <v>0</v>
      </c>
      <c r="I165">
        <v>26</v>
      </c>
      <c r="J165">
        <v>20</v>
      </c>
      <c r="K165" t="s">
        <v>879</v>
      </c>
      <c r="L165" s="80">
        <v>0.83420222997665405</v>
      </c>
    </row>
    <row r="166" spans="1:12" x14ac:dyDescent="0.35">
      <c r="A166" t="s">
        <v>174</v>
      </c>
      <c r="B166" t="s">
        <v>371</v>
      </c>
      <c r="C166" t="s">
        <v>876</v>
      </c>
      <c r="D166" t="s">
        <v>1196</v>
      </c>
      <c r="E166" t="s">
        <v>1197</v>
      </c>
      <c r="F166" t="s">
        <v>371</v>
      </c>
      <c r="G166">
        <v>1253</v>
      </c>
      <c r="H166">
        <v>32</v>
      </c>
      <c r="I166">
        <v>105</v>
      </c>
      <c r="J166">
        <v>215</v>
      </c>
      <c r="K166" t="s">
        <v>879</v>
      </c>
      <c r="L166" s="80">
        <v>0.94104492664337203</v>
      </c>
    </row>
    <row r="167" spans="1:12" x14ac:dyDescent="0.35">
      <c r="A167" t="s">
        <v>174</v>
      </c>
      <c r="B167" t="s">
        <v>372</v>
      </c>
      <c r="C167" t="s">
        <v>876</v>
      </c>
      <c r="D167" t="s">
        <v>1198</v>
      </c>
      <c r="E167" t="s">
        <v>1199</v>
      </c>
      <c r="F167" t="s">
        <v>372</v>
      </c>
      <c r="G167">
        <v>99</v>
      </c>
      <c r="H167">
        <v>1</v>
      </c>
      <c r="I167">
        <v>7</v>
      </c>
      <c r="J167">
        <v>11</v>
      </c>
      <c r="K167" t="s">
        <v>879</v>
      </c>
      <c r="L167" s="80">
        <v>0.68450438976287797</v>
      </c>
    </row>
    <row r="168" spans="1:12" x14ac:dyDescent="0.35">
      <c r="A168" t="s">
        <v>174</v>
      </c>
      <c r="B168" t="s">
        <v>373</v>
      </c>
      <c r="C168" t="s">
        <v>876</v>
      </c>
      <c r="D168" t="s">
        <v>1200</v>
      </c>
      <c r="E168" t="s">
        <v>1201</v>
      </c>
      <c r="F168" t="s">
        <v>373</v>
      </c>
      <c r="G168">
        <v>1244</v>
      </c>
      <c r="H168">
        <v>40</v>
      </c>
      <c r="I168">
        <v>161</v>
      </c>
      <c r="J168">
        <v>251</v>
      </c>
      <c r="K168" t="s">
        <v>887</v>
      </c>
      <c r="L168" s="80">
        <v>0.40073558688163802</v>
      </c>
    </row>
    <row r="169" spans="1:12" x14ac:dyDescent="0.35">
      <c r="A169" t="s">
        <v>174</v>
      </c>
      <c r="B169" t="s">
        <v>374</v>
      </c>
      <c r="C169" t="s">
        <v>876</v>
      </c>
      <c r="D169" t="s">
        <v>1202</v>
      </c>
      <c r="E169" t="s">
        <v>1203</v>
      </c>
      <c r="F169" t="s">
        <v>374</v>
      </c>
      <c r="G169">
        <v>731</v>
      </c>
      <c r="H169">
        <v>7</v>
      </c>
      <c r="I169">
        <v>71</v>
      </c>
      <c r="J169">
        <v>72</v>
      </c>
      <c r="K169" t="s">
        <v>879</v>
      </c>
      <c r="L169" s="80">
        <v>0.67622298002242998</v>
      </c>
    </row>
    <row r="170" spans="1:12" x14ac:dyDescent="0.35">
      <c r="A170" t="s">
        <v>174</v>
      </c>
      <c r="B170" t="s">
        <v>375</v>
      </c>
      <c r="C170" t="s">
        <v>876</v>
      </c>
      <c r="D170" t="s">
        <v>1204</v>
      </c>
      <c r="E170" t="s">
        <v>1205</v>
      </c>
      <c r="F170" t="s">
        <v>375</v>
      </c>
      <c r="G170">
        <v>302</v>
      </c>
      <c r="H170">
        <v>0</v>
      </c>
      <c r="I170">
        <v>33</v>
      </c>
      <c r="J170">
        <v>82</v>
      </c>
      <c r="K170" t="s">
        <v>879</v>
      </c>
      <c r="L170" s="80">
        <v>0.74334549903869596</v>
      </c>
    </row>
    <row r="171" spans="1:12" x14ac:dyDescent="0.35">
      <c r="A171" t="s">
        <v>174</v>
      </c>
      <c r="B171" t="s">
        <v>376</v>
      </c>
      <c r="C171" t="s">
        <v>876</v>
      </c>
      <c r="D171" t="s">
        <v>1206</v>
      </c>
      <c r="E171" t="s">
        <v>1207</v>
      </c>
      <c r="F171" t="s">
        <v>376</v>
      </c>
      <c r="G171">
        <v>752</v>
      </c>
      <c r="H171">
        <v>16</v>
      </c>
      <c r="I171">
        <v>76</v>
      </c>
      <c r="J171">
        <v>195</v>
      </c>
      <c r="K171" t="s">
        <v>879</v>
      </c>
      <c r="L171" s="80">
        <v>0.77536964416503895</v>
      </c>
    </row>
    <row r="172" spans="1:12" x14ac:dyDescent="0.35">
      <c r="A172" t="s">
        <v>174</v>
      </c>
      <c r="B172" t="s">
        <v>379</v>
      </c>
      <c r="C172" t="s">
        <v>876</v>
      </c>
      <c r="D172" t="s">
        <v>1208</v>
      </c>
      <c r="E172" t="s">
        <v>1209</v>
      </c>
      <c r="F172" t="s">
        <v>379</v>
      </c>
      <c r="G172">
        <v>1508</v>
      </c>
      <c r="H172">
        <v>0</v>
      </c>
      <c r="I172">
        <v>37</v>
      </c>
      <c r="J172">
        <v>10</v>
      </c>
      <c r="K172" t="s">
        <v>879</v>
      </c>
      <c r="L172" s="80">
        <v>0.86603784561157204</v>
      </c>
    </row>
    <row r="173" spans="1:12" x14ac:dyDescent="0.35">
      <c r="A173" t="s">
        <v>174</v>
      </c>
      <c r="B173" t="s">
        <v>380</v>
      </c>
      <c r="C173" t="s">
        <v>876</v>
      </c>
      <c r="D173" t="s">
        <v>1210</v>
      </c>
      <c r="E173" t="s">
        <v>1211</v>
      </c>
      <c r="F173" t="s">
        <v>380</v>
      </c>
      <c r="G173">
        <v>1662</v>
      </c>
      <c r="H173">
        <v>2</v>
      </c>
      <c r="I173">
        <v>51</v>
      </c>
      <c r="J173">
        <v>19</v>
      </c>
      <c r="K173" t="s">
        <v>884</v>
      </c>
      <c r="L173" s="80">
        <v>0.52553880214691195</v>
      </c>
    </row>
    <row r="174" spans="1:12" x14ac:dyDescent="0.35">
      <c r="A174" t="s">
        <v>174</v>
      </c>
      <c r="B174" t="s">
        <v>381</v>
      </c>
      <c r="C174" t="s">
        <v>876</v>
      </c>
      <c r="D174" t="s">
        <v>1212</v>
      </c>
      <c r="E174" t="s">
        <v>1213</v>
      </c>
      <c r="F174" t="s">
        <v>381</v>
      </c>
      <c r="G174">
        <v>1598</v>
      </c>
      <c r="H174">
        <v>4</v>
      </c>
      <c r="I174">
        <v>53</v>
      </c>
      <c r="J174">
        <v>17</v>
      </c>
      <c r="K174" t="s">
        <v>887</v>
      </c>
      <c r="L174" s="80">
        <v>0.20259630680084201</v>
      </c>
    </row>
    <row r="175" spans="1:12" x14ac:dyDescent="0.35">
      <c r="A175" t="s">
        <v>174</v>
      </c>
      <c r="B175" t="s">
        <v>382</v>
      </c>
      <c r="C175" t="s">
        <v>876</v>
      </c>
      <c r="D175" t="s">
        <v>1214</v>
      </c>
      <c r="E175" t="s">
        <v>1215</v>
      </c>
      <c r="F175" t="s">
        <v>382</v>
      </c>
      <c r="G175">
        <v>1562</v>
      </c>
      <c r="H175">
        <v>2</v>
      </c>
      <c r="I175">
        <v>50</v>
      </c>
      <c r="J175">
        <v>20</v>
      </c>
      <c r="K175" t="s">
        <v>884</v>
      </c>
      <c r="L175" s="80">
        <v>0.544563949108124</v>
      </c>
    </row>
    <row r="176" spans="1:12" x14ac:dyDescent="0.35">
      <c r="A176" t="s">
        <v>174</v>
      </c>
      <c r="B176" t="s">
        <v>383</v>
      </c>
      <c r="C176" t="s">
        <v>876</v>
      </c>
      <c r="D176" t="s">
        <v>1216</v>
      </c>
      <c r="E176" t="s">
        <v>1217</v>
      </c>
      <c r="F176" t="s">
        <v>383</v>
      </c>
      <c r="G176">
        <v>21115</v>
      </c>
      <c r="H176">
        <v>56</v>
      </c>
      <c r="I176">
        <v>554</v>
      </c>
      <c r="J176">
        <v>360</v>
      </c>
      <c r="K176" t="s">
        <v>879</v>
      </c>
      <c r="L176" s="80">
        <v>0.77865266799926802</v>
      </c>
    </row>
    <row r="177" spans="1:12" x14ac:dyDescent="0.35">
      <c r="A177" t="s">
        <v>190</v>
      </c>
      <c r="B177" t="s">
        <v>181</v>
      </c>
      <c r="C177" t="s">
        <v>888</v>
      </c>
      <c r="D177" t="s">
        <v>1218</v>
      </c>
      <c r="E177" t="s">
        <v>1219</v>
      </c>
      <c r="F177" t="s">
        <v>384</v>
      </c>
      <c r="G177">
        <v>482</v>
      </c>
      <c r="H177">
        <v>22</v>
      </c>
      <c r="I177">
        <v>80</v>
      </c>
      <c r="J177">
        <v>46</v>
      </c>
      <c r="K177" t="s">
        <v>879</v>
      </c>
      <c r="L177" s="80">
        <v>0.68031692504882801</v>
      </c>
    </row>
    <row r="178" spans="1:12" x14ac:dyDescent="0.35">
      <c r="A178" t="s">
        <v>174</v>
      </c>
      <c r="B178" t="s">
        <v>385</v>
      </c>
      <c r="C178" t="s">
        <v>876</v>
      </c>
      <c r="D178" t="s">
        <v>1220</v>
      </c>
      <c r="E178" t="s">
        <v>1221</v>
      </c>
      <c r="F178" t="s">
        <v>385</v>
      </c>
      <c r="G178">
        <v>793</v>
      </c>
      <c r="H178">
        <v>34</v>
      </c>
      <c r="I178">
        <v>115</v>
      </c>
      <c r="J178">
        <v>78</v>
      </c>
      <c r="K178" t="s">
        <v>884</v>
      </c>
      <c r="L178" s="80">
        <v>0.55387794971466098</v>
      </c>
    </row>
    <row r="179" spans="1:12" x14ac:dyDescent="0.35">
      <c r="A179" t="s">
        <v>174</v>
      </c>
      <c r="B179" t="s">
        <v>386</v>
      </c>
      <c r="C179" t="s">
        <v>876</v>
      </c>
      <c r="D179" t="s">
        <v>1222</v>
      </c>
      <c r="E179" t="s">
        <v>1223</v>
      </c>
      <c r="F179" t="s">
        <v>386</v>
      </c>
      <c r="G179">
        <v>257</v>
      </c>
      <c r="H179">
        <v>7</v>
      </c>
      <c r="I179">
        <v>31</v>
      </c>
      <c r="J179">
        <v>65</v>
      </c>
      <c r="K179" t="s">
        <v>879</v>
      </c>
      <c r="L179" s="80">
        <v>0.913008213043213</v>
      </c>
    </row>
    <row r="180" spans="1:12" x14ac:dyDescent="0.35">
      <c r="A180" t="s">
        <v>201</v>
      </c>
      <c r="B180" t="s">
        <v>181</v>
      </c>
      <c r="C180" t="s">
        <v>888</v>
      </c>
      <c r="D180" t="s">
        <v>1224</v>
      </c>
      <c r="E180" t="s">
        <v>1225</v>
      </c>
      <c r="F180" t="s">
        <v>387</v>
      </c>
      <c r="G180">
        <v>363</v>
      </c>
      <c r="H180">
        <v>7</v>
      </c>
      <c r="I180">
        <v>43</v>
      </c>
      <c r="J180">
        <v>52</v>
      </c>
      <c r="K180" t="s">
        <v>887</v>
      </c>
      <c r="L180" s="80">
        <v>0.44378456473350503</v>
      </c>
    </row>
    <row r="181" spans="1:12" x14ac:dyDescent="0.35">
      <c r="A181" t="s">
        <v>174</v>
      </c>
      <c r="B181" t="s">
        <v>388</v>
      </c>
      <c r="C181" t="s">
        <v>876</v>
      </c>
      <c r="D181" t="s">
        <v>1226</v>
      </c>
      <c r="E181" t="s">
        <v>1227</v>
      </c>
      <c r="F181" t="s">
        <v>388</v>
      </c>
      <c r="G181">
        <v>476</v>
      </c>
      <c r="H181">
        <v>4</v>
      </c>
      <c r="I181">
        <v>33</v>
      </c>
      <c r="J181">
        <v>142</v>
      </c>
      <c r="K181" t="s">
        <v>879</v>
      </c>
      <c r="L181" s="80">
        <v>0.94725292921066295</v>
      </c>
    </row>
    <row r="182" spans="1:12" x14ac:dyDescent="0.35">
      <c r="A182" t="s">
        <v>174</v>
      </c>
      <c r="B182" t="s">
        <v>389</v>
      </c>
      <c r="C182" t="s">
        <v>876</v>
      </c>
      <c r="D182" t="s">
        <v>1228</v>
      </c>
      <c r="E182" t="s">
        <v>1229</v>
      </c>
      <c r="F182" t="s">
        <v>389</v>
      </c>
      <c r="G182">
        <v>942</v>
      </c>
      <c r="H182">
        <v>54</v>
      </c>
      <c r="I182">
        <v>63</v>
      </c>
      <c r="J182">
        <v>934</v>
      </c>
      <c r="K182" t="s">
        <v>879</v>
      </c>
      <c r="L182" s="80">
        <v>0.70672428607940696</v>
      </c>
    </row>
    <row r="183" spans="1:12" x14ac:dyDescent="0.35">
      <c r="A183" t="s">
        <v>174</v>
      </c>
      <c r="B183" t="s">
        <v>390</v>
      </c>
      <c r="C183" t="s">
        <v>876</v>
      </c>
      <c r="D183" t="s">
        <v>1230</v>
      </c>
      <c r="E183" t="s">
        <v>1231</v>
      </c>
      <c r="F183" t="s">
        <v>390</v>
      </c>
      <c r="G183">
        <v>685</v>
      </c>
      <c r="H183">
        <v>10</v>
      </c>
      <c r="I183">
        <v>70</v>
      </c>
      <c r="J183">
        <v>223</v>
      </c>
      <c r="K183" t="s">
        <v>879</v>
      </c>
      <c r="L183" s="80">
        <v>0.63970571756362904</v>
      </c>
    </row>
    <row r="184" spans="1:12" x14ac:dyDescent="0.35">
      <c r="A184" t="s">
        <v>174</v>
      </c>
      <c r="B184" t="s">
        <v>391</v>
      </c>
      <c r="C184" t="s">
        <v>876</v>
      </c>
      <c r="D184" t="s">
        <v>1232</v>
      </c>
      <c r="E184" t="s">
        <v>1233</v>
      </c>
      <c r="F184" t="s">
        <v>391</v>
      </c>
      <c r="G184">
        <v>120</v>
      </c>
      <c r="H184">
        <v>2</v>
      </c>
      <c r="I184">
        <v>6</v>
      </c>
      <c r="J184">
        <v>24</v>
      </c>
      <c r="K184" t="s">
        <v>879</v>
      </c>
      <c r="L184" s="80">
        <v>0.77352249622345004</v>
      </c>
    </row>
    <row r="185" spans="1:12" x14ac:dyDescent="0.35">
      <c r="A185" t="s">
        <v>174</v>
      </c>
      <c r="B185" t="s">
        <v>393</v>
      </c>
      <c r="C185" t="s">
        <v>876</v>
      </c>
      <c r="D185" t="s">
        <v>1234</v>
      </c>
      <c r="E185" t="s">
        <v>1235</v>
      </c>
      <c r="F185" t="s">
        <v>393</v>
      </c>
      <c r="G185">
        <v>263</v>
      </c>
      <c r="H185">
        <v>2</v>
      </c>
      <c r="I185">
        <v>29</v>
      </c>
      <c r="J185">
        <v>19</v>
      </c>
      <c r="K185" t="s">
        <v>879</v>
      </c>
      <c r="L185" s="80">
        <v>0.924749135971069</v>
      </c>
    </row>
    <row r="186" spans="1:12" x14ac:dyDescent="0.35">
      <c r="A186" t="s">
        <v>174</v>
      </c>
      <c r="B186" t="s">
        <v>394</v>
      </c>
      <c r="C186" t="s">
        <v>876</v>
      </c>
      <c r="D186" t="s">
        <v>1236</v>
      </c>
      <c r="E186" t="s">
        <v>1237</v>
      </c>
      <c r="F186" t="s">
        <v>394</v>
      </c>
      <c r="G186">
        <v>220</v>
      </c>
      <c r="H186">
        <v>0</v>
      </c>
      <c r="I186">
        <v>13</v>
      </c>
      <c r="J186">
        <v>25</v>
      </c>
      <c r="K186" t="s">
        <v>879</v>
      </c>
      <c r="L186" s="80">
        <v>0.72732383012771595</v>
      </c>
    </row>
    <row r="187" spans="1:12" x14ac:dyDescent="0.35">
      <c r="A187" t="s">
        <v>174</v>
      </c>
      <c r="B187" t="s">
        <v>395</v>
      </c>
      <c r="C187" t="s">
        <v>876</v>
      </c>
      <c r="D187" t="s">
        <v>1238</v>
      </c>
      <c r="E187" t="s">
        <v>1239</v>
      </c>
      <c r="F187" t="s">
        <v>395</v>
      </c>
      <c r="G187">
        <v>3342</v>
      </c>
      <c r="H187">
        <v>26</v>
      </c>
      <c r="I187">
        <v>289</v>
      </c>
      <c r="J187">
        <v>102</v>
      </c>
      <c r="K187" t="s">
        <v>884</v>
      </c>
      <c r="L187" s="80">
        <v>0.461238592863083</v>
      </c>
    </row>
    <row r="188" spans="1:12" x14ac:dyDescent="0.35">
      <c r="A188" t="s">
        <v>174</v>
      </c>
      <c r="B188" t="s">
        <v>396</v>
      </c>
      <c r="C188" t="s">
        <v>876</v>
      </c>
      <c r="D188" t="s">
        <v>1240</v>
      </c>
      <c r="E188" t="s">
        <v>1241</v>
      </c>
      <c r="F188" t="s">
        <v>396</v>
      </c>
      <c r="G188">
        <v>219</v>
      </c>
      <c r="H188">
        <v>1</v>
      </c>
      <c r="I188">
        <v>9</v>
      </c>
      <c r="J188">
        <v>29</v>
      </c>
      <c r="K188" t="s">
        <v>879</v>
      </c>
      <c r="L188" s="80">
        <v>0.90765643119812001</v>
      </c>
    </row>
    <row r="189" spans="1:12" x14ac:dyDescent="0.35">
      <c r="A189" t="s">
        <v>174</v>
      </c>
      <c r="B189" t="s">
        <v>397</v>
      </c>
      <c r="C189" t="s">
        <v>876</v>
      </c>
      <c r="D189" t="s">
        <v>1242</v>
      </c>
      <c r="E189" t="s">
        <v>1243</v>
      </c>
      <c r="F189" t="s">
        <v>397</v>
      </c>
      <c r="G189">
        <v>120</v>
      </c>
      <c r="H189">
        <v>0</v>
      </c>
      <c r="I189">
        <v>14</v>
      </c>
      <c r="J189">
        <v>14</v>
      </c>
      <c r="K189" t="s">
        <v>879</v>
      </c>
      <c r="L189" s="80">
        <v>0.62516611814498901</v>
      </c>
    </row>
    <row r="190" spans="1:12" x14ac:dyDescent="0.35">
      <c r="A190" t="s">
        <v>174</v>
      </c>
      <c r="B190" t="s">
        <v>398</v>
      </c>
      <c r="C190" t="s">
        <v>876</v>
      </c>
      <c r="D190" t="s">
        <v>1244</v>
      </c>
      <c r="E190" t="s">
        <v>1245</v>
      </c>
      <c r="F190" t="s">
        <v>398</v>
      </c>
      <c r="G190">
        <v>939</v>
      </c>
      <c r="H190">
        <v>7</v>
      </c>
      <c r="I190">
        <v>317</v>
      </c>
      <c r="J190">
        <v>388</v>
      </c>
      <c r="K190" t="s">
        <v>879</v>
      </c>
      <c r="L190" s="80">
        <v>0.96067547798156705</v>
      </c>
    </row>
    <row r="191" spans="1:12" x14ac:dyDescent="0.35">
      <c r="A191" t="s">
        <v>174</v>
      </c>
      <c r="B191" t="s">
        <v>399</v>
      </c>
      <c r="C191" t="s">
        <v>876</v>
      </c>
      <c r="D191" t="s">
        <v>1246</v>
      </c>
      <c r="E191" t="s">
        <v>1247</v>
      </c>
      <c r="F191" t="s">
        <v>399</v>
      </c>
      <c r="G191">
        <v>252</v>
      </c>
      <c r="H191">
        <v>2</v>
      </c>
      <c r="I191">
        <v>23</v>
      </c>
      <c r="J191">
        <v>10</v>
      </c>
      <c r="K191" t="s">
        <v>879</v>
      </c>
      <c r="L191" s="80">
        <v>0.67975598573684703</v>
      </c>
    </row>
    <row r="192" spans="1:12" x14ac:dyDescent="0.35">
      <c r="A192" t="s">
        <v>174</v>
      </c>
      <c r="B192" t="s">
        <v>400</v>
      </c>
      <c r="C192" t="s">
        <v>876</v>
      </c>
      <c r="D192" t="s">
        <v>1248</v>
      </c>
      <c r="E192" t="s">
        <v>1249</v>
      </c>
      <c r="F192" t="s">
        <v>400</v>
      </c>
      <c r="G192">
        <v>1081</v>
      </c>
      <c r="H192">
        <v>27</v>
      </c>
      <c r="I192">
        <v>167</v>
      </c>
      <c r="J192">
        <v>83</v>
      </c>
      <c r="K192" t="s">
        <v>884</v>
      </c>
      <c r="L192" s="80">
        <v>0.50363683700561501</v>
      </c>
    </row>
    <row r="193" spans="1:12" x14ac:dyDescent="0.35">
      <c r="A193" t="s">
        <v>401</v>
      </c>
      <c r="B193" t="s">
        <v>181</v>
      </c>
      <c r="C193" t="s">
        <v>888</v>
      </c>
      <c r="D193" t="s">
        <v>1250</v>
      </c>
      <c r="E193" t="s">
        <v>1251</v>
      </c>
      <c r="F193" t="s">
        <v>402</v>
      </c>
      <c r="G193">
        <v>815</v>
      </c>
      <c r="H193">
        <v>7</v>
      </c>
      <c r="I193">
        <v>89</v>
      </c>
      <c r="J193">
        <v>61</v>
      </c>
      <c r="K193" t="s">
        <v>879</v>
      </c>
      <c r="L193" s="80">
        <v>0.85443311929702803</v>
      </c>
    </row>
    <row r="194" spans="1:12" x14ac:dyDescent="0.35">
      <c r="A194" t="s">
        <v>174</v>
      </c>
      <c r="B194" t="s">
        <v>403</v>
      </c>
      <c r="C194" t="s">
        <v>876</v>
      </c>
      <c r="D194" t="s">
        <v>1252</v>
      </c>
      <c r="E194" t="s">
        <v>1253</v>
      </c>
      <c r="F194" t="s">
        <v>403</v>
      </c>
      <c r="G194">
        <v>489</v>
      </c>
      <c r="H194">
        <v>14</v>
      </c>
      <c r="I194">
        <v>84</v>
      </c>
      <c r="J194">
        <v>132</v>
      </c>
      <c r="K194" t="s">
        <v>887</v>
      </c>
      <c r="L194" s="80">
        <v>0.351215600967407</v>
      </c>
    </row>
    <row r="195" spans="1:12" x14ac:dyDescent="0.35">
      <c r="A195" t="s">
        <v>174</v>
      </c>
      <c r="B195" t="s">
        <v>404</v>
      </c>
      <c r="C195" t="s">
        <v>876</v>
      </c>
      <c r="D195" t="s">
        <v>1254</v>
      </c>
      <c r="E195" t="s">
        <v>1255</v>
      </c>
      <c r="F195" t="s">
        <v>404</v>
      </c>
      <c r="G195">
        <v>1456</v>
      </c>
      <c r="H195">
        <v>46</v>
      </c>
      <c r="I195">
        <v>212</v>
      </c>
      <c r="J195">
        <v>114</v>
      </c>
      <c r="K195" t="s">
        <v>887</v>
      </c>
      <c r="L195" s="80">
        <v>0.39746606349945102</v>
      </c>
    </row>
    <row r="196" spans="1:12" x14ac:dyDescent="0.35">
      <c r="A196" t="s">
        <v>174</v>
      </c>
      <c r="B196" t="s">
        <v>405</v>
      </c>
      <c r="C196" t="s">
        <v>876</v>
      </c>
      <c r="D196" t="s">
        <v>1256</v>
      </c>
      <c r="E196" t="s">
        <v>1257</v>
      </c>
      <c r="F196" t="s">
        <v>405</v>
      </c>
      <c r="G196">
        <v>392</v>
      </c>
      <c r="H196">
        <v>2</v>
      </c>
      <c r="I196">
        <v>46</v>
      </c>
      <c r="J196">
        <v>48</v>
      </c>
      <c r="K196" t="s">
        <v>879</v>
      </c>
      <c r="L196" s="80">
        <v>0.99083155393600497</v>
      </c>
    </row>
    <row r="197" spans="1:12" x14ac:dyDescent="0.35">
      <c r="A197" t="s">
        <v>174</v>
      </c>
      <c r="B197" t="s">
        <v>406</v>
      </c>
      <c r="C197" t="s">
        <v>876</v>
      </c>
      <c r="D197" t="s">
        <v>1258</v>
      </c>
      <c r="E197" t="s">
        <v>1259</v>
      </c>
      <c r="F197" t="s">
        <v>406</v>
      </c>
      <c r="G197">
        <v>1417</v>
      </c>
      <c r="H197">
        <v>10</v>
      </c>
      <c r="I197">
        <v>135</v>
      </c>
      <c r="J197">
        <v>55</v>
      </c>
      <c r="K197" t="s">
        <v>879</v>
      </c>
      <c r="L197" s="80">
        <v>0.92314761877059903</v>
      </c>
    </row>
    <row r="198" spans="1:12" x14ac:dyDescent="0.35">
      <c r="A198" t="s">
        <v>174</v>
      </c>
      <c r="B198" t="s">
        <v>407</v>
      </c>
      <c r="C198" t="s">
        <v>876</v>
      </c>
      <c r="D198" t="s">
        <v>1260</v>
      </c>
      <c r="E198" t="s">
        <v>1261</v>
      </c>
      <c r="F198" t="s">
        <v>407</v>
      </c>
      <c r="G198">
        <v>789</v>
      </c>
      <c r="H198">
        <v>4</v>
      </c>
      <c r="I198">
        <v>105</v>
      </c>
      <c r="J198">
        <v>58</v>
      </c>
      <c r="K198" t="s">
        <v>879</v>
      </c>
      <c r="L198" s="80">
        <v>0.83934658765792802</v>
      </c>
    </row>
    <row r="199" spans="1:12" x14ac:dyDescent="0.35">
      <c r="A199" t="s">
        <v>174</v>
      </c>
      <c r="B199" t="s">
        <v>408</v>
      </c>
      <c r="C199" t="s">
        <v>876</v>
      </c>
      <c r="D199" t="s">
        <v>1262</v>
      </c>
      <c r="E199" t="s">
        <v>1263</v>
      </c>
      <c r="F199" t="s">
        <v>408</v>
      </c>
      <c r="G199">
        <v>368</v>
      </c>
      <c r="H199">
        <v>1</v>
      </c>
      <c r="I199">
        <v>29</v>
      </c>
      <c r="J199">
        <v>31</v>
      </c>
      <c r="K199" t="s">
        <v>879</v>
      </c>
      <c r="L199" s="80">
        <v>0.79912865161895796</v>
      </c>
    </row>
    <row r="200" spans="1:12" x14ac:dyDescent="0.35">
      <c r="A200" t="s">
        <v>409</v>
      </c>
      <c r="B200" t="s">
        <v>181</v>
      </c>
      <c r="C200" t="s">
        <v>888</v>
      </c>
      <c r="D200" t="s">
        <v>1264</v>
      </c>
      <c r="E200" t="s">
        <v>1265</v>
      </c>
      <c r="F200" t="s">
        <v>410</v>
      </c>
      <c r="G200">
        <v>1967</v>
      </c>
      <c r="H200">
        <v>42</v>
      </c>
      <c r="I200">
        <v>226</v>
      </c>
      <c r="J200">
        <v>93</v>
      </c>
      <c r="K200" t="s">
        <v>879</v>
      </c>
      <c r="L200" s="80">
        <v>0.92497271299362205</v>
      </c>
    </row>
    <row r="201" spans="1:12" x14ac:dyDescent="0.35">
      <c r="A201" t="s">
        <v>174</v>
      </c>
      <c r="B201" t="s">
        <v>411</v>
      </c>
      <c r="C201" t="s">
        <v>876</v>
      </c>
      <c r="D201" t="s">
        <v>1266</v>
      </c>
      <c r="E201" t="s">
        <v>1267</v>
      </c>
      <c r="F201" t="s">
        <v>411</v>
      </c>
      <c r="G201">
        <v>281</v>
      </c>
      <c r="H201">
        <v>5</v>
      </c>
      <c r="I201">
        <v>27</v>
      </c>
      <c r="J201">
        <v>17</v>
      </c>
      <c r="K201" t="s">
        <v>879</v>
      </c>
      <c r="L201" s="80">
        <v>0.85895025730133101</v>
      </c>
    </row>
    <row r="202" spans="1:12" x14ac:dyDescent="0.35">
      <c r="A202" t="s">
        <v>174</v>
      </c>
      <c r="B202" t="s">
        <v>412</v>
      </c>
      <c r="C202" t="s">
        <v>876</v>
      </c>
      <c r="D202" t="s">
        <v>1268</v>
      </c>
      <c r="E202" t="s">
        <v>1269</v>
      </c>
      <c r="F202" t="s">
        <v>412</v>
      </c>
      <c r="G202">
        <v>416</v>
      </c>
      <c r="H202">
        <v>4</v>
      </c>
      <c r="I202">
        <v>50</v>
      </c>
      <c r="J202">
        <v>59</v>
      </c>
      <c r="K202" t="s">
        <v>879</v>
      </c>
      <c r="L202" s="80">
        <v>0.85189807415008501</v>
      </c>
    </row>
    <row r="203" spans="1:12" x14ac:dyDescent="0.35">
      <c r="A203" t="s">
        <v>174</v>
      </c>
      <c r="B203" t="s">
        <v>413</v>
      </c>
      <c r="C203" t="s">
        <v>876</v>
      </c>
      <c r="D203" t="s">
        <v>1270</v>
      </c>
      <c r="E203" t="s">
        <v>1271</v>
      </c>
      <c r="F203" t="s">
        <v>413</v>
      </c>
      <c r="G203">
        <v>375</v>
      </c>
      <c r="H203">
        <v>2</v>
      </c>
      <c r="I203">
        <v>41</v>
      </c>
      <c r="J203">
        <v>26</v>
      </c>
      <c r="K203" t="s">
        <v>879</v>
      </c>
      <c r="L203" s="80">
        <v>0.95071387290954601</v>
      </c>
    </row>
    <row r="204" spans="1:12" x14ac:dyDescent="0.35">
      <c r="A204" t="s">
        <v>174</v>
      </c>
      <c r="B204" t="s">
        <v>414</v>
      </c>
      <c r="C204" t="s">
        <v>876</v>
      </c>
      <c r="D204" t="s">
        <v>1272</v>
      </c>
      <c r="E204" t="s">
        <v>1273</v>
      </c>
      <c r="F204" t="s">
        <v>414</v>
      </c>
      <c r="G204">
        <v>958</v>
      </c>
      <c r="H204">
        <v>53</v>
      </c>
      <c r="I204">
        <v>162</v>
      </c>
      <c r="J204">
        <v>126</v>
      </c>
      <c r="K204" t="s">
        <v>879</v>
      </c>
      <c r="L204" s="80">
        <v>0.68579554557800304</v>
      </c>
    </row>
    <row r="205" spans="1:12" x14ac:dyDescent="0.35">
      <c r="A205" t="s">
        <v>174</v>
      </c>
      <c r="B205" t="s">
        <v>415</v>
      </c>
      <c r="C205" t="s">
        <v>876</v>
      </c>
      <c r="D205" t="s">
        <v>1274</v>
      </c>
      <c r="E205" t="s">
        <v>1275</v>
      </c>
      <c r="F205" t="s">
        <v>415</v>
      </c>
      <c r="G205">
        <v>669</v>
      </c>
      <c r="H205">
        <v>12</v>
      </c>
      <c r="I205">
        <v>143</v>
      </c>
      <c r="J205">
        <v>53</v>
      </c>
      <c r="K205" t="s">
        <v>879</v>
      </c>
      <c r="L205" s="80">
        <v>0.77988845109939597</v>
      </c>
    </row>
    <row r="206" spans="1:12" x14ac:dyDescent="0.35">
      <c r="A206" t="s">
        <v>201</v>
      </c>
      <c r="B206" t="s">
        <v>181</v>
      </c>
      <c r="C206" t="s">
        <v>888</v>
      </c>
      <c r="D206" t="s">
        <v>1276</v>
      </c>
      <c r="E206" t="s">
        <v>1277</v>
      </c>
      <c r="F206" t="s">
        <v>416</v>
      </c>
      <c r="G206">
        <v>1051</v>
      </c>
      <c r="H206">
        <v>34</v>
      </c>
      <c r="I206">
        <v>195</v>
      </c>
      <c r="J206">
        <v>190</v>
      </c>
      <c r="K206" t="s">
        <v>884</v>
      </c>
      <c r="L206" s="80">
        <v>0.57372140884399403</v>
      </c>
    </row>
    <row r="207" spans="1:12" x14ac:dyDescent="0.35">
      <c r="A207" t="s">
        <v>174</v>
      </c>
      <c r="B207" t="s">
        <v>417</v>
      </c>
      <c r="C207" t="s">
        <v>876</v>
      </c>
      <c r="D207" t="s">
        <v>1278</v>
      </c>
      <c r="E207" t="s">
        <v>1279</v>
      </c>
      <c r="F207" t="s">
        <v>417</v>
      </c>
      <c r="G207">
        <v>115</v>
      </c>
      <c r="H207">
        <v>0</v>
      </c>
      <c r="I207">
        <v>11</v>
      </c>
      <c r="J207">
        <v>12</v>
      </c>
      <c r="K207" t="s">
        <v>879</v>
      </c>
      <c r="L207" s="80">
        <v>0.63896900415420499</v>
      </c>
    </row>
    <row r="208" spans="1:12" x14ac:dyDescent="0.35">
      <c r="A208" t="s">
        <v>174</v>
      </c>
      <c r="B208" t="s">
        <v>418</v>
      </c>
      <c r="C208" t="s">
        <v>876</v>
      </c>
      <c r="D208" t="s">
        <v>1280</v>
      </c>
      <c r="E208" t="s">
        <v>1281</v>
      </c>
      <c r="F208" t="s">
        <v>418</v>
      </c>
      <c r="G208">
        <v>669</v>
      </c>
      <c r="H208">
        <v>21</v>
      </c>
      <c r="I208">
        <v>94</v>
      </c>
      <c r="J208">
        <v>105</v>
      </c>
      <c r="K208" t="s">
        <v>884</v>
      </c>
      <c r="L208" s="80">
        <v>0.46418985724449202</v>
      </c>
    </row>
    <row r="209" spans="1:12" x14ac:dyDescent="0.35">
      <c r="A209" t="s">
        <v>174</v>
      </c>
      <c r="B209" t="s">
        <v>419</v>
      </c>
      <c r="C209" t="s">
        <v>876</v>
      </c>
      <c r="D209" t="s">
        <v>1282</v>
      </c>
      <c r="E209" t="s">
        <v>1283</v>
      </c>
      <c r="F209" t="s">
        <v>419</v>
      </c>
      <c r="G209">
        <v>1578</v>
      </c>
      <c r="H209">
        <v>16</v>
      </c>
      <c r="I209">
        <v>209</v>
      </c>
      <c r="J209">
        <v>122</v>
      </c>
      <c r="K209" t="s">
        <v>879</v>
      </c>
      <c r="L209" s="80">
        <v>0.98834955692291304</v>
      </c>
    </row>
    <row r="210" spans="1:12" x14ac:dyDescent="0.35">
      <c r="A210" t="s">
        <v>174</v>
      </c>
      <c r="B210" t="s">
        <v>420</v>
      </c>
      <c r="C210" t="s">
        <v>876</v>
      </c>
      <c r="D210" t="s">
        <v>1284</v>
      </c>
      <c r="E210" t="s">
        <v>1285</v>
      </c>
      <c r="F210" t="s">
        <v>420</v>
      </c>
      <c r="G210">
        <v>142</v>
      </c>
      <c r="H210">
        <v>2</v>
      </c>
      <c r="I210">
        <v>19</v>
      </c>
      <c r="J210">
        <v>16</v>
      </c>
      <c r="K210" t="s">
        <v>884</v>
      </c>
      <c r="L210" s="80">
        <v>0.53029513359069802</v>
      </c>
    </row>
    <row r="211" spans="1:12" x14ac:dyDescent="0.35">
      <c r="A211" t="s">
        <v>174</v>
      </c>
      <c r="B211" t="s">
        <v>421</v>
      </c>
      <c r="C211" t="s">
        <v>876</v>
      </c>
      <c r="D211" t="s">
        <v>1286</v>
      </c>
      <c r="E211" t="s">
        <v>1287</v>
      </c>
      <c r="F211" t="s">
        <v>421</v>
      </c>
      <c r="G211">
        <v>844</v>
      </c>
      <c r="H211">
        <v>14</v>
      </c>
      <c r="I211">
        <v>101</v>
      </c>
      <c r="J211">
        <v>87</v>
      </c>
      <c r="K211" t="s">
        <v>884</v>
      </c>
      <c r="L211" s="80">
        <v>0.52245050668716397</v>
      </c>
    </row>
    <row r="212" spans="1:12" x14ac:dyDescent="0.35">
      <c r="A212" t="s">
        <v>174</v>
      </c>
      <c r="B212" t="s">
        <v>422</v>
      </c>
      <c r="C212" t="s">
        <v>876</v>
      </c>
      <c r="D212" t="s">
        <v>1288</v>
      </c>
      <c r="E212" t="s">
        <v>1289</v>
      </c>
      <c r="F212" t="s">
        <v>422</v>
      </c>
      <c r="G212">
        <v>780</v>
      </c>
      <c r="H212">
        <v>14</v>
      </c>
      <c r="I212">
        <v>82</v>
      </c>
      <c r="J212">
        <v>106</v>
      </c>
      <c r="K212" t="s">
        <v>879</v>
      </c>
      <c r="L212" s="80">
        <v>0.76332753896713301</v>
      </c>
    </row>
    <row r="213" spans="1:12" x14ac:dyDescent="0.35">
      <c r="A213" t="s">
        <v>206</v>
      </c>
      <c r="B213" t="s">
        <v>181</v>
      </c>
      <c r="C213" t="s">
        <v>888</v>
      </c>
      <c r="D213" t="s">
        <v>1290</v>
      </c>
      <c r="E213" t="s">
        <v>1291</v>
      </c>
      <c r="F213" t="s">
        <v>423</v>
      </c>
      <c r="G213">
        <v>1034</v>
      </c>
      <c r="H213">
        <v>6</v>
      </c>
      <c r="I213">
        <v>167</v>
      </c>
      <c r="J213">
        <v>108</v>
      </c>
      <c r="K213" t="s">
        <v>884</v>
      </c>
      <c r="L213" s="80">
        <v>0.54429328441619895</v>
      </c>
    </row>
    <row r="214" spans="1:12" x14ac:dyDescent="0.35">
      <c r="A214" t="s">
        <v>190</v>
      </c>
      <c r="B214" t="s">
        <v>181</v>
      </c>
      <c r="C214" t="s">
        <v>888</v>
      </c>
      <c r="D214" t="s">
        <v>1292</v>
      </c>
      <c r="E214" t="s">
        <v>1293</v>
      </c>
      <c r="F214" t="s">
        <v>424</v>
      </c>
      <c r="G214">
        <v>815</v>
      </c>
      <c r="H214">
        <v>22</v>
      </c>
      <c r="I214">
        <v>123</v>
      </c>
      <c r="J214">
        <v>65</v>
      </c>
      <c r="K214" t="s">
        <v>879</v>
      </c>
      <c r="L214" s="80">
        <v>0.78528541326522805</v>
      </c>
    </row>
    <row r="215" spans="1:12" x14ac:dyDescent="0.35">
      <c r="A215" t="s">
        <v>201</v>
      </c>
      <c r="B215" t="s">
        <v>181</v>
      </c>
      <c r="C215" t="s">
        <v>888</v>
      </c>
      <c r="D215" t="s">
        <v>1294</v>
      </c>
      <c r="E215" t="s">
        <v>1295</v>
      </c>
      <c r="F215" t="s">
        <v>425</v>
      </c>
      <c r="G215">
        <v>926</v>
      </c>
      <c r="H215">
        <v>43</v>
      </c>
      <c r="I215">
        <v>188</v>
      </c>
      <c r="J215">
        <v>67</v>
      </c>
      <c r="K215" t="s">
        <v>884</v>
      </c>
      <c r="L215" s="80">
        <v>0.55664193630218495</v>
      </c>
    </row>
    <row r="216" spans="1:12" x14ac:dyDescent="0.35">
      <c r="A216" t="s">
        <v>174</v>
      </c>
      <c r="B216" t="s">
        <v>426</v>
      </c>
      <c r="C216" t="s">
        <v>876</v>
      </c>
      <c r="D216" t="s">
        <v>1296</v>
      </c>
      <c r="E216" t="s">
        <v>1297</v>
      </c>
      <c r="F216" t="s">
        <v>426</v>
      </c>
      <c r="G216">
        <v>949</v>
      </c>
      <c r="H216">
        <v>16</v>
      </c>
      <c r="I216">
        <v>136</v>
      </c>
      <c r="J216">
        <v>70</v>
      </c>
      <c r="K216" t="s">
        <v>879</v>
      </c>
      <c r="L216" s="80">
        <v>0.74112313985824596</v>
      </c>
    </row>
    <row r="217" spans="1:12" x14ac:dyDescent="0.35">
      <c r="A217" t="s">
        <v>201</v>
      </c>
      <c r="B217" t="s">
        <v>181</v>
      </c>
      <c r="C217" t="s">
        <v>888</v>
      </c>
      <c r="D217" t="s">
        <v>1298</v>
      </c>
      <c r="E217" t="s">
        <v>1299</v>
      </c>
      <c r="F217" t="s">
        <v>427</v>
      </c>
      <c r="G217">
        <v>1226</v>
      </c>
      <c r="H217">
        <v>49</v>
      </c>
      <c r="I217">
        <v>175</v>
      </c>
      <c r="J217">
        <v>99</v>
      </c>
      <c r="K217" t="s">
        <v>879</v>
      </c>
      <c r="L217" s="80">
        <v>0.88294422626495395</v>
      </c>
    </row>
    <row r="218" spans="1:12" x14ac:dyDescent="0.35">
      <c r="A218" t="s">
        <v>174</v>
      </c>
      <c r="B218" t="s">
        <v>428</v>
      </c>
      <c r="C218" t="s">
        <v>876</v>
      </c>
      <c r="D218" t="s">
        <v>1300</v>
      </c>
      <c r="E218" t="s">
        <v>1301</v>
      </c>
      <c r="F218" t="s">
        <v>428</v>
      </c>
      <c r="G218">
        <v>918</v>
      </c>
      <c r="H218">
        <v>12</v>
      </c>
      <c r="I218">
        <v>115</v>
      </c>
      <c r="J218">
        <v>87</v>
      </c>
      <c r="K218" t="s">
        <v>879</v>
      </c>
      <c r="L218" s="80">
        <v>0.93454730510711703</v>
      </c>
    </row>
    <row r="219" spans="1:12" x14ac:dyDescent="0.35">
      <c r="A219" t="s">
        <v>265</v>
      </c>
      <c r="B219" t="s">
        <v>181</v>
      </c>
      <c r="C219" t="s">
        <v>888</v>
      </c>
      <c r="D219" t="s">
        <v>1302</v>
      </c>
      <c r="E219" t="s">
        <v>1303</v>
      </c>
      <c r="F219" t="s">
        <v>429</v>
      </c>
      <c r="G219">
        <v>145</v>
      </c>
      <c r="H219">
        <v>0</v>
      </c>
      <c r="I219">
        <v>23</v>
      </c>
      <c r="J219">
        <v>18</v>
      </c>
      <c r="K219" t="s">
        <v>879</v>
      </c>
      <c r="L219" s="80">
        <v>0.93004059791564897</v>
      </c>
    </row>
    <row r="220" spans="1:12" x14ac:dyDescent="0.35">
      <c r="A220" t="s">
        <v>201</v>
      </c>
      <c r="B220" t="s">
        <v>181</v>
      </c>
      <c r="C220" t="s">
        <v>888</v>
      </c>
      <c r="D220" t="s">
        <v>1304</v>
      </c>
      <c r="E220" t="s">
        <v>1305</v>
      </c>
      <c r="F220" t="s">
        <v>430</v>
      </c>
      <c r="G220">
        <v>972</v>
      </c>
      <c r="H220">
        <v>33</v>
      </c>
      <c r="I220">
        <v>169</v>
      </c>
      <c r="J220">
        <v>58</v>
      </c>
      <c r="K220" t="s">
        <v>879</v>
      </c>
      <c r="L220" s="80">
        <v>0.85418075323104903</v>
      </c>
    </row>
    <row r="221" spans="1:12" x14ac:dyDescent="0.35">
      <c r="A221" t="s">
        <v>219</v>
      </c>
      <c r="B221" t="s">
        <v>181</v>
      </c>
      <c r="C221" t="s">
        <v>888</v>
      </c>
      <c r="D221" t="s">
        <v>1306</v>
      </c>
      <c r="E221" t="s">
        <v>1307</v>
      </c>
      <c r="F221" t="s">
        <v>431</v>
      </c>
      <c r="G221">
        <v>1200</v>
      </c>
      <c r="H221">
        <v>28</v>
      </c>
      <c r="I221">
        <v>155</v>
      </c>
      <c r="J221">
        <v>65</v>
      </c>
      <c r="K221" t="s">
        <v>879</v>
      </c>
      <c r="L221" s="80">
        <v>0.76390856504440297</v>
      </c>
    </row>
    <row r="222" spans="1:12" x14ac:dyDescent="0.35">
      <c r="A222" t="s">
        <v>432</v>
      </c>
      <c r="B222" t="s">
        <v>181</v>
      </c>
      <c r="C222" t="s">
        <v>888</v>
      </c>
      <c r="D222" t="s">
        <v>1308</v>
      </c>
      <c r="E222" t="s">
        <v>1309</v>
      </c>
      <c r="F222" t="s">
        <v>433</v>
      </c>
      <c r="G222">
        <v>1183</v>
      </c>
      <c r="H222">
        <v>49</v>
      </c>
      <c r="I222">
        <v>153</v>
      </c>
      <c r="J222">
        <v>29</v>
      </c>
      <c r="K222" t="s">
        <v>887</v>
      </c>
      <c r="L222" s="80">
        <v>0.18208004534244501</v>
      </c>
    </row>
    <row r="223" spans="1:12" x14ac:dyDescent="0.35">
      <c r="A223" t="s">
        <v>174</v>
      </c>
      <c r="B223" t="s">
        <v>434</v>
      </c>
      <c r="C223" t="s">
        <v>876</v>
      </c>
      <c r="D223" t="s">
        <v>1310</v>
      </c>
      <c r="E223" t="s">
        <v>1311</v>
      </c>
      <c r="F223" t="s">
        <v>434</v>
      </c>
      <c r="G223">
        <v>3700</v>
      </c>
      <c r="H223">
        <v>232</v>
      </c>
      <c r="I223">
        <v>608</v>
      </c>
      <c r="J223">
        <v>264</v>
      </c>
      <c r="K223" t="s">
        <v>879</v>
      </c>
      <c r="L223" s="80">
        <v>0.96330797672271695</v>
      </c>
    </row>
    <row r="224" spans="1:12" x14ac:dyDescent="0.35">
      <c r="A224" t="s">
        <v>201</v>
      </c>
      <c r="B224" t="s">
        <v>181</v>
      </c>
      <c r="C224" t="s">
        <v>888</v>
      </c>
      <c r="D224" t="s">
        <v>1312</v>
      </c>
      <c r="E224" t="s">
        <v>1313</v>
      </c>
      <c r="F224" t="s">
        <v>435</v>
      </c>
      <c r="G224">
        <v>1034</v>
      </c>
      <c r="H224">
        <v>15</v>
      </c>
      <c r="I224">
        <v>133</v>
      </c>
      <c r="J224">
        <v>55</v>
      </c>
      <c r="K224" t="s">
        <v>879</v>
      </c>
      <c r="L224" s="80">
        <v>0.69094306230545</v>
      </c>
    </row>
    <row r="225" spans="1:12" x14ac:dyDescent="0.35">
      <c r="A225" t="s">
        <v>174</v>
      </c>
      <c r="B225" t="s">
        <v>436</v>
      </c>
      <c r="C225" t="s">
        <v>876</v>
      </c>
      <c r="D225" t="s">
        <v>1314</v>
      </c>
      <c r="E225" t="s">
        <v>1315</v>
      </c>
      <c r="F225" t="s">
        <v>436</v>
      </c>
      <c r="G225">
        <v>248</v>
      </c>
      <c r="H225">
        <v>2</v>
      </c>
      <c r="I225">
        <v>22</v>
      </c>
      <c r="J225">
        <v>29</v>
      </c>
      <c r="K225" t="s">
        <v>884</v>
      </c>
      <c r="L225" s="80">
        <v>0.56902402639389005</v>
      </c>
    </row>
    <row r="226" spans="1:12" x14ac:dyDescent="0.35">
      <c r="A226" t="s">
        <v>174</v>
      </c>
      <c r="B226" t="s">
        <v>437</v>
      </c>
      <c r="C226" t="s">
        <v>876</v>
      </c>
      <c r="D226" t="s">
        <v>1316</v>
      </c>
      <c r="E226" t="s">
        <v>1317</v>
      </c>
      <c r="F226" t="s">
        <v>437</v>
      </c>
      <c r="G226">
        <v>395</v>
      </c>
      <c r="H226">
        <v>1</v>
      </c>
      <c r="I226">
        <v>34</v>
      </c>
      <c r="J226">
        <v>36</v>
      </c>
      <c r="K226" t="s">
        <v>879</v>
      </c>
      <c r="L226" s="80">
        <v>0.84991180896759</v>
      </c>
    </row>
    <row r="227" spans="1:12" x14ac:dyDescent="0.35">
      <c r="A227" t="s">
        <v>174</v>
      </c>
      <c r="B227" t="s">
        <v>438</v>
      </c>
      <c r="C227" t="s">
        <v>876</v>
      </c>
      <c r="D227" t="s">
        <v>1318</v>
      </c>
      <c r="E227" t="s">
        <v>1319</v>
      </c>
      <c r="F227" t="s">
        <v>438</v>
      </c>
      <c r="G227">
        <v>2815</v>
      </c>
      <c r="H227">
        <v>135</v>
      </c>
      <c r="I227">
        <v>583</v>
      </c>
      <c r="J227">
        <v>144</v>
      </c>
      <c r="K227" t="s">
        <v>879</v>
      </c>
      <c r="L227" s="80">
        <v>0.92302137613296498</v>
      </c>
    </row>
    <row r="228" spans="1:12" x14ac:dyDescent="0.35">
      <c r="A228" t="s">
        <v>174</v>
      </c>
      <c r="B228" t="s">
        <v>439</v>
      </c>
      <c r="C228" t="s">
        <v>876</v>
      </c>
      <c r="D228" t="s">
        <v>1320</v>
      </c>
      <c r="E228" t="s">
        <v>1321</v>
      </c>
      <c r="F228" t="s">
        <v>439</v>
      </c>
      <c r="G228">
        <v>1584</v>
      </c>
      <c r="H228">
        <v>21</v>
      </c>
      <c r="I228">
        <v>122</v>
      </c>
      <c r="J228">
        <v>184</v>
      </c>
      <c r="K228" t="s">
        <v>879</v>
      </c>
      <c r="L228" s="80">
        <v>0.66110008955001798</v>
      </c>
    </row>
    <row r="229" spans="1:12" x14ac:dyDescent="0.35">
      <c r="A229" t="s">
        <v>174</v>
      </c>
      <c r="B229" t="s">
        <v>440</v>
      </c>
      <c r="C229" t="s">
        <v>876</v>
      </c>
      <c r="D229" t="s">
        <v>1322</v>
      </c>
      <c r="E229" t="s">
        <v>1323</v>
      </c>
      <c r="F229" t="s">
        <v>440</v>
      </c>
      <c r="G229">
        <v>1202</v>
      </c>
      <c r="H229">
        <v>12</v>
      </c>
      <c r="I229">
        <v>156</v>
      </c>
      <c r="J229">
        <v>101</v>
      </c>
      <c r="K229" t="s">
        <v>879</v>
      </c>
      <c r="L229" s="80">
        <v>0.89986878633499101</v>
      </c>
    </row>
    <row r="230" spans="1:12" x14ac:dyDescent="0.35">
      <c r="A230" t="s">
        <v>174</v>
      </c>
      <c r="B230" t="s">
        <v>441</v>
      </c>
      <c r="C230" t="s">
        <v>876</v>
      </c>
      <c r="D230" t="s">
        <v>1324</v>
      </c>
      <c r="E230" t="s">
        <v>1325</v>
      </c>
      <c r="F230" t="s">
        <v>441</v>
      </c>
      <c r="G230">
        <v>366</v>
      </c>
      <c r="H230">
        <v>7</v>
      </c>
      <c r="I230">
        <v>53</v>
      </c>
      <c r="J230">
        <v>36</v>
      </c>
      <c r="K230" t="s">
        <v>879</v>
      </c>
      <c r="L230" s="80">
        <v>0.89860194921493497</v>
      </c>
    </row>
    <row r="231" spans="1:12" x14ac:dyDescent="0.35">
      <c r="A231" t="s">
        <v>174</v>
      </c>
      <c r="B231" t="s">
        <v>442</v>
      </c>
      <c r="C231" t="s">
        <v>876</v>
      </c>
      <c r="D231" t="s">
        <v>1326</v>
      </c>
      <c r="E231" t="s">
        <v>1327</v>
      </c>
      <c r="F231" t="s">
        <v>442</v>
      </c>
      <c r="G231">
        <v>506</v>
      </c>
      <c r="H231">
        <v>39</v>
      </c>
      <c r="I231">
        <v>71</v>
      </c>
      <c r="J231">
        <v>132</v>
      </c>
      <c r="K231" t="s">
        <v>879</v>
      </c>
      <c r="L231" s="80">
        <v>0.81010192632675204</v>
      </c>
    </row>
    <row r="232" spans="1:12" x14ac:dyDescent="0.35">
      <c r="A232" t="s">
        <v>201</v>
      </c>
      <c r="B232" t="s">
        <v>181</v>
      </c>
      <c r="C232" t="s">
        <v>888</v>
      </c>
      <c r="D232" t="s">
        <v>1328</v>
      </c>
      <c r="E232" t="s">
        <v>1329</v>
      </c>
      <c r="F232" t="s">
        <v>443</v>
      </c>
      <c r="G232">
        <v>317</v>
      </c>
      <c r="H232">
        <v>5</v>
      </c>
      <c r="I232">
        <v>49</v>
      </c>
      <c r="J232">
        <v>37</v>
      </c>
      <c r="K232" t="s">
        <v>879</v>
      </c>
      <c r="L232" s="80">
        <v>0.83050984144210804</v>
      </c>
    </row>
    <row r="233" spans="1:12" x14ac:dyDescent="0.35">
      <c r="A233" t="s">
        <v>444</v>
      </c>
      <c r="B233" t="s">
        <v>181</v>
      </c>
      <c r="C233" t="s">
        <v>888</v>
      </c>
      <c r="D233" t="s">
        <v>1330</v>
      </c>
      <c r="E233" t="s">
        <v>1331</v>
      </c>
      <c r="F233" t="s">
        <v>445</v>
      </c>
      <c r="G233">
        <v>699</v>
      </c>
      <c r="H233">
        <v>9</v>
      </c>
      <c r="I233">
        <v>92</v>
      </c>
      <c r="J233">
        <v>70</v>
      </c>
      <c r="K233" t="s">
        <v>884</v>
      </c>
      <c r="L233" s="80">
        <v>0.46332797408103898</v>
      </c>
    </row>
    <row r="234" spans="1:12" x14ac:dyDescent="0.35">
      <c r="A234" t="s">
        <v>174</v>
      </c>
      <c r="B234" t="s">
        <v>446</v>
      </c>
      <c r="C234" t="s">
        <v>876</v>
      </c>
      <c r="D234" t="s">
        <v>1332</v>
      </c>
      <c r="E234" t="s">
        <v>1333</v>
      </c>
      <c r="F234" t="s">
        <v>446</v>
      </c>
      <c r="G234">
        <v>434</v>
      </c>
      <c r="H234">
        <v>43</v>
      </c>
      <c r="I234">
        <v>47</v>
      </c>
      <c r="J234">
        <v>175</v>
      </c>
      <c r="K234" t="s">
        <v>879</v>
      </c>
      <c r="L234" s="80">
        <v>0.64815831184387196</v>
      </c>
    </row>
    <row r="235" spans="1:12" x14ac:dyDescent="0.35">
      <c r="A235" t="s">
        <v>185</v>
      </c>
      <c r="B235" t="s">
        <v>181</v>
      </c>
      <c r="C235" t="s">
        <v>888</v>
      </c>
      <c r="D235" t="s">
        <v>1334</v>
      </c>
      <c r="E235" t="s">
        <v>1335</v>
      </c>
      <c r="F235" t="s">
        <v>447</v>
      </c>
      <c r="G235">
        <v>5642</v>
      </c>
      <c r="H235">
        <v>162</v>
      </c>
      <c r="I235">
        <v>665</v>
      </c>
      <c r="J235">
        <v>383</v>
      </c>
      <c r="K235" t="s">
        <v>879</v>
      </c>
      <c r="L235" s="80">
        <v>0.97792714834213301</v>
      </c>
    </row>
    <row r="236" spans="1:12" x14ac:dyDescent="0.35">
      <c r="A236" t="s">
        <v>174</v>
      </c>
      <c r="B236" t="s">
        <v>448</v>
      </c>
      <c r="C236" t="s">
        <v>876</v>
      </c>
      <c r="D236" t="s">
        <v>1336</v>
      </c>
      <c r="E236" t="s">
        <v>1337</v>
      </c>
      <c r="F236" t="s">
        <v>448</v>
      </c>
      <c r="G236">
        <v>367</v>
      </c>
      <c r="H236">
        <v>3</v>
      </c>
      <c r="I236">
        <v>75</v>
      </c>
      <c r="J236">
        <v>50</v>
      </c>
      <c r="K236" t="s">
        <v>879</v>
      </c>
      <c r="L236" s="80">
        <v>0.66661417484283403</v>
      </c>
    </row>
    <row r="237" spans="1:12" x14ac:dyDescent="0.35">
      <c r="A237" t="s">
        <v>174</v>
      </c>
      <c r="B237" t="s">
        <v>449</v>
      </c>
      <c r="C237" t="s">
        <v>876</v>
      </c>
      <c r="D237" t="s">
        <v>1338</v>
      </c>
      <c r="E237" t="s">
        <v>1339</v>
      </c>
      <c r="F237" t="s">
        <v>449</v>
      </c>
      <c r="G237">
        <v>472</v>
      </c>
      <c r="H237">
        <v>5</v>
      </c>
      <c r="I237">
        <v>105</v>
      </c>
      <c r="J237">
        <v>67</v>
      </c>
      <c r="K237" t="s">
        <v>884</v>
      </c>
      <c r="L237" s="80">
        <v>0.55796939134597801</v>
      </c>
    </row>
    <row r="238" spans="1:12" x14ac:dyDescent="0.35">
      <c r="A238" t="s">
        <v>174</v>
      </c>
      <c r="B238" t="s">
        <v>450</v>
      </c>
      <c r="C238" t="s">
        <v>876</v>
      </c>
      <c r="D238" t="s">
        <v>1340</v>
      </c>
      <c r="E238" t="s">
        <v>1341</v>
      </c>
      <c r="F238" t="s">
        <v>450</v>
      </c>
      <c r="G238">
        <v>841</v>
      </c>
      <c r="H238">
        <v>7</v>
      </c>
      <c r="I238">
        <v>123</v>
      </c>
      <c r="J238">
        <v>71</v>
      </c>
      <c r="K238" t="s">
        <v>879</v>
      </c>
      <c r="L238" s="80">
        <v>0.88667058944702104</v>
      </c>
    </row>
    <row r="239" spans="1:12" x14ac:dyDescent="0.35">
      <c r="A239" t="s">
        <v>229</v>
      </c>
      <c r="B239" t="s">
        <v>181</v>
      </c>
      <c r="C239" t="s">
        <v>888</v>
      </c>
      <c r="D239" t="s">
        <v>1342</v>
      </c>
      <c r="E239" t="s">
        <v>1343</v>
      </c>
      <c r="F239" t="s">
        <v>451</v>
      </c>
      <c r="G239">
        <v>363</v>
      </c>
      <c r="H239">
        <v>3</v>
      </c>
      <c r="I239">
        <v>52</v>
      </c>
      <c r="J239">
        <v>24</v>
      </c>
      <c r="K239" t="s">
        <v>879</v>
      </c>
      <c r="L239" s="80">
        <v>0.97888976335525502</v>
      </c>
    </row>
    <row r="240" spans="1:12" x14ac:dyDescent="0.35">
      <c r="A240" t="s">
        <v>239</v>
      </c>
      <c r="B240" t="s">
        <v>181</v>
      </c>
      <c r="C240" t="s">
        <v>888</v>
      </c>
      <c r="D240" t="s">
        <v>1344</v>
      </c>
      <c r="E240" t="s">
        <v>1345</v>
      </c>
      <c r="F240" t="s">
        <v>452</v>
      </c>
      <c r="G240">
        <v>1223</v>
      </c>
      <c r="H240">
        <v>25</v>
      </c>
      <c r="I240">
        <v>168</v>
      </c>
      <c r="J240">
        <v>59</v>
      </c>
      <c r="K240" t="s">
        <v>879</v>
      </c>
      <c r="L240" s="80">
        <v>0.69185078144073497</v>
      </c>
    </row>
    <row r="241" spans="1:12" x14ac:dyDescent="0.35">
      <c r="A241" t="s">
        <v>174</v>
      </c>
      <c r="B241" t="s">
        <v>453</v>
      </c>
      <c r="C241" t="s">
        <v>876</v>
      </c>
      <c r="D241" t="s">
        <v>1346</v>
      </c>
      <c r="E241" t="s">
        <v>1347</v>
      </c>
      <c r="F241" t="s">
        <v>453</v>
      </c>
      <c r="G241">
        <v>792</v>
      </c>
      <c r="H241">
        <v>4</v>
      </c>
      <c r="I241">
        <v>67</v>
      </c>
      <c r="J241">
        <v>50</v>
      </c>
      <c r="K241" t="s">
        <v>887</v>
      </c>
      <c r="L241" s="80">
        <v>0.18977409601211501</v>
      </c>
    </row>
    <row r="242" spans="1:12" x14ac:dyDescent="0.35">
      <c r="A242" t="s">
        <v>201</v>
      </c>
      <c r="B242" t="s">
        <v>181</v>
      </c>
      <c r="C242" t="s">
        <v>888</v>
      </c>
      <c r="D242" t="s">
        <v>1348</v>
      </c>
      <c r="E242" t="s">
        <v>1349</v>
      </c>
      <c r="F242" t="s">
        <v>454</v>
      </c>
      <c r="G242">
        <v>1020</v>
      </c>
      <c r="H242">
        <v>40</v>
      </c>
      <c r="I242">
        <v>187</v>
      </c>
      <c r="J242">
        <v>67</v>
      </c>
      <c r="K242" t="s">
        <v>879</v>
      </c>
      <c r="L242" s="80">
        <v>0.72332602739334095</v>
      </c>
    </row>
    <row r="243" spans="1:12" x14ac:dyDescent="0.35">
      <c r="A243" t="s">
        <v>174</v>
      </c>
      <c r="B243" t="s">
        <v>455</v>
      </c>
      <c r="C243" t="s">
        <v>876</v>
      </c>
      <c r="D243" t="s">
        <v>1350</v>
      </c>
      <c r="E243" t="s">
        <v>1351</v>
      </c>
      <c r="F243" t="s">
        <v>455</v>
      </c>
      <c r="G243">
        <v>271</v>
      </c>
      <c r="H243">
        <v>1</v>
      </c>
      <c r="I243">
        <v>33</v>
      </c>
      <c r="J243">
        <v>23</v>
      </c>
      <c r="K243" t="s">
        <v>884</v>
      </c>
      <c r="L243" s="80">
        <v>0.50472897291183505</v>
      </c>
    </row>
    <row r="244" spans="1:12" x14ac:dyDescent="0.35">
      <c r="A244" t="s">
        <v>174</v>
      </c>
      <c r="B244" t="s">
        <v>456</v>
      </c>
      <c r="C244" t="s">
        <v>876</v>
      </c>
      <c r="D244" t="s">
        <v>1352</v>
      </c>
      <c r="E244" t="s">
        <v>1353</v>
      </c>
      <c r="F244" t="s">
        <v>456</v>
      </c>
      <c r="G244">
        <v>4894</v>
      </c>
      <c r="H244">
        <v>42</v>
      </c>
      <c r="I244">
        <v>196</v>
      </c>
      <c r="J244">
        <v>694</v>
      </c>
      <c r="K244" t="s">
        <v>879</v>
      </c>
      <c r="L244" s="80">
        <v>0.74542319774627697</v>
      </c>
    </row>
    <row r="245" spans="1:12" x14ac:dyDescent="0.35">
      <c r="A245" t="s">
        <v>206</v>
      </c>
      <c r="B245" t="s">
        <v>181</v>
      </c>
      <c r="C245" t="s">
        <v>888</v>
      </c>
      <c r="D245" t="s">
        <v>1354</v>
      </c>
      <c r="E245" t="s">
        <v>1355</v>
      </c>
      <c r="F245" t="s">
        <v>457</v>
      </c>
      <c r="G245">
        <v>661</v>
      </c>
      <c r="H245">
        <v>4</v>
      </c>
      <c r="I245">
        <v>71</v>
      </c>
      <c r="J245">
        <v>71</v>
      </c>
      <c r="K245" t="s">
        <v>879</v>
      </c>
      <c r="L245" s="80">
        <v>0.822484791278839</v>
      </c>
    </row>
    <row r="246" spans="1:12" x14ac:dyDescent="0.35">
      <c r="A246" t="s">
        <v>174</v>
      </c>
      <c r="B246" t="s">
        <v>458</v>
      </c>
      <c r="C246" t="s">
        <v>876</v>
      </c>
      <c r="D246" t="s">
        <v>1356</v>
      </c>
      <c r="E246" t="s">
        <v>1357</v>
      </c>
      <c r="F246" t="s">
        <v>458</v>
      </c>
      <c r="G246">
        <v>1507</v>
      </c>
      <c r="H246">
        <v>57</v>
      </c>
      <c r="I246">
        <v>211</v>
      </c>
      <c r="J246">
        <v>107</v>
      </c>
      <c r="K246" t="s">
        <v>879</v>
      </c>
      <c r="L246" s="80">
        <v>0.978515565395355</v>
      </c>
    </row>
    <row r="247" spans="1:12" x14ac:dyDescent="0.35">
      <c r="A247" t="s">
        <v>174</v>
      </c>
      <c r="B247" t="s">
        <v>459</v>
      </c>
      <c r="C247" t="s">
        <v>876</v>
      </c>
      <c r="D247" t="s">
        <v>1358</v>
      </c>
      <c r="E247" t="s">
        <v>1359</v>
      </c>
      <c r="F247" t="s">
        <v>459</v>
      </c>
      <c r="G247">
        <v>439</v>
      </c>
      <c r="H247">
        <v>2</v>
      </c>
      <c r="I247">
        <v>49</v>
      </c>
      <c r="J247">
        <v>53</v>
      </c>
      <c r="K247" t="s">
        <v>879</v>
      </c>
      <c r="L247" s="80">
        <v>0.95056504011154197</v>
      </c>
    </row>
    <row r="248" spans="1:12" x14ac:dyDescent="0.35">
      <c r="A248" t="s">
        <v>174</v>
      </c>
      <c r="B248" t="s">
        <v>460</v>
      </c>
      <c r="C248" t="s">
        <v>876</v>
      </c>
      <c r="D248" t="s">
        <v>1360</v>
      </c>
      <c r="E248" t="s">
        <v>1361</v>
      </c>
      <c r="F248" t="s">
        <v>460</v>
      </c>
      <c r="G248">
        <v>762</v>
      </c>
      <c r="H248">
        <v>16</v>
      </c>
      <c r="I248">
        <v>92</v>
      </c>
      <c r="J248">
        <v>65</v>
      </c>
      <c r="K248" t="s">
        <v>879</v>
      </c>
      <c r="L248" s="80">
        <v>0.74815279245376598</v>
      </c>
    </row>
    <row r="249" spans="1:12" x14ac:dyDescent="0.35">
      <c r="A249" t="s">
        <v>174</v>
      </c>
      <c r="B249" t="s">
        <v>461</v>
      </c>
      <c r="C249" t="s">
        <v>876</v>
      </c>
      <c r="D249" t="s">
        <v>1362</v>
      </c>
      <c r="E249" t="s">
        <v>1363</v>
      </c>
      <c r="F249" t="s">
        <v>461</v>
      </c>
      <c r="G249">
        <v>448</v>
      </c>
      <c r="H249">
        <v>7</v>
      </c>
      <c r="I249">
        <v>102</v>
      </c>
      <c r="J249">
        <v>38</v>
      </c>
      <c r="K249" t="s">
        <v>879</v>
      </c>
      <c r="L249" s="80">
        <v>0.734929859638214</v>
      </c>
    </row>
    <row r="250" spans="1:12" x14ac:dyDescent="0.35">
      <c r="A250" t="s">
        <v>409</v>
      </c>
      <c r="B250" t="s">
        <v>181</v>
      </c>
      <c r="C250" t="s">
        <v>888</v>
      </c>
      <c r="D250" t="s">
        <v>1364</v>
      </c>
      <c r="E250" t="s">
        <v>1365</v>
      </c>
      <c r="F250" t="s">
        <v>462</v>
      </c>
      <c r="G250">
        <v>4244</v>
      </c>
      <c r="H250">
        <v>105</v>
      </c>
      <c r="I250">
        <v>538</v>
      </c>
      <c r="J250">
        <v>205</v>
      </c>
      <c r="K250" t="s">
        <v>879</v>
      </c>
      <c r="L250" s="80">
        <v>0.96818578243255604</v>
      </c>
    </row>
    <row r="251" spans="1:12" x14ac:dyDescent="0.35">
      <c r="A251" t="s">
        <v>174</v>
      </c>
      <c r="B251" t="s">
        <v>463</v>
      </c>
      <c r="C251" t="s">
        <v>876</v>
      </c>
      <c r="D251" t="s">
        <v>1366</v>
      </c>
      <c r="E251" t="s">
        <v>1367</v>
      </c>
      <c r="F251" t="s">
        <v>463</v>
      </c>
      <c r="G251">
        <v>144</v>
      </c>
      <c r="H251">
        <v>1</v>
      </c>
      <c r="I251">
        <v>11</v>
      </c>
      <c r="J251">
        <v>9</v>
      </c>
      <c r="K251" t="s">
        <v>879</v>
      </c>
      <c r="L251" s="80">
        <v>0.71273982524871804</v>
      </c>
    </row>
    <row r="252" spans="1:12" x14ac:dyDescent="0.35">
      <c r="A252" t="s">
        <v>444</v>
      </c>
      <c r="B252" t="s">
        <v>181</v>
      </c>
      <c r="C252" t="s">
        <v>888</v>
      </c>
      <c r="D252" t="s">
        <v>1368</v>
      </c>
      <c r="E252" t="s">
        <v>1369</v>
      </c>
      <c r="F252" t="s">
        <v>465</v>
      </c>
      <c r="G252">
        <v>669</v>
      </c>
      <c r="H252">
        <v>15</v>
      </c>
      <c r="I252">
        <v>106</v>
      </c>
      <c r="J252">
        <v>71</v>
      </c>
      <c r="K252" t="s">
        <v>879</v>
      </c>
      <c r="L252" s="80">
        <v>0.93778890371322599</v>
      </c>
    </row>
    <row r="253" spans="1:12" x14ac:dyDescent="0.35">
      <c r="A253" t="s">
        <v>174</v>
      </c>
      <c r="B253" t="s">
        <v>466</v>
      </c>
      <c r="C253" t="s">
        <v>876</v>
      </c>
      <c r="D253" t="s">
        <v>1370</v>
      </c>
      <c r="E253" t="s">
        <v>1371</v>
      </c>
      <c r="F253" t="s">
        <v>466</v>
      </c>
      <c r="G253">
        <v>677</v>
      </c>
      <c r="H253">
        <v>10</v>
      </c>
      <c r="I253">
        <v>70</v>
      </c>
      <c r="J253">
        <v>36</v>
      </c>
      <c r="K253" t="s">
        <v>879</v>
      </c>
      <c r="L253" s="80">
        <v>0.75902014970779397</v>
      </c>
    </row>
    <row r="254" spans="1:12" x14ac:dyDescent="0.35">
      <c r="A254" t="s">
        <v>174</v>
      </c>
      <c r="B254" t="s">
        <v>467</v>
      </c>
      <c r="C254" t="s">
        <v>876</v>
      </c>
      <c r="D254" t="s">
        <v>1372</v>
      </c>
      <c r="E254" t="s">
        <v>1373</v>
      </c>
      <c r="F254" t="s">
        <v>467</v>
      </c>
      <c r="G254">
        <v>769</v>
      </c>
      <c r="H254">
        <v>9</v>
      </c>
      <c r="I254">
        <v>74</v>
      </c>
      <c r="J254">
        <v>52</v>
      </c>
      <c r="K254" t="s">
        <v>879</v>
      </c>
      <c r="L254" s="80">
        <v>0.76655608415603604</v>
      </c>
    </row>
    <row r="255" spans="1:12" x14ac:dyDescent="0.35">
      <c r="A255" t="s">
        <v>219</v>
      </c>
      <c r="B255" t="s">
        <v>181</v>
      </c>
      <c r="C255" t="s">
        <v>888</v>
      </c>
      <c r="D255" t="s">
        <v>1374</v>
      </c>
      <c r="E255" t="s">
        <v>1375</v>
      </c>
      <c r="F255" t="s">
        <v>468</v>
      </c>
      <c r="G255">
        <v>239</v>
      </c>
      <c r="H255">
        <v>1</v>
      </c>
      <c r="I255">
        <v>23</v>
      </c>
      <c r="J255">
        <v>19</v>
      </c>
      <c r="K255" t="s">
        <v>879</v>
      </c>
      <c r="L255" s="80">
        <v>0.88292109966278098</v>
      </c>
    </row>
    <row r="256" spans="1:12" x14ac:dyDescent="0.35">
      <c r="A256" t="s">
        <v>174</v>
      </c>
      <c r="B256" t="s">
        <v>469</v>
      </c>
      <c r="C256" t="s">
        <v>876</v>
      </c>
      <c r="D256" t="s">
        <v>1376</v>
      </c>
      <c r="E256" t="s">
        <v>1377</v>
      </c>
      <c r="F256" t="s">
        <v>469</v>
      </c>
      <c r="G256">
        <v>492</v>
      </c>
      <c r="H256">
        <v>30</v>
      </c>
      <c r="I256">
        <v>72</v>
      </c>
      <c r="J256">
        <v>194</v>
      </c>
      <c r="K256" t="s">
        <v>879</v>
      </c>
      <c r="L256" s="80">
        <v>0.87274503707885698</v>
      </c>
    </row>
    <row r="257" spans="1:12" x14ac:dyDescent="0.35">
      <c r="A257" t="s">
        <v>174</v>
      </c>
      <c r="B257" t="s">
        <v>470</v>
      </c>
      <c r="C257" t="s">
        <v>876</v>
      </c>
      <c r="D257" t="s">
        <v>1378</v>
      </c>
      <c r="E257" t="s">
        <v>1379</v>
      </c>
      <c r="F257" t="s">
        <v>470</v>
      </c>
      <c r="G257">
        <v>223</v>
      </c>
      <c r="H257">
        <v>0</v>
      </c>
      <c r="I257">
        <v>32</v>
      </c>
      <c r="J257">
        <v>47</v>
      </c>
      <c r="K257" t="s">
        <v>879</v>
      </c>
      <c r="L257" s="80">
        <v>0.74851483106613204</v>
      </c>
    </row>
    <row r="258" spans="1:12" x14ac:dyDescent="0.35">
      <c r="A258" t="s">
        <v>174</v>
      </c>
      <c r="B258" t="s">
        <v>471</v>
      </c>
      <c r="C258" t="s">
        <v>876</v>
      </c>
      <c r="D258" t="s">
        <v>1380</v>
      </c>
      <c r="E258" t="s">
        <v>1381</v>
      </c>
      <c r="F258" t="s">
        <v>471</v>
      </c>
      <c r="G258">
        <v>355</v>
      </c>
      <c r="H258">
        <v>6</v>
      </c>
      <c r="I258">
        <v>42</v>
      </c>
      <c r="J258">
        <v>53</v>
      </c>
      <c r="K258" t="s">
        <v>879</v>
      </c>
      <c r="L258" s="80">
        <v>0.87050110101699796</v>
      </c>
    </row>
    <row r="259" spans="1:12" x14ac:dyDescent="0.35">
      <c r="A259" t="s">
        <v>219</v>
      </c>
      <c r="B259" t="s">
        <v>181</v>
      </c>
      <c r="C259" t="s">
        <v>888</v>
      </c>
      <c r="D259" t="s">
        <v>1382</v>
      </c>
      <c r="E259" t="s">
        <v>1383</v>
      </c>
      <c r="F259" t="s">
        <v>472</v>
      </c>
      <c r="G259">
        <v>1103</v>
      </c>
      <c r="H259">
        <v>10</v>
      </c>
      <c r="I259">
        <v>58</v>
      </c>
      <c r="J259">
        <v>62</v>
      </c>
      <c r="K259" t="s">
        <v>879</v>
      </c>
      <c r="L259" s="80">
        <v>0.67491906881332397</v>
      </c>
    </row>
    <row r="260" spans="1:12" x14ac:dyDescent="0.35">
      <c r="A260" t="s">
        <v>174</v>
      </c>
      <c r="B260" t="s">
        <v>473</v>
      </c>
      <c r="C260" t="s">
        <v>876</v>
      </c>
      <c r="D260" t="s">
        <v>1384</v>
      </c>
      <c r="E260" t="s">
        <v>1385</v>
      </c>
      <c r="F260" t="s">
        <v>473</v>
      </c>
      <c r="G260">
        <v>2499</v>
      </c>
      <c r="H260">
        <v>29</v>
      </c>
      <c r="I260">
        <v>329</v>
      </c>
      <c r="J260">
        <v>87</v>
      </c>
      <c r="K260" t="s">
        <v>879</v>
      </c>
      <c r="L260" s="80">
        <v>0.74110698699951205</v>
      </c>
    </row>
    <row r="261" spans="1:12" x14ac:dyDescent="0.35">
      <c r="A261" t="s">
        <v>174</v>
      </c>
      <c r="B261" t="s">
        <v>475</v>
      </c>
      <c r="C261" t="s">
        <v>876</v>
      </c>
      <c r="D261" t="s">
        <v>1386</v>
      </c>
      <c r="E261" t="s">
        <v>1387</v>
      </c>
      <c r="F261" t="s">
        <v>475</v>
      </c>
      <c r="G261">
        <v>23815</v>
      </c>
      <c r="H261">
        <v>215</v>
      </c>
      <c r="I261">
        <v>3110</v>
      </c>
      <c r="J261">
        <v>396</v>
      </c>
      <c r="K261" t="s">
        <v>884</v>
      </c>
      <c r="L261" s="80">
        <v>0.54506641626357999</v>
      </c>
    </row>
    <row r="262" spans="1:12" x14ac:dyDescent="0.35">
      <c r="A262" t="s">
        <v>174</v>
      </c>
      <c r="B262" t="s">
        <v>476</v>
      </c>
      <c r="C262" t="s">
        <v>876</v>
      </c>
      <c r="D262" t="s">
        <v>1388</v>
      </c>
      <c r="E262" t="s">
        <v>1389</v>
      </c>
      <c r="F262" t="s">
        <v>476</v>
      </c>
      <c r="G262">
        <v>504</v>
      </c>
      <c r="H262">
        <v>1</v>
      </c>
      <c r="I262">
        <v>49</v>
      </c>
      <c r="J262">
        <v>50</v>
      </c>
      <c r="K262" t="s">
        <v>879</v>
      </c>
      <c r="L262" s="80">
        <v>0.96065562963485696</v>
      </c>
    </row>
    <row r="263" spans="1:12" x14ac:dyDescent="0.35">
      <c r="A263" t="s">
        <v>174</v>
      </c>
      <c r="B263" t="s">
        <v>477</v>
      </c>
      <c r="C263" t="s">
        <v>876</v>
      </c>
      <c r="D263" t="s">
        <v>1390</v>
      </c>
      <c r="E263" t="s">
        <v>1391</v>
      </c>
      <c r="F263" t="s">
        <v>477</v>
      </c>
      <c r="G263">
        <v>495</v>
      </c>
      <c r="H263">
        <v>7</v>
      </c>
      <c r="I263">
        <v>48</v>
      </c>
      <c r="J263">
        <v>39</v>
      </c>
      <c r="K263" t="s">
        <v>879</v>
      </c>
      <c r="L263" s="80">
        <v>0.938895583152771</v>
      </c>
    </row>
    <row r="264" spans="1:12" x14ac:dyDescent="0.35">
      <c r="A264" t="s">
        <v>174</v>
      </c>
      <c r="B264" t="s">
        <v>478</v>
      </c>
      <c r="C264" t="s">
        <v>876</v>
      </c>
      <c r="D264" t="s">
        <v>1392</v>
      </c>
      <c r="E264" t="s">
        <v>1393</v>
      </c>
      <c r="F264" t="s">
        <v>478</v>
      </c>
      <c r="G264">
        <v>1393</v>
      </c>
      <c r="H264">
        <v>4</v>
      </c>
      <c r="I264">
        <v>78</v>
      </c>
      <c r="J264">
        <v>100</v>
      </c>
      <c r="K264" t="s">
        <v>879</v>
      </c>
      <c r="L264" s="80">
        <v>0.63592863082885698</v>
      </c>
    </row>
    <row r="265" spans="1:12" x14ac:dyDescent="0.35">
      <c r="A265" t="s">
        <v>174</v>
      </c>
      <c r="B265" t="s">
        <v>479</v>
      </c>
      <c r="C265" t="s">
        <v>876</v>
      </c>
      <c r="D265" t="s">
        <v>1394</v>
      </c>
      <c r="E265" t="s">
        <v>1395</v>
      </c>
      <c r="F265" t="s">
        <v>479</v>
      </c>
      <c r="G265">
        <v>234</v>
      </c>
      <c r="H265">
        <v>2</v>
      </c>
      <c r="I265">
        <v>16</v>
      </c>
      <c r="J265">
        <v>28</v>
      </c>
      <c r="K265" t="s">
        <v>879</v>
      </c>
      <c r="L265" s="80">
        <v>0.898390233516693</v>
      </c>
    </row>
    <row r="266" spans="1:12" x14ac:dyDescent="0.35">
      <c r="A266" t="s">
        <v>196</v>
      </c>
      <c r="B266" t="s">
        <v>181</v>
      </c>
      <c r="C266" t="s">
        <v>888</v>
      </c>
      <c r="D266" t="s">
        <v>1396</v>
      </c>
      <c r="E266" t="s">
        <v>1397</v>
      </c>
      <c r="F266" t="s">
        <v>480</v>
      </c>
      <c r="G266">
        <v>181</v>
      </c>
      <c r="H266">
        <v>4</v>
      </c>
      <c r="I266">
        <v>36</v>
      </c>
      <c r="J266">
        <v>32</v>
      </c>
      <c r="K266" t="s">
        <v>879</v>
      </c>
      <c r="L266" s="80">
        <v>0.96770578622818004</v>
      </c>
    </row>
    <row r="267" spans="1:12" x14ac:dyDescent="0.35">
      <c r="A267" t="s">
        <v>213</v>
      </c>
      <c r="B267" t="s">
        <v>181</v>
      </c>
      <c r="C267" t="s">
        <v>888</v>
      </c>
      <c r="D267" t="s">
        <v>1396</v>
      </c>
      <c r="E267" t="s">
        <v>1398</v>
      </c>
      <c r="F267" t="s">
        <v>481</v>
      </c>
      <c r="G267">
        <v>627</v>
      </c>
      <c r="H267">
        <v>35</v>
      </c>
      <c r="I267">
        <v>108</v>
      </c>
      <c r="J267">
        <v>72</v>
      </c>
      <c r="K267" t="s">
        <v>879</v>
      </c>
      <c r="L267" s="80">
        <v>0.84871721267700195</v>
      </c>
    </row>
    <row r="268" spans="1:12" x14ac:dyDescent="0.35">
      <c r="A268" t="s">
        <v>174</v>
      </c>
      <c r="B268" t="s">
        <v>482</v>
      </c>
      <c r="C268" t="s">
        <v>876</v>
      </c>
      <c r="D268" t="s">
        <v>1399</v>
      </c>
      <c r="E268" t="s">
        <v>1400</v>
      </c>
      <c r="F268" t="s">
        <v>482</v>
      </c>
      <c r="G268">
        <v>638</v>
      </c>
      <c r="H268">
        <v>10</v>
      </c>
      <c r="I268">
        <v>75</v>
      </c>
      <c r="J268">
        <v>33</v>
      </c>
      <c r="K268" t="s">
        <v>879</v>
      </c>
      <c r="L268" s="80">
        <v>0.87801516056060802</v>
      </c>
    </row>
    <row r="269" spans="1:12" x14ac:dyDescent="0.35">
      <c r="A269" t="s">
        <v>265</v>
      </c>
      <c r="B269" t="s">
        <v>181</v>
      </c>
      <c r="C269" t="s">
        <v>888</v>
      </c>
      <c r="D269" t="s">
        <v>1401</v>
      </c>
      <c r="E269" t="s">
        <v>1402</v>
      </c>
      <c r="F269" t="s">
        <v>483</v>
      </c>
      <c r="G269">
        <v>215</v>
      </c>
      <c r="H269">
        <v>2</v>
      </c>
      <c r="I269">
        <v>21</v>
      </c>
      <c r="J269">
        <v>19</v>
      </c>
      <c r="K269" t="s">
        <v>879</v>
      </c>
      <c r="L269" s="80">
        <v>0.88874596357345603</v>
      </c>
    </row>
    <row r="270" spans="1:12" x14ac:dyDescent="0.35">
      <c r="A270" t="s">
        <v>174</v>
      </c>
      <c r="B270" t="s">
        <v>484</v>
      </c>
      <c r="C270" t="s">
        <v>876</v>
      </c>
      <c r="D270" t="s">
        <v>1403</v>
      </c>
      <c r="E270" t="s">
        <v>1404</v>
      </c>
      <c r="F270" t="s">
        <v>484</v>
      </c>
      <c r="G270">
        <v>428</v>
      </c>
      <c r="H270">
        <v>10</v>
      </c>
      <c r="I270">
        <v>49</v>
      </c>
      <c r="J270">
        <v>23</v>
      </c>
      <c r="K270" t="s">
        <v>879</v>
      </c>
      <c r="L270" s="80">
        <v>0.60531407594680797</v>
      </c>
    </row>
    <row r="271" spans="1:12" x14ac:dyDescent="0.35">
      <c r="A271" t="s">
        <v>174</v>
      </c>
      <c r="B271" t="s">
        <v>485</v>
      </c>
      <c r="C271" t="s">
        <v>876</v>
      </c>
      <c r="D271" t="s">
        <v>1405</v>
      </c>
      <c r="E271" t="s">
        <v>1406</v>
      </c>
      <c r="F271" t="s">
        <v>485</v>
      </c>
      <c r="G271">
        <v>2670</v>
      </c>
      <c r="H271">
        <v>30</v>
      </c>
      <c r="I271">
        <v>413</v>
      </c>
      <c r="J271">
        <v>83</v>
      </c>
      <c r="K271" t="s">
        <v>879</v>
      </c>
      <c r="L271" s="80">
        <v>0.79486244916915905</v>
      </c>
    </row>
    <row r="272" spans="1:12" x14ac:dyDescent="0.35">
      <c r="A272" t="s">
        <v>486</v>
      </c>
      <c r="B272" t="s">
        <v>181</v>
      </c>
      <c r="C272" t="s">
        <v>888</v>
      </c>
      <c r="D272" t="s">
        <v>1407</v>
      </c>
      <c r="E272" t="s">
        <v>1408</v>
      </c>
      <c r="F272" t="s">
        <v>487</v>
      </c>
      <c r="G272">
        <v>7190</v>
      </c>
      <c r="H272">
        <v>11</v>
      </c>
      <c r="I272">
        <v>1219</v>
      </c>
      <c r="J272">
        <v>26</v>
      </c>
      <c r="K272" t="s">
        <v>879</v>
      </c>
      <c r="L272" s="80">
        <v>0.69878411293029796</v>
      </c>
    </row>
    <row r="273" spans="1:12" x14ac:dyDescent="0.35">
      <c r="A273" t="s">
        <v>174</v>
      </c>
      <c r="B273" t="s">
        <v>488</v>
      </c>
      <c r="C273" t="s">
        <v>876</v>
      </c>
      <c r="D273" t="s">
        <v>1409</v>
      </c>
      <c r="E273" t="s">
        <v>1410</v>
      </c>
      <c r="F273" t="s">
        <v>488</v>
      </c>
      <c r="G273">
        <v>1388</v>
      </c>
      <c r="H273">
        <v>25</v>
      </c>
      <c r="I273">
        <v>121</v>
      </c>
      <c r="J273">
        <v>274</v>
      </c>
      <c r="K273" t="s">
        <v>879</v>
      </c>
      <c r="L273" s="80">
        <v>0.69935983419418302</v>
      </c>
    </row>
    <row r="274" spans="1:12" x14ac:dyDescent="0.35">
      <c r="A274" t="s">
        <v>174</v>
      </c>
      <c r="B274" t="s">
        <v>489</v>
      </c>
      <c r="C274" t="s">
        <v>876</v>
      </c>
      <c r="D274" t="s">
        <v>1411</v>
      </c>
      <c r="E274" t="s">
        <v>1412</v>
      </c>
      <c r="F274" t="s">
        <v>489</v>
      </c>
      <c r="G274">
        <v>331</v>
      </c>
      <c r="H274">
        <v>1</v>
      </c>
      <c r="I274">
        <v>38</v>
      </c>
      <c r="J274">
        <v>38</v>
      </c>
      <c r="K274" t="s">
        <v>887</v>
      </c>
      <c r="L274" s="80">
        <v>0.34314307570457497</v>
      </c>
    </row>
    <row r="275" spans="1:12" x14ac:dyDescent="0.35">
      <c r="A275" t="s">
        <v>174</v>
      </c>
      <c r="B275" t="s">
        <v>490</v>
      </c>
      <c r="C275" t="s">
        <v>876</v>
      </c>
      <c r="D275" t="s">
        <v>1413</v>
      </c>
      <c r="E275" t="s">
        <v>1414</v>
      </c>
      <c r="F275" t="s">
        <v>490</v>
      </c>
      <c r="G275">
        <v>304</v>
      </c>
      <c r="H275">
        <v>2</v>
      </c>
      <c r="I275">
        <v>47</v>
      </c>
      <c r="J275">
        <v>23</v>
      </c>
      <c r="K275" t="s">
        <v>879</v>
      </c>
      <c r="L275" s="80">
        <v>0.93730515241622903</v>
      </c>
    </row>
    <row r="276" spans="1:12" x14ac:dyDescent="0.35">
      <c r="A276" t="s">
        <v>174</v>
      </c>
      <c r="B276" t="s">
        <v>491</v>
      </c>
      <c r="C276" t="s">
        <v>876</v>
      </c>
      <c r="D276" t="s">
        <v>1415</v>
      </c>
      <c r="E276" t="s">
        <v>1416</v>
      </c>
      <c r="F276" t="s">
        <v>491</v>
      </c>
      <c r="G276">
        <v>1178</v>
      </c>
      <c r="H276">
        <v>59</v>
      </c>
      <c r="I276">
        <v>186</v>
      </c>
      <c r="J276">
        <v>63</v>
      </c>
      <c r="K276" t="s">
        <v>887</v>
      </c>
      <c r="L276" s="80">
        <v>0.32877266407012901</v>
      </c>
    </row>
    <row r="277" spans="1:12" x14ac:dyDescent="0.35">
      <c r="A277" t="s">
        <v>174</v>
      </c>
      <c r="B277" t="s">
        <v>492</v>
      </c>
      <c r="C277" t="s">
        <v>876</v>
      </c>
      <c r="D277" t="s">
        <v>1417</v>
      </c>
      <c r="E277" t="s">
        <v>1418</v>
      </c>
      <c r="F277" t="s">
        <v>492</v>
      </c>
      <c r="G277">
        <v>209</v>
      </c>
      <c r="H277">
        <v>0</v>
      </c>
      <c r="I277">
        <v>17</v>
      </c>
      <c r="J277">
        <v>23</v>
      </c>
      <c r="K277" t="s">
        <v>884</v>
      </c>
      <c r="L277" s="80">
        <v>0.57577329874038696</v>
      </c>
    </row>
    <row r="278" spans="1:12" x14ac:dyDescent="0.35">
      <c r="A278" t="s">
        <v>493</v>
      </c>
      <c r="B278" t="s">
        <v>181</v>
      </c>
      <c r="C278" t="s">
        <v>888</v>
      </c>
      <c r="D278" t="s">
        <v>1419</v>
      </c>
      <c r="E278" t="s">
        <v>1420</v>
      </c>
      <c r="F278" t="s">
        <v>494</v>
      </c>
      <c r="G278">
        <v>5767</v>
      </c>
      <c r="H278">
        <v>15</v>
      </c>
      <c r="I278">
        <v>321</v>
      </c>
      <c r="J278">
        <v>51</v>
      </c>
      <c r="K278" t="s">
        <v>879</v>
      </c>
      <c r="L278" s="80">
        <v>0.67157948017120395</v>
      </c>
    </row>
    <row r="279" spans="1:12" x14ac:dyDescent="0.35">
      <c r="A279" t="s">
        <v>174</v>
      </c>
      <c r="B279" t="s">
        <v>495</v>
      </c>
      <c r="C279" t="s">
        <v>876</v>
      </c>
      <c r="D279" t="s">
        <v>1421</v>
      </c>
      <c r="E279" t="s">
        <v>1422</v>
      </c>
      <c r="F279" t="s">
        <v>495</v>
      </c>
      <c r="G279">
        <v>2858</v>
      </c>
      <c r="H279">
        <v>132</v>
      </c>
      <c r="I279">
        <v>532</v>
      </c>
      <c r="J279">
        <v>94</v>
      </c>
      <c r="K279" t="s">
        <v>879</v>
      </c>
      <c r="L279" s="80">
        <v>0.63884407281875599</v>
      </c>
    </row>
    <row r="280" spans="1:12" x14ac:dyDescent="0.35">
      <c r="A280" t="s">
        <v>174</v>
      </c>
      <c r="B280" t="s">
        <v>496</v>
      </c>
      <c r="C280" t="s">
        <v>876</v>
      </c>
      <c r="D280" t="s">
        <v>1423</v>
      </c>
      <c r="E280" t="s">
        <v>1424</v>
      </c>
      <c r="F280" t="s">
        <v>496</v>
      </c>
      <c r="G280">
        <v>426</v>
      </c>
      <c r="H280">
        <v>0</v>
      </c>
      <c r="I280">
        <v>41</v>
      </c>
      <c r="J280">
        <v>33</v>
      </c>
      <c r="K280" t="s">
        <v>879</v>
      </c>
      <c r="L280" s="80">
        <v>0.898817598819733</v>
      </c>
    </row>
    <row r="281" spans="1:12" x14ac:dyDescent="0.35">
      <c r="A281" t="s">
        <v>185</v>
      </c>
      <c r="B281" t="s">
        <v>181</v>
      </c>
      <c r="C281" t="s">
        <v>888</v>
      </c>
      <c r="D281" t="s">
        <v>1425</v>
      </c>
      <c r="E281" t="s">
        <v>1426</v>
      </c>
      <c r="F281" t="s">
        <v>497</v>
      </c>
      <c r="G281">
        <v>1941</v>
      </c>
      <c r="H281">
        <v>31</v>
      </c>
      <c r="I281">
        <v>248</v>
      </c>
      <c r="J281">
        <v>34</v>
      </c>
      <c r="K281" t="s">
        <v>884</v>
      </c>
      <c r="L281" s="80">
        <v>0.51326942443847701</v>
      </c>
    </row>
    <row r="282" spans="1:12" x14ac:dyDescent="0.35">
      <c r="A282" t="s">
        <v>174</v>
      </c>
      <c r="B282" t="s">
        <v>498</v>
      </c>
      <c r="C282" t="s">
        <v>876</v>
      </c>
      <c r="D282" t="s">
        <v>1427</v>
      </c>
      <c r="E282" t="s">
        <v>1428</v>
      </c>
      <c r="F282" t="s">
        <v>498</v>
      </c>
      <c r="G282">
        <v>1111</v>
      </c>
      <c r="H282">
        <v>22</v>
      </c>
      <c r="I282">
        <v>158</v>
      </c>
      <c r="J282">
        <v>32</v>
      </c>
      <c r="K282" t="s">
        <v>879</v>
      </c>
      <c r="L282" s="80">
        <v>0.621798455715179</v>
      </c>
    </row>
    <row r="283" spans="1:12" x14ac:dyDescent="0.35">
      <c r="A283" t="s">
        <v>174</v>
      </c>
      <c r="B283" t="s">
        <v>499</v>
      </c>
      <c r="C283" t="s">
        <v>876</v>
      </c>
      <c r="D283" t="s">
        <v>1429</v>
      </c>
      <c r="E283" t="s">
        <v>1430</v>
      </c>
      <c r="F283" t="s">
        <v>499</v>
      </c>
      <c r="G283">
        <v>30403</v>
      </c>
      <c r="H283">
        <v>111</v>
      </c>
      <c r="I283">
        <v>2906</v>
      </c>
      <c r="J283">
        <v>403</v>
      </c>
      <c r="K283" t="s">
        <v>887</v>
      </c>
      <c r="L283" s="80">
        <v>0.21099115908145899</v>
      </c>
    </row>
    <row r="284" spans="1:12" x14ac:dyDescent="0.35">
      <c r="A284" t="s">
        <v>174</v>
      </c>
      <c r="B284" t="s">
        <v>500</v>
      </c>
      <c r="C284" t="s">
        <v>876</v>
      </c>
      <c r="D284" t="s">
        <v>1431</v>
      </c>
      <c r="E284" t="s">
        <v>1432</v>
      </c>
      <c r="F284" t="s">
        <v>500</v>
      </c>
      <c r="G284">
        <v>313</v>
      </c>
      <c r="H284">
        <v>0</v>
      </c>
      <c r="I284">
        <v>28</v>
      </c>
      <c r="J284">
        <v>13</v>
      </c>
      <c r="K284" t="s">
        <v>879</v>
      </c>
      <c r="L284" s="80">
        <v>0.78047513961792003</v>
      </c>
    </row>
    <row r="285" spans="1:12" x14ac:dyDescent="0.35">
      <c r="A285" t="s">
        <v>174</v>
      </c>
      <c r="B285" t="s">
        <v>501</v>
      </c>
      <c r="C285" t="s">
        <v>876</v>
      </c>
      <c r="D285" t="s">
        <v>1433</v>
      </c>
      <c r="E285" t="s">
        <v>1434</v>
      </c>
      <c r="F285" t="s">
        <v>501</v>
      </c>
      <c r="G285">
        <v>907</v>
      </c>
      <c r="H285">
        <v>14</v>
      </c>
      <c r="I285">
        <v>129</v>
      </c>
      <c r="J285">
        <v>33</v>
      </c>
      <c r="K285" t="s">
        <v>879</v>
      </c>
      <c r="L285" s="80">
        <v>0.83729356527328502</v>
      </c>
    </row>
    <row r="286" spans="1:12" x14ac:dyDescent="0.35">
      <c r="A286" t="s">
        <v>174</v>
      </c>
      <c r="B286" t="s">
        <v>502</v>
      </c>
      <c r="C286" t="s">
        <v>876</v>
      </c>
      <c r="D286" t="s">
        <v>1435</v>
      </c>
      <c r="E286" t="s">
        <v>1436</v>
      </c>
      <c r="F286" t="s">
        <v>502</v>
      </c>
      <c r="G286">
        <v>6283</v>
      </c>
      <c r="H286">
        <v>178</v>
      </c>
      <c r="I286">
        <v>815</v>
      </c>
      <c r="J286">
        <v>192</v>
      </c>
      <c r="K286" t="s">
        <v>887</v>
      </c>
      <c r="L286" s="80">
        <v>0.22493983805179599</v>
      </c>
    </row>
    <row r="287" spans="1:12" x14ac:dyDescent="0.35">
      <c r="A287" t="s">
        <v>174</v>
      </c>
      <c r="B287" t="s">
        <v>503</v>
      </c>
      <c r="C287" t="s">
        <v>876</v>
      </c>
      <c r="D287" t="s">
        <v>1437</v>
      </c>
      <c r="E287" t="s">
        <v>1438</v>
      </c>
      <c r="F287" t="s">
        <v>503</v>
      </c>
      <c r="G287">
        <v>604</v>
      </c>
      <c r="H287">
        <v>7</v>
      </c>
      <c r="I287">
        <v>62</v>
      </c>
      <c r="J287">
        <v>67</v>
      </c>
      <c r="K287" t="s">
        <v>884</v>
      </c>
      <c r="L287" s="80">
        <v>0.45935100317001298</v>
      </c>
    </row>
    <row r="288" spans="1:12" x14ac:dyDescent="0.35">
      <c r="A288" t="s">
        <v>185</v>
      </c>
      <c r="B288" t="s">
        <v>181</v>
      </c>
      <c r="C288" t="s">
        <v>888</v>
      </c>
      <c r="D288" t="s">
        <v>1439</v>
      </c>
      <c r="E288" t="s">
        <v>1440</v>
      </c>
      <c r="F288" t="s">
        <v>504</v>
      </c>
      <c r="G288">
        <v>8476</v>
      </c>
      <c r="H288">
        <v>234</v>
      </c>
      <c r="I288">
        <v>944</v>
      </c>
      <c r="J288">
        <v>592</v>
      </c>
      <c r="K288" t="s">
        <v>879</v>
      </c>
      <c r="L288" s="80">
        <v>0.94060796499252297</v>
      </c>
    </row>
    <row r="289" spans="1:12" x14ac:dyDescent="0.35">
      <c r="A289" t="s">
        <v>174</v>
      </c>
      <c r="B289" t="s">
        <v>505</v>
      </c>
      <c r="C289" t="s">
        <v>876</v>
      </c>
      <c r="D289" t="s">
        <v>1441</v>
      </c>
      <c r="E289" t="s">
        <v>1442</v>
      </c>
      <c r="F289" t="s">
        <v>505</v>
      </c>
      <c r="G289">
        <v>244</v>
      </c>
      <c r="H289">
        <v>3</v>
      </c>
      <c r="I289">
        <v>24</v>
      </c>
      <c r="J289">
        <v>11</v>
      </c>
      <c r="K289" t="s">
        <v>884</v>
      </c>
      <c r="L289" s="80">
        <v>0.59101480245590199</v>
      </c>
    </row>
    <row r="290" spans="1:12" x14ac:dyDescent="0.35">
      <c r="A290" t="s">
        <v>185</v>
      </c>
      <c r="B290" t="s">
        <v>181</v>
      </c>
      <c r="C290" t="s">
        <v>888</v>
      </c>
      <c r="D290" t="s">
        <v>1443</v>
      </c>
      <c r="E290" t="s">
        <v>1444</v>
      </c>
      <c r="F290" t="s">
        <v>506</v>
      </c>
      <c r="G290">
        <v>3485</v>
      </c>
      <c r="H290">
        <v>76</v>
      </c>
      <c r="I290">
        <v>493</v>
      </c>
      <c r="J290">
        <v>69</v>
      </c>
      <c r="K290" t="s">
        <v>879</v>
      </c>
      <c r="L290" s="80">
        <v>0.63126397132873502</v>
      </c>
    </row>
    <row r="291" spans="1:12" x14ac:dyDescent="0.35">
      <c r="A291" t="s">
        <v>174</v>
      </c>
      <c r="B291" t="s">
        <v>507</v>
      </c>
      <c r="C291" t="s">
        <v>876</v>
      </c>
      <c r="D291" t="s">
        <v>1445</v>
      </c>
      <c r="E291" t="s">
        <v>1446</v>
      </c>
      <c r="F291" t="s">
        <v>507</v>
      </c>
      <c r="G291">
        <v>120</v>
      </c>
      <c r="H291">
        <v>1</v>
      </c>
      <c r="I291">
        <v>9</v>
      </c>
      <c r="J291">
        <v>15</v>
      </c>
      <c r="K291" t="s">
        <v>879</v>
      </c>
      <c r="L291" s="80">
        <v>0.71769779920578003</v>
      </c>
    </row>
    <row r="292" spans="1:12" x14ac:dyDescent="0.35">
      <c r="A292" t="s">
        <v>174</v>
      </c>
      <c r="B292" t="s">
        <v>508</v>
      </c>
      <c r="C292" t="s">
        <v>876</v>
      </c>
      <c r="D292" t="s">
        <v>1445</v>
      </c>
      <c r="E292" t="s">
        <v>1447</v>
      </c>
      <c r="F292" t="s">
        <v>508</v>
      </c>
      <c r="G292">
        <v>528</v>
      </c>
      <c r="H292">
        <v>6</v>
      </c>
      <c r="I292">
        <v>35</v>
      </c>
      <c r="J292">
        <v>37</v>
      </c>
      <c r="K292" t="s">
        <v>879</v>
      </c>
      <c r="L292" s="80">
        <v>0.70198148488998402</v>
      </c>
    </row>
    <row r="293" spans="1:12" x14ac:dyDescent="0.35">
      <c r="A293" t="s">
        <v>185</v>
      </c>
      <c r="B293" t="s">
        <v>181</v>
      </c>
      <c r="C293" t="s">
        <v>888</v>
      </c>
      <c r="D293" t="s">
        <v>1448</v>
      </c>
      <c r="E293" t="s">
        <v>1449</v>
      </c>
      <c r="F293" t="s">
        <v>509</v>
      </c>
      <c r="G293">
        <v>1948</v>
      </c>
      <c r="H293">
        <v>23</v>
      </c>
      <c r="I293">
        <v>225</v>
      </c>
      <c r="J293">
        <v>54</v>
      </c>
      <c r="K293" t="s">
        <v>884</v>
      </c>
      <c r="L293" s="80">
        <v>0.57295763492584195</v>
      </c>
    </row>
    <row r="294" spans="1:12" x14ac:dyDescent="0.35">
      <c r="A294" t="s">
        <v>174</v>
      </c>
      <c r="B294" t="s">
        <v>511</v>
      </c>
      <c r="C294" t="s">
        <v>876</v>
      </c>
      <c r="D294" t="s">
        <v>1450</v>
      </c>
      <c r="E294" t="s">
        <v>1451</v>
      </c>
      <c r="F294" t="s">
        <v>511</v>
      </c>
      <c r="G294">
        <v>381</v>
      </c>
      <c r="H294">
        <v>4</v>
      </c>
      <c r="I294">
        <v>33</v>
      </c>
      <c r="J294">
        <v>39</v>
      </c>
      <c r="K294" t="s">
        <v>879</v>
      </c>
      <c r="L294" s="80">
        <v>0.90400975942611705</v>
      </c>
    </row>
    <row r="295" spans="1:12" x14ac:dyDescent="0.35">
      <c r="A295" t="s">
        <v>190</v>
      </c>
      <c r="B295" t="s">
        <v>181</v>
      </c>
      <c r="C295" t="s">
        <v>888</v>
      </c>
      <c r="D295" t="s">
        <v>1452</v>
      </c>
      <c r="E295" t="s">
        <v>1453</v>
      </c>
      <c r="F295" t="s">
        <v>512</v>
      </c>
      <c r="G295">
        <v>236</v>
      </c>
      <c r="H295">
        <v>3</v>
      </c>
      <c r="I295">
        <v>36</v>
      </c>
      <c r="J295">
        <v>19</v>
      </c>
      <c r="K295" t="s">
        <v>879</v>
      </c>
      <c r="L295" s="80">
        <v>0.82467210292816195</v>
      </c>
    </row>
    <row r="296" spans="1:12" x14ac:dyDescent="0.35">
      <c r="A296" t="s">
        <v>174</v>
      </c>
      <c r="B296" t="s">
        <v>513</v>
      </c>
      <c r="C296" t="s">
        <v>876</v>
      </c>
      <c r="D296" t="s">
        <v>1454</v>
      </c>
      <c r="E296" t="s">
        <v>1455</v>
      </c>
      <c r="F296" t="s">
        <v>513</v>
      </c>
      <c r="G296">
        <v>2922</v>
      </c>
      <c r="H296">
        <v>33</v>
      </c>
      <c r="I296">
        <v>137</v>
      </c>
      <c r="J296">
        <v>562</v>
      </c>
      <c r="K296" t="s">
        <v>879</v>
      </c>
      <c r="L296" s="80">
        <v>0.93335050344467196</v>
      </c>
    </row>
    <row r="297" spans="1:12" x14ac:dyDescent="0.35">
      <c r="A297" t="s">
        <v>174</v>
      </c>
      <c r="B297" t="s">
        <v>514</v>
      </c>
      <c r="C297" t="s">
        <v>876</v>
      </c>
      <c r="D297" t="s">
        <v>1456</v>
      </c>
      <c r="E297" t="s">
        <v>1457</v>
      </c>
      <c r="F297" t="s">
        <v>514</v>
      </c>
      <c r="G297">
        <v>268</v>
      </c>
      <c r="H297">
        <v>0</v>
      </c>
      <c r="I297">
        <v>20</v>
      </c>
      <c r="J297">
        <v>20</v>
      </c>
      <c r="K297" t="s">
        <v>879</v>
      </c>
      <c r="L297" s="80">
        <v>0.77087205648422197</v>
      </c>
    </row>
    <row r="298" spans="1:12" x14ac:dyDescent="0.35">
      <c r="A298" t="s">
        <v>206</v>
      </c>
      <c r="B298" t="s">
        <v>181</v>
      </c>
      <c r="C298" t="s">
        <v>888</v>
      </c>
      <c r="D298" t="s">
        <v>1458</v>
      </c>
      <c r="E298" t="s">
        <v>1459</v>
      </c>
      <c r="F298" t="s">
        <v>515</v>
      </c>
      <c r="G298">
        <v>628</v>
      </c>
      <c r="H298">
        <v>4</v>
      </c>
      <c r="I298">
        <v>86</v>
      </c>
      <c r="J298">
        <v>84</v>
      </c>
      <c r="K298" t="s">
        <v>879</v>
      </c>
      <c r="L298" s="80">
        <v>0.74304020404815696</v>
      </c>
    </row>
    <row r="299" spans="1:12" x14ac:dyDescent="0.35">
      <c r="A299" t="s">
        <v>174</v>
      </c>
      <c r="B299" t="s">
        <v>516</v>
      </c>
      <c r="C299" t="s">
        <v>876</v>
      </c>
      <c r="D299" t="s">
        <v>1460</v>
      </c>
      <c r="E299" t="s">
        <v>1461</v>
      </c>
      <c r="F299" t="s">
        <v>516</v>
      </c>
      <c r="G299">
        <v>439</v>
      </c>
      <c r="H299">
        <v>6</v>
      </c>
      <c r="I299">
        <v>53</v>
      </c>
      <c r="J299">
        <v>37</v>
      </c>
      <c r="K299" t="s">
        <v>879</v>
      </c>
      <c r="L299" s="80">
        <v>0.69388687610626198</v>
      </c>
    </row>
    <row r="300" spans="1:12" x14ac:dyDescent="0.35">
      <c r="A300" t="s">
        <v>174</v>
      </c>
      <c r="B300" t="s">
        <v>517</v>
      </c>
      <c r="C300" t="s">
        <v>876</v>
      </c>
      <c r="D300" t="s">
        <v>1462</v>
      </c>
      <c r="E300" t="s">
        <v>1463</v>
      </c>
      <c r="F300" t="s">
        <v>517</v>
      </c>
      <c r="G300">
        <v>1937</v>
      </c>
      <c r="H300">
        <v>26</v>
      </c>
      <c r="I300">
        <v>194</v>
      </c>
      <c r="J300">
        <v>127</v>
      </c>
      <c r="K300" t="s">
        <v>879</v>
      </c>
      <c r="L300" s="80">
        <v>0.68417209386825595</v>
      </c>
    </row>
    <row r="301" spans="1:12" x14ac:dyDescent="0.35">
      <c r="A301" t="s">
        <v>174</v>
      </c>
      <c r="B301" t="s">
        <v>518</v>
      </c>
      <c r="C301" t="s">
        <v>876</v>
      </c>
      <c r="D301" t="s">
        <v>1464</v>
      </c>
      <c r="E301" t="s">
        <v>1465</v>
      </c>
      <c r="F301" t="s">
        <v>518</v>
      </c>
      <c r="G301">
        <v>668</v>
      </c>
      <c r="H301">
        <v>1</v>
      </c>
      <c r="I301">
        <v>68</v>
      </c>
      <c r="J301">
        <v>35</v>
      </c>
      <c r="K301" t="s">
        <v>879</v>
      </c>
      <c r="L301" s="80">
        <v>0.88311523199081399</v>
      </c>
    </row>
    <row r="302" spans="1:12" x14ac:dyDescent="0.35">
      <c r="A302" t="s">
        <v>174</v>
      </c>
      <c r="B302" t="s">
        <v>519</v>
      </c>
      <c r="C302" t="s">
        <v>876</v>
      </c>
      <c r="D302" t="s">
        <v>1466</v>
      </c>
      <c r="E302" t="s">
        <v>1467</v>
      </c>
      <c r="F302" t="s">
        <v>519</v>
      </c>
      <c r="G302">
        <v>1620</v>
      </c>
      <c r="H302">
        <v>25</v>
      </c>
      <c r="I302">
        <v>197</v>
      </c>
      <c r="J302">
        <v>115</v>
      </c>
      <c r="K302" t="s">
        <v>879</v>
      </c>
      <c r="L302" s="80">
        <v>0.90495043992996205</v>
      </c>
    </row>
    <row r="303" spans="1:12" x14ac:dyDescent="0.35">
      <c r="A303" t="s">
        <v>520</v>
      </c>
      <c r="B303" t="s">
        <v>181</v>
      </c>
      <c r="C303" t="s">
        <v>888</v>
      </c>
      <c r="D303" t="s">
        <v>1468</v>
      </c>
      <c r="E303" t="s">
        <v>1469</v>
      </c>
      <c r="F303" t="s">
        <v>521</v>
      </c>
      <c r="G303">
        <v>633</v>
      </c>
      <c r="H303">
        <v>6</v>
      </c>
      <c r="I303">
        <v>55</v>
      </c>
      <c r="J303">
        <v>36</v>
      </c>
      <c r="K303" t="s">
        <v>879</v>
      </c>
      <c r="L303" s="80">
        <v>0.96188747882842995</v>
      </c>
    </row>
    <row r="304" spans="1:12" x14ac:dyDescent="0.35">
      <c r="A304" t="s">
        <v>174</v>
      </c>
      <c r="B304" t="s">
        <v>522</v>
      </c>
      <c r="C304" t="s">
        <v>876</v>
      </c>
      <c r="D304" t="s">
        <v>1470</v>
      </c>
      <c r="E304" t="s">
        <v>1471</v>
      </c>
      <c r="F304" t="s">
        <v>522</v>
      </c>
      <c r="G304">
        <v>4279</v>
      </c>
      <c r="H304">
        <v>63</v>
      </c>
      <c r="I304">
        <v>406</v>
      </c>
      <c r="J304">
        <v>150</v>
      </c>
      <c r="K304" t="s">
        <v>879</v>
      </c>
      <c r="L304" s="80">
        <v>0.71353071928024303</v>
      </c>
    </row>
    <row r="305" spans="1:12" x14ac:dyDescent="0.35">
      <c r="A305" t="s">
        <v>185</v>
      </c>
      <c r="B305" t="s">
        <v>181</v>
      </c>
      <c r="C305" t="s">
        <v>888</v>
      </c>
      <c r="D305" t="s">
        <v>1472</v>
      </c>
      <c r="E305" t="s">
        <v>1473</v>
      </c>
      <c r="F305" t="s">
        <v>523</v>
      </c>
      <c r="G305">
        <v>1670</v>
      </c>
      <c r="H305">
        <v>7</v>
      </c>
      <c r="I305">
        <v>138</v>
      </c>
      <c r="J305">
        <v>39</v>
      </c>
      <c r="K305" t="s">
        <v>879</v>
      </c>
      <c r="L305" s="80">
        <v>0.78916543722152699</v>
      </c>
    </row>
    <row r="306" spans="1:12" x14ac:dyDescent="0.35">
      <c r="A306" t="s">
        <v>174</v>
      </c>
      <c r="B306" t="s">
        <v>524</v>
      </c>
      <c r="C306" t="s">
        <v>876</v>
      </c>
      <c r="D306" t="s">
        <v>1474</v>
      </c>
      <c r="E306" t="s">
        <v>1475</v>
      </c>
      <c r="F306" t="s">
        <v>524</v>
      </c>
      <c r="G306">
        <v>4381</v>
      </c>
      <c r="H306">
        <v>85</v>
      </c>
      <c r="I306">
        <v>439</v>
      </c>
      <c r="J306">
        <v>215</v>
      </c>
      <c r="K306" t="s">
        <v>879</v>
      </c>
      <c r="L306" s="80">
        <v>0.74816840887069702</v>
      </c>
    </row>
    <row r="307" spans="1:12" x14ac:dyDescent="0.35">
      <c r="A307" t="s">
        <v>174</v>
      </c>
      <c r="B307" t="s">
        <v>525</v>
      </c>
      <c r="C307" t="s">
        <v>876</v>
      </c>
      <c r="D307" t="s">
        <v>1476</v>
      </c>
      <c r="E307" t="s">
        <v>1477</v>
      </c>
      <c r="F307" t="s">
        <v>525</v>
      </c>
      <c r="G307">
        <v>676</v>
      </c>
      <c r="H307">
        <v>3</v>
      </c>
      <c r="I307">
        <v>81</v>
      </c>
      <c r="J307">
        <v>37</v>
      </c>
      <c r="K307" t="s">
        <v>879</v>
      </c>
      <c r="L307" s="80">
        <v>0.71831047534942605</v>
      </c>
    </row>
    <row r="308" spans="1:12" x14ac:dyDescent="0.35">
      <c r="A308" t="s">
        <v>185</v>
      </c>
      <c r="B308" t="s">
        <v>181</v>
      </c>
      <c r="C308" t="s">
        <v>888</v>
      </c>
      <c r="D308" t="s">
        <v>1478</v>
      </c>
      <c r="E308" t="s">
        <v>1479</v>
      </c>
      <c r="F308" t="s">
        <v>526</v>
      </c>
      <c r="G308">
        <v>1191</v>
      </c>
      <c r="H308">
        <v>15</v>
      </c>
      <c r="I308">
        <v>144</v>
      </c>
      <c r="J308">
        <v>67</v>
      </c>
      <c r="K308" t="s">
        <v>879</v>
      </c>
      <c r="L308" s="80">
        <v>0.72891563177108798</v>
      </c>
    </row>
    <row r="309" spans="1:12" x14ac:dyDescent="0.35">
      <c r="A309" t="s">
        <v>185</v>
      </c>
      <c r="B309" t="s">
        <v>181</v>
      </c>
      <c r="C309" t="s">
        <v>888</v>
      </c>
      <c r="D309" t="s">
        <v>1480</v>
      </c>
      <c r="E309" t="s">
        <v>1481</v>
      </c>
      <c r="F309" t="s">
        <v>527</v>
      </c>
      <c r="G309">
        <v>3130</v>
      </c>
      <c r="H309">
        <v>139</v>
      </c>
      <c r="I309">
        <v>467</v>
      </c>
      <c r="J309">
        <v>226</v>
      </c>
      <c r="K309" t="s">
        <v>879</v>
      </c>
      <c r="L309" s="80">
        <v>0.78501039743423495</v>
      </c>
    </row>
    <row r="310" spans="1:12" x14ac:dyDescent="0.35">
      <c r="A310" t="s">
        <v>174</v>
      </c>
      <c r="B310" t="s">
        <v>528</v>
      </c>
      <c r="C310" t="s">
        <v>876</v>
      </c>
      <c r="D310" t="s">
        <v>1482</v>
      </c>
      <c r="E310" t="s">
        <v>1483</v>
      </c>
      <c r="F310" t="s">
        <v>528</v>
      </c>
      <c r="G310">
        <v>943</v>
      </c>
      <c r="H310">
        <v>11</v>
      </c>
      <c r="I310">
        <v>88</v>
      </c>
      <c r="J310">
        <v>65</v>
      </c>
      <c r="K310" t="s">
        <v>879</v>
      </c>
      <c r="L310" s="80">
        <v>0.61383533477783203</v>
      </c>
    </row>
    <row r="311" spans="1:12" x14ac:dyDescent="0.35">
      <c r="A311" t="s">
        <v>174</v>
      </c>
      <c r="B311" t="s">
        <v>529</v>
      </c>
      <c r="C311" t="s">
        <v>876</v>
      </c>
      <c r="D311" t="s">
        <v>1484</v>
      </c>
      <c r="E311" t="s">
        <v>1485</v>
      </c>
      <c r="F311" t="s">
        <v>529</v>
      </c>
      <c r="G311">
        <v>172</v>
      </c>
      <c r="H311">
        <v>2</v>
      </c>
      <c r="I311">
        <v>10</v>
      </c>
      <c r="J311">
        <v>17</v>
      </c>
      <c r="K311" t="s">
        <v>879</v>
      </c>
      <c r="L311" s="80">
        <v>0.84934401512145996</v>
      </c>
    </row>
    <row r="312" spans="1:12" x14ac:dyDescent="0.35">
      <c r="A312" t="s">
        <v>174</v>
      </c>
      <c r="B312" t="s">
        <v>530</v>
      </c>
      <c r="C312" t="s">
        <v>876</v>
      </c>
      <c r="D312" t="s">
        <v>1486</v>
      </c>
      <c r="E312" t="s">
        <v>1487</v>
      </c>
      <c r="F312" t="s">
        <v>530</v>
      </c>
      <c r="G312">
        <v>497</v>
      </c>
      <c r="H312">
        <v>7</v>
      </c>
      <c r="I312">
        <v>61</v>
      </c>
      <c r="J312">
        <v>33</v>
      </c>
      <c r="K312" t="s">
        <v>884</v>
      </c>
      <c r="L312" s="80">
        <v>0.51042842864990201</v>
      </c>
    </row>
    <row r="313" spans="1:12" x14ac:dyDescent="0.35">
      <c r="A313" t="s">
        <v>251</v>
      </c>
      <c r="B313" t="s">
        <v>181</v>
      </c>
      <c r="C313" t="s">
        <v>888</v>
      </c>
      <c r="D313" t="s">
        <v>1488</v>
      </c>
      <c r="E313" t="s">
        <v>1489</v>
      </c>
      <c r="F313" t="s">
        <v>531</v>
      </c>
      <c r="G313">
        <v>198</v>
      </c>
      <c r="H313">
        <v>4</v>
      </c>
      <c r="I313">
        <v>18</v>
      </c>
      <c r="J313">
        <v>9</v>
      </c>
      <c r="K313" t="s">
        <v>879</v>
      </c>
      <c r="L313" s="80">
        <v>0.70491474866867099</v>
      </c>
    </row>
    <row r="314" spans="1:12" x14ac:dyDescent="0.35">
      <c r="A314" t="s">
        <v>174</v>
      </c>
      <c r="B314" t="s">
        <v>532</v>
      </c>
      <c r="C314" t="s">
        <v>876</v>
      </c>
      <c r="D314" t="s">
        <v>1490</v>
      </c>
      <c r="E314" t="s">
        <v>1491</v>
      </c>
      <c r="F314" t="s">
        <v>532</v>
      </c>
      <c r="G314">
        <v>330</v>
      </c>
      <c r="H314">
        <v>4</v>
      </c>
      <c r="I314">
        <v>30</v>
      </c>
      <c r="J314">
        <v>30</v>
      </c>
      <c r="K314" t="s">
        <v>879</v>
      </c>
      <c r="L314" s="80">
        <v>0.68795067071914695</v>
      </c>
    </row>
    <row r="315" spans="1:12" x14ac:dyDescent="0.35">
      <c r="A315" t="s">
        <v>185</v>
      </c>
      <c r="B315" t="s">
        <v>181</v>
      </c>
      <c r="C315" t="s">
        <v>888</v>
      </c>
      <c r="D315" t="s">
        <v>1492</v>
      </c>
      <c r="E315" t="s">
        <v>1493</v>
      </c>
      <c r="F315" t="s">
        <v>533</v>
      </c>
      <c r="G315">
        <v>5773</v>
      </c>
      <c r="H315">
        <v>230</v>
      </c>
      <c r="I315">
        <v>764</v>
      </c>
      <c r="J315">
        <v>213</v>
      </c>
      <c r="K315" t="s">
        <v>879</v>
      </c>
      <c r="L315" s="80">
        <v>0.79710775613784801</v>
      </c>
    </row>
    <row r="316" spans="1:12" x14ac:dyDescent="0.35">
      <c r="A316" t="s">
        <v>265</v>
      </c>
      <c r="B316" t="s">
        <v>181</v>
      </c>
      <c r="C316" t="s">
        <v>888</v>
      </c>
      <c r="D316" t="s">
        <v>1494</v>
      </c>
      <c r="E316" t="s">
        <v>1495</v>
      </c>
      <c r="F316" t="s">
        <v>534</v>
      </c>
      <c r="G316">
        <v>467</v>
      </c>
      <c r="H316">
        <v>12</v>
      </c>
      <c r="I316">
        <v>48</v>
      </c>
      <c r="J316">
        <v>29</v>
      </c>
      <c r="K316" t="s">
        <v>879</v>
      </c>
      <c r="L316" s="80">
        <v>0.94329601526260398</v>
      </c>
    </row>
    <row r="317" spans="1:12" x14ac:dyDescent="0.35">
      <c r="A317" t="s">
        <v>174</v>
      </c>
      <c r="B317" t="s">
        <v>535</v>
      </c>
      <c r="C317" t="s">
        <v>876</v>
      </c>
      <c r="D317" t="s">
        <v>1494</v>
      </c>
      <c r="E317" t="s">
        <v>1496</v>
      </c>
      <c r="F317" t="s">
        <v>535</v>
      </c>
      <c r="G317">
        <v>164</v>
      </c>
      <c r="H317">
        <v>4</v>
      </c>
      <c r="I317">
        <v>22</v>
      </c>
      <c r="J317">
        <v>11</v>
      </c>
      <c r="K317" t="s">
        <v>879</v>
      </c>
      <c r="L317" s="80">
        <v>0.826407611370087</v>
      </c>
    </row>
    <row r="318" spans="1:12" x14ac:dyDescent="0.35">
      <c r="A318" t="s">
        <v>174</v>
      </c>
      <c r="B318" t="s">
        <v>536</v>
      </c>
      <c r="C318" t="s">
        <v>876</v>
      </c>
      <c r="D318" t="s">
        <v>1497</v>
      </c>
      <c r="E318" t="s">
        <v>1498</v>
      </c>
      <c r="F318" t="s">
        <v>536</v>
      </c>
      <c r="G318">
        <v>642</v>
      </c>
      <c r="H318">
        <v>13</v>
      </c>
      <c r="I318">
        <v>59</v>
      </c>
      <c r="J318">
        <v>40</v>
      </c>
      <c r="K318" t="s">
        <v>879</v>
      </c>
      <c r="L318" s="80">
        <v>0.622458755970001</v>
      </c>
    </row>
    <row r="319" spans="1:12" x14ac:dyDescent="0.35">
      <c r="A319" t="s">
        <v>174</v>
      </c>
      <c r="B319" t="s">
        <v>537</v>
      </c>
      <c r="C319" t="s">
        <v>876</v>
      </c>
      <c r="D319" t="s">
        <v>1499</v>
      </c>
      <c r="E319" t="s">
        <v>1500</v>
      </c>
      <c r="F319" t="s">
        <v>537</v>
      </c>
      <c r="G319">
        <v>434</v>
      </c>
      <c r="H319">
        <v>11</v>
      </c>
      <c r="I319">
        <v>46</v>
      </c>
      <c r="J319">
        <v>29</v>
      </c>
      <c r="K319" t="s">
        <v>879</v>
      </c>
      <c r="L319" s="80">
        <v>0.79209440946579002</v>
      </c>
    </row>
    <row r="320" spans="1:12" x14ac:dyDescent="0.35">
      <c r="A320" t="s">
        <v>174</v>
      </c>
      <c r="B320" t="s">
        <v>538</v>
      </c>
      <c r="C320" t="s">
        <v>876</v>
      </c>
      <c r="D320" t="s">
        <v>1501</v>
      </c>
      <c r="E320" t="s">
        <v>1502</v>
      </c>
      <c r="F320" t="s">
        <v>538</v>
      </c>
      <c r="G320">
        <v>1836</v>
      </c>
      <c r="H320">
        <v>147</v>
      </c>
      <c r="I320">
        <v>349</v>
      </c>
      <c r="J320">
        <v>79</v>
      </c>
      <c r="K320" t="s">
        <v>879</v>
      </c>
      <c r="L320" s="80">
        <v>0.70204687118530296</v>
      </c>
    </row>
    <row r="321" spans="1:12" x14ac:dyDescent="0.35">
      <c r="A321" t="s">
        <v>174</v>
      </c>
      <c r="B321" t="s">
        <v>539</v>
      </c>
      <c r="C321" t="s">
        <v>876</v>
      </c>
      <c r="D321" t="s">
        <v>1503</v>
      </c>
      <c r="E321" t="s">
        <v>1504</v>
      </c>
      <c r="F321" t="s">
        <v>539</v>
      </c>
      <c r="G321">
        <v>728</v>
      </c>
      <c r="H321">
        <v>12</v>
      </c>
      <c r="I321">
        <v>106</v>
      </c>
      <c r="J321">
        <v>34</v>
      </c>
      <c r="K321" t="s">
        <v>879</v>
      </c>
      <c r="L321" s="80">
        <v>0.73540276288986195</v>
      </c>
    </row>
    <row r="322" spans="1:12" x14ac:dyDescent="0.35">
      <c r="A322" t="s">
        <v>179</v>
      </c>
      <c r="B322" t="s">
        <v>181</v>
      </c>
      <c r="C322" t="s">
        <v>888</v>
      </c>
      <c r="D322" t="s">
        <v>1505</v>
      </c>
      <c r="E322" t="s">
        <v>1506</v>
      </c>
      <c r="F322" t="s">
        <v>540</v>
      </c>
      <c r="G322">
        <v>7221</v>
      </c>
      <c r="H322">
        <v>520</v>
      </c>
      <c r="I322">
        <v>1186</v>
      </c>
      <c r="J322">
        <v>864</v>
      </c>
      <c r="K322" t="s">
        <v>879</v>
      </c>
      <c r="L322" s="80">
        <v>0.84627085924148604</v>
      </c>
    </row>
    <row r="323" spans="1:12" x14ac:dyDescent="0.35">
      <c r="A323" t="s">
        <v>174</v>
      </c>
      <c r="B323" t="s">
        <v>541</v>
      </c>
      <c r="C323" t="s">
        <v>876</v>
      </c>
      <c r="D323" t="s">
        <v>1507</v>
      </c>
      <c r="E323" t="s">
        <v>1508</v>
      </c>
      <c r="F323" t="s">
        <v>541</v>
      </c>
      <c r="G323">
        <v>353</v>
      </c>
      <c r="H323">
        <v>1</v>
      </c>
      <c r="I323">
        <v>24</v>
      </c>
      <c r="J323">
        <v>30</v>
      </c>
      <c r="K323" t="s">
        <v>879</v>
      </c>
      <c r="L323" s="80">
        <v>0.71165573596954301</v>
      </c>
    </row>
    <row r="324" spans="1:12" x14ac:dyDescent="0.35">
      <c r="A324" t="s">
        <v>174</v>
      </c>
      <c r="B324" t="s">
        <v>542</v>
      </c>
      <c r="C324" t="s">
        <v>876</v>
      </c>
      <c r="D324" t="s">
        <v>1509</v>
      </c>
      <c r="E324" t="s">
        <v>1510</v>
      </c>
      <c r="F324" t="s">
        <v>542</v>
      </c>
      <c r="G324">
        <v>1410</v>
      </c>
      <c r="H324">
        <v>21</v>
      </c>
      <c r="I324">
        <v>149</v>
      </c>
      <c r="J324">
        <v>139</v>
      </c>
      <c r="K324" t="s">
        <v>879</v>
      </c>
      <c r="L324" s="80">
        <v>0.84188777208328203</v>
      </c>
    </row>
    <row r="325" spans="1:12" x14ac:dyDescent="0.35">
      <c r="A325" t="s">
        <v>520</v>
      </c>
      <c r="B325" t="s">
        <v>181</v>
      </c>
      <c r="C325" t="s">
        <v>888</v>
      </c>
      <c r="D325" t="s">
        <v>1511</v>
      </c>
      <c r="E325" t="s">
        <v>1512</v>
      </c>
      <c r="F325" t="s">
        <v>543</v>
      </c>
      <c r="G325">
        <v>175</v>
      </c>
      <c r="H325">
        <v>16</v>
      </c>
      <c r="I325">
        <v>43</v>
      </c>
      <c r="J325">
        <v>45</v>
      </c>
      <c r="K325" t="s">
        <v>884</v>
      </c>
      <c r="L325" s="80">
        <v>0.51315063238143899</v>
      </c>
    </row>
    <row r="326" spans="1:12" x14ac:dyDescent="0.35">
      <c r="A326" t="s">
        <v>174</v>
      </c>
      <c r="B326" t="s">
        <v>544</v>
      </c>
      <c r="C326" t="s">
        <v>876</v>
      </c>
      <c r="D326" t="s">
        <v>1513</v>
      </c>
      <c r="E326" t="s">
        <v>1514</v>
      </c>
      <c r="F326" t="s">
        <v>544</v>
      </c>
      <c r="G326">
        <v>330</v>
      </c>
      <c r="H326">
        <v>4</v>
      </c>
      <c r="I326">
        <v>56</v>
      </c>
      <c r="J326">
        <v>14</v>
      </c>
      <c r="K326" t="s">
        <v>879</v>
      </c>
      <c r="L326" s="80">
        <v>0.87197434902191195</v>
      </c>
    </row>
    <row r="327" spans="1:12" x14ac:dyDescent="0.35">
      <c r="A327" t="s">
        <v>174</v>
      </c>
      <c r="B327" t="s">
        <v>545</v>
      </c>
      <c r="C327" t="s">
        <v>876</v>
      </c>
      <c r="D327" t="s">
        <v>1515</v>
      </c>
      <c r="E327" t="s">
        <v>1516</v>
      </c>
      <c r="F327" t="s">
        <v>545</v>
      </c>
      <c r="G327">
        <v>206</v>
      </c>
      <c r="H327">
        <v>3</v>
      </c>
      <c r="I327">
        <v>26</v>
      </c>
      <c r="J327">
        <v>12</v>
      </c>
      <c r="K327" t="s">
        <v>879</v>
      </c>
      <c r="L327" s="80">
        <v>0.86858820915222201</v>
      </c>
    </row>
    <row r="328" spans="1:12" x14ac:dyDescent="0.35">
      <c r="A328" t="s">
        <v>174</v>
      </c>
      <c r="B328" t="s">
        <v>546</v>
      </c>
      <c r="C328" t="s">
        <v>876</v>
      </c>
      <c r="D328" t="s">
        <v>1517</v>
      </c>
      <c r="E328" t="s">
        <v>1518</v>
      </c>
      <c r="F328" t="s">
        <v>546</v>
      </c>
      <c r="G328">
        <v>1000</v>
      </c>
      <c r="H328">
        <v>23</v>
      </c>
      <c r="I328">
        <v>147</v>
      </c>
      <c r="J328">
        <v>37</v>
      </c>
      <c r="K328" t="s">
        <v>879</v>
      </c>
      <c r="L328" s="80">
        <v>0.78894346952438399</v>
      </c>
    </row>
    <row r="329" spans="1:12" x14ac:dyDescent="0.35">
      <c r="A329" t="s">
        <v>174</v>
      </c>
      <c r="B329" t="s">
        <v>547</v>
      </c>
      <c r="C329" t="s">
        <v>876</v>
      </c>
      <c r="D329" t="s">
        <v>1519</v>
      </c>
      <c r="E329" t="s">
        <v>1520</v>
      </c>
      <c r="F329" t="s">
        <v>547</v>
      </c>
      <c r="G329">
        <v>370</v>
      </c>
      <c r="H329">
        <v>3</v>
      </c>
      <c r="I329">
        <v>25</v>
      </c>
      <c r="J329">
        <v>36</v>
      </c>
      <c r="K329" t="s">
        <v>879</v>
      </c>
      <c r="L329" s="80">
        <v>0.69087803363800004</v>
      </c>
    </row>
    <row r="330" spans="1:12" x14ac:dyDescent="0.35">
      <c r="A330" t="s">
        <v>174</v>
      </c>
      <c r="B330" t="s">
        <v>548</v>
      </c>
      <c r="C330" t="s">
        <v>876</v>
      </c>
      <c r="D330" t="s">
        <v>1521</v>
      </c>
      <c r="E330" t="s">
        <v>1522</v>
      </c>
      <c r="F330" t="s">
        <v>548</v>
      </c>
      <c r="G330">
        <v>183</v>
      </c>
      <c r="H330">
        <v>2</v>
      </c>
      <c r="I330">
        <v>17</v>
      </c>
      <c r="J330">
        <v>20</v>
      </c>
      <c r="K330" t="s">
        <v>879</v>
      </c>
      <c r="L330" s="80">
        <v>0.86110037565231301</v>
      </c>
    </row>
    <row r="331" spans="1:12" x14ac:dyDescent="0.35">
      <c r="A331" t="s">
        <v>217</v>
      </c>
      <c r="B331" t="s">
        <v>181</v>
      </c>
      <c r="C331" t="s">
        <v>888</v>
      </c>
      <c r="D331" t="s">
        <v>1523</v>
      </c>
      <c r="E331" t="s">
        <v>1524</v>
      </c>
      <c r="F331" t="s">
        <v>549</v>
      </c>
      <c r="G331">
        <v>396</v>
      </c>
      <c r="H331">
        <v>17</v>
      </c>
      <c r="I331">
        <v>48</v>
      </c>
      <c r="J331">
        <v>47</v>
      </c>
      <c r="K331" t="s">
        <v>879</v>
      </c>
      <c r="L331" s="80">
        <v>0.96558278799056996</v>
      </c>
    </row>
    <row r="332" spans="1:12" x14ac:dyDescent="0.35">
      <c r="A332" t="s">
        <v>550</v>
      </c>
      <c r="B332" t="s">
        <v>181</v>
      </c>
      <c r="C332" t="s">
        <v>888</v>
      </c>
      <c r="D332" t="s">
        <v>1525</v>
      </c>
      <c r="E332" t="s">
        <v>1526</v>
      </c>
      <c r="F332" t="s">
        <v>551</v>
      </c>
      <c r="G332">
        <v>631</v>
      </c>
      <c r="H332">
        <v>25</v>
      </c>
      <c r="I332">
        <v>81</v>
      </c>
      <c r="J332">
        <v>100</v>
      </c>
      <c r="K332" t="s">
        <v>879</v>
      </c>
      <c r="L332" s="80">
        <v>0.74567896127700795</v>
      </c>
    </row>
    <row r="333" spans="1:12" x14ac:dyDescent="0.35">
      <c r="A333" t="s">
        <v>174</v>
      </c>
      <c r="B333" t="s">
        <v>552</v>
      </c>
      <c r="C333" t="s">
        <v>876</v>
      </c>
      <c r="D333" t="s">
        <v>1527</v>
      </c>
      <c r="E333" t="s">
        <v>1528</v>
      </c>
      <c r="F333" t="s">
        <v>552</v>
      </c>
      <c r="G333">
        <v>831</v>
      </c>
      <c r="H333">
        <v>16</v>
      </c>
      <c r="I333">
        <v>101</v>
      </c>
      <c r="J333">
        <v>48</v>
      </c>
      <c r="K333" t="s">
        <v>879</v>
      </c>
      <c r="L333" s="80">
        <v>0.71801948547363303</v>
      </c>
    </row>
    <row r="334" spans="1:12" x14ac:dyDescent="0.35">
      <c r="A334" t="s">
        <v>174</v>
      </c>
      <c r="B334" t="s">
        <v>553</v>
      </c>
      <c r="C334" t="s">
        <v>876</v>
      </c>
      <c r="D334" t="s">
        <v>1529</v>
      </c>
      <c r="E334" t="s">
        <v>1530</v>
      </c>
      <c r="F334" t="s">
        <v>553</v>
      </c>
      <c r="G334">
        <v>515</v>
      </c>
      <c r="H334">
        <v>6</v>
      </c>
      <c r="I334">
        <v>48</v>
      </c>
      <c r="J334">
        <v>32</v>
      </c>
      <c r="K334" t="s">
        <v>884</v>
      </c>
      <c r="L334" s="80">
        <v>0.59664070606231701</v>
      </c>
    </row>
    <row r="335" spans="1:12" x14ac:dyDescent="0.35">
      <c r="A335" t="s">
        <v>174</v>
      </c>
      <c r="B335" t="s">
        <v>554</v>
      </c>
      <c r="C335" t="s">
        <v>876</v>
      </c>
      <c r="D335" t="s">
        <v>1531</v>
      </c>
      <c r="E335" t="s">
        <v>1532</v>
      </c>
      <c r="F335" t="s">
        <v>554</v>
      </c>
      <c r="G335">
        <v>785</v>
      </c>
      <c r="H335">
        <v>26</v>
      </c>
      <c r="I335">
        <v>29</v>
      </c>
      <c r="J335">
        <v>180</v>
      </c>
      <c r="K335" t="s">
        <v>879</v>
      </c>
      <c r="L335" s="80">
        <v>0.66365563869476296</v>
      </c>
    </row>
    <row r="336" spans="1:12" x14ac:dyDescent="0.35">
      <c r="A336" t="s">
        <v>174</v>
      </c>
      <c r="B336" t="s">
        <v>555</v>
      </c>
      <c r="C336" t="s">
        <v>876</v>
      </c>
      <c r="D336" t="s">
        <v>1533</v>
      </c>
      <c r="E336" t="s">
        <v>1534</v>
      </c>
      <c r="F336" t="s">
        <v>555</v>
      </c>
      <c r="G336">
        <v>285</v>
      </c>
      <c r="H336">
        <v>9</v>
      </c>
      <c r="I336">
        <v>52</v>
      </c>
      <c r="J336">
        <v>51</v>
      </c>
      <c r="K336" t="s">
        <v>879</v>
      </c>
      <c r="L336" s="80">
        <v>0.94316375255584695</v>
      </c>
    </row>
    <row r="337" spans="1:12" x14ac:dyDescent="0.35">
      <c r="A337" t="s">
        <v>174</v>
      </c>
      <c r="B337" t="s">
        <v>556</v>
      </c>
      <c r="C337" t="s">
        <v>876</v>
      </c>
      <c r="D337" t="s">
        <v>1535</v>
      </c>
      <c r="E337" t="s">
        <v>1536</v>
      </c>
      <c r="F337" t="s">
        <v>556</v>
      </c>
      <c r="G337">
        <v>979</v>
      </c>
      <c r="H337">
        <v>9</v>
      </c>
      <c r="I337">
        <v>90</v>
      </c>
      <c r="J337">
        <v>137</v>
      </c>
      <c r="K337" t="s">
        <v>879</v>
      </c>
      <c r="L337" s="80">
        <v>0.94335567951202404</v>
      </c>
    </row>
    <row r="338" spans="1:12" x14ac:dyDescent="0.35">
      <c r="A338" t="s">
        <v>174</v>
      </c>
      <c r="B338" t="s">
        <v>557</v>
      </c>
      <c r="C338" t="s">
        <v>876</v>
      </c>
      <c r="D338" t="s">
        <v>1537</v>
      </c>
      <c r="E338" t="s">
        <v>1538</v>
      </c>
      <c r="F338" t="s">
        <v>557</v>
      </c>
      <c r="G338">
        <v>289</v>
      </c>
      <c r="H338">
        <v>1</v>
      </c>
      <c r="I338">
        <v>18</v>
      </c>
      <c r="J338">
        <v>22</v>
      </c>
      <c r="K338" t="s">
        <v>879</v>
      </c>
      <c r="L338" s="80">
        <v>0.92876970767974898</v>
      </c>
    </row>
    <row r="339" spans="1:12" x14ac:dyDescent="0.35">
      <c r="A339" t="s">
        <v>558</v>
      </c>
      <c r="B339" t="s">
        <v>181</v>
      </c>
      <c r="C339" t="s">
        <v>888</v>
      </c>
      <c r="D339" t="s">
        <v>1539</v>
      </c>
      <c r="E339" t="s">
        <v>1540</v>
      </c>
      <c r="F339" t="s">
        <v>559</v>
      </c>
      <c r="G339">
        <v>1911</v>
      </c>
      <c r="H339">
        <v>69</v>
      </c>
      <c r="I339">
        <v>342</v>
      </c>
      <c r="J339">
        <v>58</v>
      </c>
      <c r="K339" t="s">
        <v>884</v>
      </c>
      <c r="L339" s="80">
        <v>0.48257499933242798</v>
      </c>
    </row>
    <row r="340" spans="1:12" x14ac:dyDescent="0.35">
      <c r="A340" t="s">
        <v>201</v>
      </c>
      <c r="B340" t="s">
        <v>181</v>
      </c>
      <c r="C340" t="s">
        <v>888</v>
      </c>
      <c r="D340" t="s">
        <v>1541</v>
      </c>
      <c r="E340" t="s">
        <v>1542</v>
      </c>
      <c r="F340" t="s">
        <v>560</v>
      </c>
      <c r="G340">
        <v>2708</v>
      </c>
      <c r="H340">
        <v>207</v>
      </c>
      <c r="I340">
        <v>622</v>
      </c>
      <c r="J340">
        <v>136</v>
      </c>
      <c r="K340" t="s">
        <v>879</v>
      </c>
      <c r="L340" s="80">
        <v>0.85587126016616799</v>
      </c>
    </row>
    <row r="341" spans="1:12" x14ac:dyDescent="0.35">
      <c r="A341" t="s">
        <v>174</v>
      </c>
      <c r="B341" t="s">
        <v>561</v>
      </c>
      <c r="C341" t="s">
        <v>876</v>
      </c>
      <c r="D341" t="s">
        <v>1543</v>
      </c>
      <c r="E341" t="s">
        <v>1544</v>
      </c>
      <c r="F341" t="s">
        <v>561</v>
      </c>
      <c r="G341">
        <v>690</v>
      </c>
      <c r="H341">
        <v>8</v>
      </c>
      <c r="I341">
        <v>59</v>
      </c>
      <c r="J341">
        <v>63</v>
      </c>
      <c r="K341" t="s">
        <v>884</v>
      </c>
      <c r="L341" s="80">
        <v>0.54494339227676403</v>
      </c>
    </row>
    <row r="342" spans="1:12" x14ac:dyDescent="0.35">
      <c r="A342" t="s">
        <v>174</v>
      </c>
      <c r="B342" t="s">
        <v>562</v>
      </c>
      <c r="C342" t="s">
        <v>876</v>
      </c>
      <c r="D342" t="s">
        <v>1545</v>
      </c>
      <c r="E342" t="s">
        <v>1546</v>
      </c>
      <c r="F342" t="s">
        <v>562</v>
      </c>
      <c r="G342">
        <v>541</v>
      </c>
      <c r="H342">
        <v>6</v>
      </c>
      <c r="I342">
        <v>57</v>
      </c>
      <c r="J342">
        <v>28</v>
      </c>
      <c r="K342" t="s">
        <v>879</v>
      </c>
      <c r="L342" s="80">
        <v>0.61022073030471802</v>
      </c>
    </row>
    <row r="343" spans="1:12" x14ac:dyDescent="0.35">
      <c r="A343" t="s">
        <v>174</v>
      </c>
      <c r="B343" t="s">
        <v>563</v>
      </c>
      <c r="C343" t="s">
        <v>876</v>
      </c>
      <c r="D343" t="s">
        <v>1547</v>
      </c>
      <c r="E343" t="s">
        <v>1548</v>
      </c>
      <c r="F343" t="s">
        <v>563</v>
      </c>
      <c r="G343">
        <v>522</v>
      </c>
      <c r="H343">
        <v>3</v>
      </c>
      <c r="I343">
        <v>32</v>
      </c>
      <c r="J343">
        <v>35</v>
      </c>
      <c r="K343" t="s">
        <v>879</v>
      </c>
      <c r="L343" s="80">
        <v>0.78986406326293901</v>
      </c>
    </row>
    <row r="344" spans="1:12" x14ac:dyDescent="0.35">
      <c r="A344" t="s">
        <v>174</v>
      </c>
      <c r="B344" t="s">
        <v>564</v>
      </c>
      <c r="C344" t="s">
        <v>876</v>
      </c>
      <c r="D344" t="s">
        <v>1549</v>
      </c>
      <c r="E344" t="s">
        <v>1550</v>
      </c>
      <c r="F344" t="s">
        <v>564</v>
      </c>
      <c r="G344">
        <v>158</v>
      </c>
      <c r="H344">
        <v>0</v>
      </c>
      <c r="I344">
        <v>21</v>
      </c>
      <c r="J344">
        <v>4</v>
      </c>
      <c r="K344" t="s">
        <v>879</v>
      </c>
      <c r="L344" s="80">
        <v>0.77950376272201505</v>
      </c>
    </row>
    <row r="345" spans="1:12" x14ac:dyDescent="0.35">
      <c r="A345" t="s">
        <v>206</v>
      </c>
      <c r="B345" t="s">
        <v>181</v>
      </c>
      <c r="C345" t="s">
        <v>888</v>
      </c>
      <c r="D345" t="s">
        <v>1551</v>
      </c>
      <c r="E345" t="s">
        <v>1552</v>
      </c>
      <c r="F345" t="s">
        <v>565</v>
      </c>
      <c r="G345">
        <v>840</v>
      </c>
      <c r="H345">
        <v>3</v>
      </c>
      <c r="I345">
        <v>64</v>
      </c>
      <c r="J345">
        <v>69</v>
      </c>
      <c r="K345" t="s">
        <v>879</v>
      </c>
      <c r="L345" s="80">
        <v>0.65946602821350098</v>
      </c>
    </row>
    <row r="346" spans="1:12" x14ac:dyDescent="0.35">
      <c r="A346" t="s">
        <v>174</v>
      </c>
      <c r="B346" t="s">
        <v>566</v>
      </c>
      <c r="C346" t="s">
        <v>876</v>
      </c>
      <c r="D346" t="s">
        <v>1553</v>
      </c>
      <c r="E346" t="s">
        <v>1554</v>
      </c>
      <c r="F346" t="s">
        <v>566</v>
      </c>
      <c r="G346">
        <v>641</v>
      </c>
      <c r="H346">
        <v>5</v>
      </c>
      <c r="I346">
        <v>97</v>
      </c>
      <c r="J346">
        <v>26</v>
      </c>
      <c r="K346" t="s">
        <v>879</v>
      </c>
      <c r="L346" s="80">
        <v>0.79483360052108798</v>
      </c>
    </row>
    <row r="347" spans="1:12" x14ac:dyDescent="0.35">
      <c r="A347" t="s">
        <v>174</v>
      </c>
      <c r="B347" t="s">
        <v>567</v>
      </c>
      <c r="C347" t="s">
        <v>876</v>
      </c>
      <c r="D347" t="s">
        <v>1555</v>
      </c>
      <c r="E347" t="s">
        <v>1556</v>
      </c>
      <c r="F347" t="s">
        <v>567</v>
      </c>
      <c r="G347">
        <v>505</v>
      </c>
      <c r="H347">
        <v>10</v>
      </c>
      <c r="I347">
        <v>67</v>
      </c>
      <c r="J347">
        <v>36</v>
      </c>
      <c r="K347" t="s">
        <v>879</v>
      </c>
      <c r="L347" s="80">
        <v>0.90382510423660301</v>
      </c>
    </row>
    <row r="348" spans="1:12" x14ac:dyDescent="0.35">
      <c r="A348" t="s">
        <v>174</v>
      </c>
      <c r="B348" t="s">
        <v>568</v>
      </c>
      <c r="C348" t="s">
        <v>876</v>
      </c>
      <c r="D348" t="s">
        <v>1557</v>
      </c>
      <c r="E348" t="s">
        <v>1558</v>
      </c>
      <c r="F348" t="s">
        <v>568</v>
      </c>
      <c r="G348">
        <v>843</v>
      </c>
      <c r="H348">
        <v>6</v>
      </c>
      <c r="I348">
        <v>76</v>
      </c>
      <c r="J348">
        <v>47</v>
      </c>
      <c r="K348" t="s">
        <v>879</v>
      </c>
      <c r="L348" s="80">
        <v>0.640217185020447</v>
      </c>
    </row>
    <row r="349" spans="1:12" x14ac:dyDescent="0.35">
      <c r="A349" t="s">
        <v>174</v>
      </c>
      <c r="B349" t="s">
        <v>569</v>
      </c>
      <c r="C349" t="s">
        <v>876</v>
      </c>
      <c r="D349" t="s">
        <v>1559</v>
      </c>
      <c r="E349" t="s">
        <v>1560</v>
      </c>
      <c r="F349" t="s">
        <v>569</v>
      </c>
      <c r="G349">
        <v>535</v>
      </c>
      <c r="H349">
        <v>6</v>
      </c>
      <c r="I349">
        <v>52</v>
      </c>
      <c r="J349">
        <v>40</v>
      </c>
      <c r="K349" t="s">
        <v>879</v>
      </c>
      <c r="L349" s="80">
        <v>0.81154870986938499</v>
      </c>
    </row>
    <row r="350" spans="1:12" x14ac:dyDescent="0.35">
      <c r="A350" t="s">
        <v>206</v>
      </c>
      <c r="B350" t="s">
        <v>181</v>
      </c>
      <c r="C350" t="s">
        <v>888</v>
      </c>
      <c r="D350" t="s">
        <v>1561</v>
      </c>
      <c r="E350" t="s">
        <v>1562</v>
      </c>
      <c r="F350" t="s">
        <v>570</v>
      </c>
      <c r="G350">
        <v>1019</v>
      </c>
      <c r="H350">
        <v>17</v>
      </c>
      <c r="I350">
        <v>108</v>
      </c>
      <c r="J350">
        <v>58</v>
      </c>
      <c r="K350" t="s">
        <v>879</v>
      </c>
      <c r="L350" s="80">
        <v>0.67396712303161599</v>
      </c>
    </row>
    <row r="351" spans="1:12" x14ac:dyDescent="0.35">
      <c r="A351" t="s">
        <v>174</v>
      </c>
      <c r="B351" t="s">
        <v>571</v>
      </c>
      <c r="C351" t="s">
        <v>876</v>
      </c>
      <c r="D351" t="s">
        <v>1563</v>
      </c>
      <c r="E351" t="s">
        <v>1564</v>
      </c>
      <c r="F351" t="s">
        <v>571</v>
      </c>
      <c r="G351">
        <v>254</v>
      </c>
      <c r="H351">
        <v>3</v>
      </c>
      <c r="I351">
        <v>28</v>
      </c>
      <c r="J351">
        <v>24</v>
      </c>
      <c r="K351" t="s">
        <v>884</v>
      </c>
      <c r="L351" s="80">
        <v>0.52753198146820102</v>
      </c>
    </row>
    <row r="352" spans="1:12" x14ac:dyDescent="0.35">
      <c r="A352" t="s">
        <v>174</v>
      </c>
      <c r="B352" t="s">
        <v>572</v>
      </c>
      <c r="C352" t="s">
        <v>876</v>
      </c>
      <c r="D352" t="s">
        <v>1565</v>
      </c>
      <c r="E352" t="s">
        <v>1566</v>
      </c>
      <c r="F352" t="s">
        <v>572</v>
      </c>
      <c r="G352">
        <v>701</v>
      </c>
      <c r="H352">
        <v>13</v>
      </c>
      <c r="I352">
        <v>69</v>
      </c>
      <c r="J352">
        <v>87</v>
      </c>
      <c r="K352" t="s">
        <v>884</v>
      </c>
      <c r="L352" s="80">
        <v>0.59619414806366</v>
      </c>
    </row>
    <row r="353" spans="1:12" x14ac:dyDescent="0.35">
      <c r="A353" t="s">
        <v>196</v>
      </c>
      <c r="B353" t="s">
        <v>181</v>
      </c>
      <c r="C353" t="s">
        <v>888</v>
      </c>
      <c r="D353" t="s">
        <v>1567</v>
      </c>
      <c r="E353" t="s">
        <v>1568</v>
      </c>
      <c r="F353" t="s">
        <v>573</v>
      </c>
      <c r="G353">
        <v>120</v>
      </c>
      <c r="H353">
        <v>0</v>
      </c>
      <c r="I353">
        <v>16</v>
      </c>
      <c r="J353">
        <v>12</v>
      </c>
      <c r="K353" t="s">
        <v>879</v>
      </c>
      <c r="L353" s="80">
        <v>0.97148221731185902</v>
      </c>
    </row>
    <row r="354" spans="1:12" x14ac:dyDescent="0.35">
      <c r="A354" t="s">
        <v>174</v>
      </c>
      <c r="B354" t="s">
        <v>574</v>
      </c>
      <c r="C354" t="s">
        <v>876</v>
      </c>
      <c r="D354" t="s">
        <v>1569</v>
      </c>
      <c r="E354" t="s">
        <v>1570</v>
      </c>
      <c r="F354" t="s">
        <v>574</v>
      </c>
      <c r="G354">
        <v>338</v>
      </c>
      <c r="H354">
        <v>8</v>
      </c>
      <c r="I354">
        <v>42</v>
      </c>
      <c r="J354">
        <v>18</v>
      </c>
      <c r="K354" t="s">
        <v>884</v>
      </c>
      <c r="L354" s="80">
        <v>0.49952942132949801</v>
      </c>
    </row>
    <row r="355" spans="1:12" x14ac:dyDescent="0.35">
      <c r="A355" t="s">
        <v>174</v>
      </c>
      <c r="B355" t="s">
        <v>575</v>
      </c>
      <c r="C355" t="s">
        <v>876</v>
      </c>
      <c r="D355" t="s">
        <v>1571</v>
      </c>
      <c r="E355" t="s">
        <v>1572</v>
      </c>
      <c r="F355" t="s">
        <v>575</v>
      </c>
      <c r="G355">
        <v>2325</v>
      </c>
      <c r="H355">
        <v>54</v>
      </c>
      <c r="I355">
        <v>128</v>
      </c>
      <c r="J355">
        <v>533</v>
      </c>
      <c r="K355" t="s">
        <v>879</v>
      </c>
      <c r="L355" s="80">
        <v>0.836320400238037</v>
      </c>
    </row>
    <row r="356" spans="1:12" x14ac:dyDescent="0.35">
      <c r="A356" t="s">
        <v>174</v>
      </c>
      <c r="B356" t="s">
        <v>576</v>
      </c>
      <c r="C356" t="s">
        <v>876</v>
      </c>
      <c r="D356" t="s">
        <v>1573</v>
      </c>
      <c r="E356" t="s">
        <v>1574</v>
      </c>
      <c r="F356" t="s">
        <v>576</v>
      </c>
      <c r="G356">
        <v>2109</v>
      </c>
      <c r="H356">
        <v>152</v>
      </c>
      <c r="I356">
        <v>354</v>
      </c>
      <c r="J356">
        <v>349</v>
      </c>
      <c r="K356" t="s">
        <v>879</v>
      </c>
      <c r="L356" s="80">
        <v>0.92675846815109297</v>
      </c>
    </row>
    <row r="357" spans="1:12" x14ac:dyDescent="0.35">
      <c r="A357" t="s">
        <v>206</v>
      </c>
      <c r="B357" t="s">
        <v>181</v>
      </c>
      <c r="C357" t="s">
        <v>888</v>
      </c>
      <c r="D357" t="s">
        <v>1575</v>
      </c>
      <c r="E357" t="s">
        <v>1576</v>
      </c>
      <c r="F357" t="s">
        <v>578</v>
      </c>
      <c r="G357">
        <v>602</v>
      </c>
      <c r="H357">
        <v>0</v>
      </c>
      <c r="I357">
        <v>70</v>
      </c>
      <c r="J357">
        <v>8</v>
      </c>
      <c r="K357" t="s">
        <v>879</v>
      </c>
      <c r="L357" s="80">
        <v>0.82862019538879395</v>
      </c>
    </row>
    <row r="358" spans="1:12" x14ac:dyDescent="0.35">
      <c r="A358" t="s">
        <v>174</v>
      </c>
      <c r="B358" t="s">
        <v>579</v>
      </c>
      <c r="C358" t="s">
        <v>876</v>
      </c>
      <c r="D358" t="s">
        <v>1577</v>
      </c>
      <c r="E358" t="s">
        <v>1578</v>
      </c>
      <c r="F358" t="s">
        <v>579</v>
      </c>
      <c r="G358">
        <v>944</v>
      </c>
      <c r="H358">
        <v>9</v>
      </c>
      <c r="I358">
        <v>67</v>
      </c>
      <c r="J358">
        <v>88</v>
      </c>
      <c r="K358" t="s">
        <v>879</v>
      </c>
      <c r="L358" s="80">
        <v>0.70012807846069303</v>
      </c>
    </row>
    <row r="359" spans="1:12" x14ac:dyDescent="0.35">
      <c r="A359" t="s">
        <v>174</v>
      </c>
      <c r="B359" t="s">
        <v>580</v>
      </c>
      <c r="C359" t="s">
        <v>876</v>
      </c>
      <c r="D359" t="s">
        <v>1579</v>
      </c>
      <c r="E359" t="s">
        <v>1580</v>
      </c>
      <c r="F359" t="s">
        <v>580</v>
      </c>
      <c r="G359">
        <v>319</v>
      </c>
      <c r="H359">
        <v>0</v>
      </c>
      <c r="I359">
        <v>34</v>
      </c>
      <c r="J359">
        <v>17</v>
      </c>
      <c r="K359" t="s">
        <v>879</v>
      </c>
      <c r="L359" s="80">
        <v>0.91193419694900502</v>
      </c>
    </row>
    <row r="360" spans="1:12" x14ac:dyDescent="0.35">
      <c r="A360" t="s">
        <v>174</v>
      </c>
      <c r="B360" t="s">
        <v>581</v>
      </c>
      <c r="C360" t="s">
        <v>876</v>
      </c>
      <c r="D360" t="s">
        <v>1581</v>
      </c>
      <c r="E360" t="s">
        <v>1582</v>
      </c>
      <c r="F360" t="s">
        <v>581</v>
      </c>
      <c r="G360">
        <v>1138</v>
      </c>
      <c r="H360">
        <v>6</v>
      </c>
      <c r="I360">
        <v>201</v>
      </c>
      <c r="J360">
        <v>102</v>
      </c>
      <c r="K360" t="s">
        <v>879</v>
      </c>
      <c r="L360" s="80">
        <v>0.62801760435104403</v>
      </c>
    </row>
    <row r="361" spans="1:12" x14ac:dyDescent="0.35">
      <c r="A361" t="s">
        <v>582</v>
      </c>
      <c r="B361" t="s">
        <v>181</v>
      </c>
      <c r="C361" t="s">
        <v>888</v>
      </c>
      <c r="D361" t="s">
        <v>1583</v>
      </c>
      <c r="E361" t="s">
        <v>1584</v>
      </c>
      <c r="F361" t="s">
        <v>583</v>
      </c>
      <c r="G361">
        <v>1234</v>
      </c>
      <c r="H361">
        <v>29</v>
      </c>
      <c r="I361">
        <v>291</v>
      </c>
      <c r="J361">
        <v>23</v>
      </c>
      <c r="K361" t="s">
        <v>879</v>
      </c>
      <c r="L361" s="80">
        <v>0.75103390216827404</v>
      </c>
    </row>
    <row r="362" spans="1:12" x14ac:dyDescent="0.35">
      <c r="A362" t="s">
        <v>582</v>
      </c>
      <c r="B362" t="s">
        <v>181</v>
      </c>
      <c r="C362" t="s">
        <v>888</v>
      </c>
      <c r="D362" t="s">
        <v>1585</v>
      </c>
      <c r="E362" t="s">
        <v>1586</v>
      </c>
      <c r="F362" t="s">
        <v>584</v>
      </c>
      <c r="G362">
        <v>2060</v>
      </c>
      <c r="H362">
        <v>51</v>
      </c>
      <c r="I362">
        <v>415</v>
      </c>
      <c r="J362">
        <v>66</v>
      </c>
      <c r="K362" t="s">
        <v>879</v>
      </c>
      <c r="L362" s="80">
        <v>0.84903955459594704</v>
      </c>
    </row>
    <row r="363" spans="1:12" x14ac:dyDescent="0.35">
      <c r="A363" t="s">
        <v>174</v>
      </c>
      <c r="B363" t="s">
        <v>585</v>
      </c>
      <c r="C363" t="s">
        <v>876</v>
      </c>
      <c r="D363" t="s">
        <v>1587</v>
      </c>
      <c r="E363" t="s">
        <v>1588</v>
      </c>
      <c r="F363" t="s">
        <v>585</v>
      </c>
      <c r="G363">
        <v>10804</v>
      </c>
      <c r="H363">
        <v>445</v>
      </c>
      <c r="I363">
        <v>1257</v>
      </c>
      <c r="J363">
        <v>554</v>
      </c>
      <c r="K363" t="s">
        <v>879</v>
      </c>
      <c r="L363" s="80">
        <v>0.82320660352706898</v>
      </c>
    </row>
    <row r="364" spans="1:12" x14ac:dyDescent="0.35">
      <c r="A364" t="s">
        <v>185</v>
      </c>
      <c r="B364" t="s">
        <v>181</v>
      </c>
      <c r="C364" t="s">
        <v>888</v>
      </c>
      <c r="D364" t="s">
        <v>1585</v>
      </c>
      <c r="E364" t="s">
        <v>1589</v>
      </c>
      <c r="F364" t="s">
        <v>586</v>
      </c>
      <c r="G364">
        <v>813</v>
      </c>
      <c r="H364">
        <v>1</v>
      </c>
      <c r="I364">
        <v>87</v>
      </c>
      <c r="J364">
        <v>16</v>
      </c>
      <c r="K364" t="s">
        <v>879</v>
      </c>
      <c r="L364" s="80">
        <v>0.66862815618515004</v>
      </c>
    </row>
    <row r="365" spans="1:12" x14ac:dyDescent="0.35">
      <c r="A365" t="s">
        <v>174</v>
      </c>
      <c r="B365" t="s">
        <v>587</v>
      </c>
      <c r="C365" t="s">
        <v>876</v>
      </c>
      <c r="D365" t="s">
        <v>1590</v>
      </c>
      <c r="E365" t="s">
        <v>1591</v>
      </c>
      <c r="F365" t="s">
        <v>587</v>
      </c>
      <c r="G365">
        <v>1130</v>
      </c>
      <c r="H365">
        <v>15</v>
      </c>
      <c r="I365">
        <v>86</v>
      </c>
      <c r="J365">
        <v>61</v>
      </c>
      <c r="K365" t="s">
        <v>879</v>
      </c>
      <c r="L365" s="80">
        <v>0.85478979349136397</v>
      </c>
    </row>
    <row r="366" spans="1:12" x14ac:dyDescent="0.35">
      <c r="A366" t="s">
        <v>174</v>
      </c>
      <c r="B366" t="s">
        <v>588</v>
      </c>
      <c r="C366" t="s">
        <v>876</v>
      </c>
      <c r="D366" t="s">
        <v>1592</v>
      </c>
      <c r="E366" t="s">
        <v>1593</v>
      </c>
      <c r="F366" t="s">
        <v>588</v>
      </c>
      <c r="G366">
        <v>344</v>
      </c>
      <c r="H366">
        <v>6</v>
      </c>
      <c r="I366">
        <v>38</v>
      </c>
      <c r="J366">
        <v>42</v>
      </c>
      <c r="K366" t="s">
        <v>887</v>
      </c>
      <c r="L366" s="80">
        <v>2.8438627719879199E-2</v>
      </c>
    </row>
    <row r="367" spans="1:12" x14ac:dyDescent="0.35">
      <c r="A367" t="s">
        <v>201</v>
      </c>
      <c r="B367" t="s">
        <v>181</v>
      </c>
      <c r="C367" t="s">
        <v>888</v>
      </c>
      <c r="D367" t="s">
        <v>1594</v>
      </c>
      <c r="E367" t="s">
        <v>1595</v>
      </c>
      <c r="F367" t="s">
        <v>589</v>
      </c>
      <c r="G367">
        <v>1302</v>
      </c>
      <c r="H367">
        <v>134</v>
      </c>
      <c r="I367">
        <v>276</v>
      </c>
      <c r="J367">
        <v>73</v>
      </c>
      <c r="K367" t="s">
        <v>879</v>
      </c>
      <c r="L367" s="80">
        <v>0.82735341787338301</v>
      </c>
    </row>
    <row r="368" spans="1:12" x14ac:dyDescent="0.35">
      <c r="A368" t="s">
        <v>217</v>
      </c>
      <c r="B368" t="s">
        <v>181</v>
      </c>
      <c r="C368" t="s">
        <v>888</v>
      </c>
      <c r="D368" t="s">
        <v>1596</v>
      </c>
      <c r="E368" t="s">
        <v>1597</v>
      </c>
      <c r="F368" t="s">
        <v>590</v>
      </c>
      <c r="G368">
        <v>693</v>
      </c>
      <c r="H368">
        <v>31</v>
      </c>
      <c r="I368">
        <v>100</v>
      </c>
      <c r="J368">
        <v>128</v>
      </c>
      <c r="K368" t="s">
        <v>887</v>
      </c>
      <c r="L368" s="80">
        <v>0.37131118774414101</v>
      </c>
    </row>
    <row r="369" spans="1:12" x14ac:dyDescent="0.35">
      <c r="A369" t="s">
        <v>229</v>
      </c>
      <c r="B369" t="s">
        <v>181</v>
      </c>
      <c r="C369" t="s">
        <v>888</v>
      </c>
      <c r="D369" t="s">
        <v>1598</v>
      </c>
      <c r="E369" t="s">
        <v>1599</v>
      </c>
      <c r="F369" t="s">
        <v>591</v>
      </c>
      <c r="G369">
        <v>467</v>
      </c>
      <c r="H369">
        <v>5</v>
      </c>
      <c r="I369">
        <v>599</v>
      </c>
      <c r="J369">
        <v>43</v>
      </c>
      <c r="K369" t="s">
        <v>879</v>
      </c>
      <c r="L369" s="80">
        <v>0.88889956474304199</v>
      </c>
    </row>
    <row r="370" spans="1:12" x14ac:dyDescent="0.35">
      <c r="A370" t="s">
        <v>592</v>
      </c>
      <c r="B370" t="s">
        <v>181</v>
      </c>
      <c r="C370" t="s">
        <v>888</v>
      </c>
      <c r="D370" t="s">
        <v>1600</v>
      </c>
      <c r="E370" t="s">
        <v>1601</v>
      </c>
      <c r="F370" t="s">
        <v>593</v>
      </c>
      <c r="G370">
        <v>948</v>
      </c>
      <c r="H370">
        <v>27</v>
      </c>
      <c r="I370">
        <v>183</v>
      </c>
      <c r="J370">
        <v>26</v>
      </c>
      <c r="K370" t="s">
        <v>884</v>
      </c>
      <c r="L370" s="80">
        <v>0.54540622234344505</v>
      </c>
    </row>
    <row r="371" spans="1:12" x14ac:dyDescent="0.35">
      <c r="A371" t="s">
        <v>174</v>
      </c>
      <c r="B371" t="s">
        <v>594</v>
      </c>
      <c r="C371" t="s">
        <v>876</v>
      </c>
      <c r="D371" t="s">
        <v>1602</v>
      </c>
      <c r="E371" t="s">
        <v>1603</v>
      </c>
      <c r="F371" t="s">
        <v>594</v>
      </c>
      <c r="G371">
        <v>1610</v>
      </c>
      <c r="H371">
        <v>219</v>
      </c>
      <c r="I371">
        <v>142</v>
      </c>
      <c r="J371">
        <v>996</v>
      </c>
      <c r="K371" t="s">
        <v>884</v>
      </c>
      <c r="L371" s="80">
        <v>0.58890116214752197</v>
      </c>
    </row>
    <row r="372" spans="1:12" x14ac:dyDescent="0.35">
      <c r="A372" t="s">
        <v>174</v>
      </c>
      <c r="B372" t="s">
        <v>595</v>
      </c>
      <c r="C372" t="s">
        <v>876</v>
      </c>
      <c r="D372" t="s">
        <v>1604</v>
      </c>
      <c r="E372" t="s">
        <v>1605</v>
      </c>
      <c r="F372" t="s">
        <v>595</v>
      </c>
      <c r="G372">
        <v>298</v>
      </c>
      <c r="H372">
        <v>0</v>
      </c>
      <c r="I372">
        <v>15</v>
      </c>
      <c r="J372">
        <v>25</v>
      </c>
      <c r="K372" t="s">
        <v>879</v>
      </c>
      <c r="L372" s="80">
        <v>0.87688165903091397</v>
      </c>
    </row>
    <row r="373" spans="1:12" x14ac:dyDescent="0.35">
      <c r="A373" t="s">
        <v>185</v>
      </c>
      <c r="B373" t="s">
        <v>181</v>
      </c>
      <c r="C373" t="s">
        <v>888</v>
      </c>
      <c r="D373" t="s">
        <v>1606</v>
      </c>
      <c r="E373" t="s">
        <v>1607</v>
      </c>
      <c r="F373" t="s">
        <v>596</v>
      </c>
      <c r="G373">
        <v>958</v>
      </c>
      <c r="H373">
        <v>10</v>
      </c>
      <c r="I373">
        <v>120</v>
      </c>
      <c r="J373">
        <v>11</v>
      </c>
      <c r="K373" t="s">
        <v>879</v>
      </c>
      <c r="L373" s="80">
        <v>0.92220437526702903</v>
      </c>
    </row>
    <row r="374" spans="1:12" x14ac:dyDescent="0.35">
      <c r="A374" t="s">
        <v>206</v>
      </c>
      <c r="B374" t="s">
        <v>181</v>
      </c>
      <c r="C374" t="s">
        <v>888</v>
      </c>
      <c r="D374" t="s">
        <v>1608</v>
      </c>
      <c r="E374" t="s">
        <v>1609</v>
      </c>
      <c r="F374" t="s">
        <v>597</v>
      </c>
      <c r="G374">
        <v>1194</v>
      </c>
      <c r="H374">
        <v>36</v>
      </c>
      <c r="I374">
        <v>192</v>
      </c>
      <c r="J374">
        <v>89</v>
      </c>
      <c r="K374" t="s">
        <v>879</v>
      </c>
      <c r="L374" s="80">
        <v>0.84285545349121105</v>
      </c>
    </row>
    <row r="375" spans="1:12" x14ac:dyDescent="0.35">
      <c r="A375" t="s">
        <v>174</v>
      </c>
      <c r="B375" t="s">
        <v>598</v>
      </c>
      <c r="C375" t="s">
        <v>876</v>
      </c>
      <c r="D375" t="s">
        <v>1610</v>
      </c>
      <c r="E375" t="s">
        <v>1611</v>
      </c>
      <c r="F375" t="s">
        <v>598</v>
      </c>
      <c r="G375">
        <v>755</v>
      </c>
      <c r="H375">
        <v>21</v>
      </c>
      <c r="I375">
        <v>94</v>
      </c>
      <c r="J375">
        <v>33</v>
      </c>
      <c r="K375" t="s">
        <v>879</v>
      </c>
      <c r="L375" s="80">
        <v>0.83640557527542103</v>
      </c>
    </row>
    <row r="376" spans="1:12" x14ac:dyDescent="0.35">
      <c r="A376" t="s">
        <v>174</v>
      </c>
      <c r="B376" t="s">
        <v>599</v>
      </c>
      <c r="C376" t="s">
        <v>876</v>
      </c>
      <c r="D376" t="s">
        <v>1612</v>
      </c>
      <c r="E376" t="s">
        <v>1613</v>
      </c>
      <c r="F376" t="s">
        <v>599</v>
      </c>
      <c r="G376">
        <v>6304</v>
      </c>
      <c r="H376">
        <v>532</v>
      </c>
      <c r="I376">
        <v>1103</v>
      </c>
      <c r="J376">
        <v>421</v>
      </c>
      <c r="K376" t="s">
        <v>879</v>
      </c>
      <c r="L376" s="80">
        <v>0.91827476024627697</v>
      </c>
    </row>
    <row r="377" spans="1:12" x14ac:dyDescent="0.35">
      <c r="A377" t="s">
        <v>174</v>
      </c>
      <c r="B377" t="s">
        <v>600</v>
      </c>
      <c r="C377" t="s">
        <v>876</v>
      </c>
      <c r="D377" t="s">
        <v>1614</v>
      </c>
      <c r="E377" t="s">
        <v>1615</v>
      </c>
      <c r="F377" t="s">
        <v>600</v>
      </c>
      <c r="G377">
        <v>4552</v>
      </c>
      <c r="H377">
        <v>239</v>
      </c>
      <c r="I377">
        <v>160</v>
      </c>
      <c r="J377">
        <v>1598</v>
      </c>
      <c r="K377" t="s">
        <v>879</v>
      </c>
      <c r="L377" s="80">
        <v>0.77604454755783103</v>
      </c>
    </row>
    <row r="378" spans="1:12" x14ac:dyDescent="0.35">
      <c r="A378" t="s">
        <v>174</v>
      </c>
      <c r="B378" t="s">
        <v>601</v>
      </c>
      <c r="C378" t="s">
        <v>876</v>
      </c>
      <c r="D378" t="s">
        <v>1616</v>
      </c>
      <c r="E378" t="s">
        <v>1617</v>
      </c>
      <c r="F378" t="s">
        <v>601</v>
      </c>
      <c r="G378">
        <v>424</v>
      </c>
      <c r="H378">
        <v>3</v>
      </c>
      <c r="I378">
        <v>30</v>
      </c>
      <c r="J378">
        <v>34</v>
      </c>
      <c r="K378" t="s">
        <v>879</v>
      </c>
      <c r="L378" s="80">
        <v>0.96869844198226895</v>
      </c>
    </row>
    <row r="379" spans="1:12" x14ac:dyDescent="0.35">
      <c r="A379" t="s">
        <v>174</v>
      </c>
      <c r="B379" t="s">
        <v>602</v>
      </c>
      <c r="C379" t="s">
        <v>876</v>
      </c>
      <c r="D379" t="s">
        <v>1618</v>
      </c>
      <c r="E379" t="s">
        <v>1619</v>
      </c>
      <c r="F379" t="s">
        <v>602</v>
      </c>
      <c r="G379">
        <v>136</v>
      </c>
      <c r="H379">
        <v>0</v>
      </c>
      <c r="I379">
        <v>11</v>
      </c>
      <c r="J379">
        <v>11</v>
      </c>
      <c r="K379" t="s">
        <v>879</v>
      </c>
      <c r="L379" s="80">
        <v>0.976867616176605</v>
      </c>
    </row>
    <row r="380" spans="1:12" x14ac:dyDescent="0.35">
      <c r="A380" t="s">
        <v>174</v>
      </c>
      <c r="B380" t="s">
        <v>603</v>
      </c>
      <c r="C380" t="s">
        <v>876</v>
      </c>
      <c r="D380" t="s">
        <v>1620</v>
      </c>
      <c r="E380" t="s">
        <v>1621</v>
      </c>
      <c r="F380" t="s">
        <v>603</v>
      </c>
      <c r="G380">
        <v>141</v>
      </c>
      <c r="H380">
        <v>1</v>
      </c>
      <c r="I380">
        <v>8</v>
      </c>
      <c r="J380">
        <v>37</v>
      </c>
      <c r="K380" t="s">
        <v>879</v>
      </c>
      <c r="L380" s="80">
        <v>0.71595782041549705</v>
      </c>
    </row>
    <row r="381" spans="1:12" x14ac:dyDescent="0.35">
      <c r="A381" t="s">
        <v>174</v>
      </c>
      <c r="B381" t="s">
        <v>604</v>
      </c>
      <c r="C381" t="s">
        <v>876</v>
      </c>
      <c r="D381" t="s">
        <v>1622</v>
      </c>
      <c r="E381" t="s">
        <v>1623</v>
      </c>
      <c r="F381" t="s">
        <v>604</v>
      </c>
      <c r="G381">
        <v>2923</v>
      </c>
      <c r="H381">
        <v>50</v>
      </c>
      <c r="I381">
        <v>158</v>
      </c>
      <c r="J381">
        <v>208</v>
      </c>
      <c r="K381" t="s">
        <v>879</v>
      </c>
      <c r="L381" s="80">
        <v>0.746415674686432</v>
      </c>
    </row>
    <row r="382" spans="1:12" x14ac:dyDescent="0.35">
      <c r="A382" t="s">
        <v>174</v>
      </c>
      <c r="B382" t="s">
        <v>605</v>
      </c>
      <c r="C382" t="s">
        <v>876</v>
      </c>
      <c r="D382" t="s">
        <v>1624</v>
      </c>
      <c r="E382" t="s">
        <v>1625</v>
      </c>
      <c r="F382" t="s">
        <v>605</v>
      </c>
      <c r="G382">
        <v>1116</v>
      </c>
      <c r="H382">
        <v>2</v>
      </c>
      <c r="I382">
        <v>70</v>
      </c>
      <c r="J382">
        <v>36</v>
      </c>
      <c r="K382" t="s">
        <v>879</v>
      </c>
      <c r="L382" s="80">
        <v>0.66110008955001798</v>
      </c>
    </row>
    <row r="383" spans="1:12" x14ac:dyDescent="0.35">
      <c r="A383" t="s">
        <v>174</v>
      </c>
      <c r="B383" t="s">
        <v>606</v>
      </c>
      <c r="C383" t="s">
        <v>876</v>
      </c>
      <c r="D383" t="s">
        <v>1626</v>
      </c>
      <c r="E383" t="s">
        <v>1627</v>
      </c>
      <c r="F383" t="s">
        <v>606</v>
      </c>
      <c r="G383">
        <v>844</v>
      </c>
      <c r="H383">
        <v>39</v>
      </c>
      <c r="I383">
        <v>118</v>
      </c>
      <c r="J383">
        <v>93</v>
      </c>
      <c r="K383" t="s">
        <v>879</v>
      </c>
      <c r="L383" s="80">
        <v>0.67298090457916304</v>
      </c>
    </row>
    <row r="384" spans="1:12" x14ac:dyDescent="0.35">
      <c r="A384" t="s">
        <v>174</v>
      </c>
      <c r="B384" t="s">
        <v>607</v>
      </c>
      <c r="C384" t="s">
        <v>876</v>
      </c>
      <c r="D384" t="s">
        <v>1628</v>
      </c>
      <c r="E384" t="s">
        <v>1629</v>
      </c>
      <c r="F384" t="s">
        <v>607</v>
      </c>
      <c r="G384">
        <v>1361</v>
      </c>
      <c r="H384">
        <v>34</v>
      </c>
      <c r="I384">
        <v>185</v>
      </c>
      <c r="J384">
        <v>72</v>
      </c>
      <c r="K384" t="s">
        <v>879</v>
      </c>
      <c r="L384" s="80">
        <v>0.98982059955596902</v>
      </c>
    </row>
    <row r="385" spans="1:12" x14ac:dyDescent="0.35">
      <c r="A385" t="s">
        <v>174</v>
      </c>
      <c r="B385" t="s">
        <v>608</v>
      </c>
      <c r="C385" t="s">
        <v>876</v>
      </c>
      <c r="D385" t="s">
        <v>1630</v>
      </c>
      <c r="E385" t="s">
        <v>1631</v>
      </c>
      <c r="F385" t="s">
        <v>608</v>
      </c>
      <c r="G385">
        <v>181</v>
      </c>
      <c r="H385">
        <v>0</v>
      </c>
      <c r="I385">
        <v>13</v>
      </c>
      <c r="J385">
        <v>6</v>
      </c>
      <c r="K385" t="s">
        <v>879</v>
      </c>
      <c r="L385" s="80">
        <v>0.62486493587493896</v>
      </c>
    </row>
    <row r="386" spans="1:12" x14ac:dyDescent="0.35">
      <c r="A386" t="s">
        <v>174</v>
      </c>
      <c r="B386" t="s">
        <v>609</v>
      </c>
      <c r="C386" t="s">
        <v>876</v>
      </c>
      <c r="D386" t="s">
        <v>1632</v>
      </c>
      <c r="E386" t="s">
        <v>1633</v>
      </c>
      <c r="F386" t="s">
        <v>609</v>
      </c>
      <c r="G386">
        <v>4265</v>
      </c>
      <c r="H386">
        <v>170</v>
      </c>
      <c r="I386">
        <v>540</v>
      </c>
      <c r="J386">
        <v>187</v>
      </c>
      <c r="K386" t="s">
        <v>879</v>
      </c>
      <c r="L386" s="80">
        <v>0.86932981014251698</v>
      </c>
    </row>
    <row r="387" spans="1:12" x14ac:dyDescent="0.35">
      <c r="A387" t="s">
        <v>206</v>
      </c>
      <c r="B387" t="s">
        <v>181</v>
      </c>
      <c r="C387" t="s">
        <v>888</v>
      </c>
      <c r="D387" t="s">
        <v>1634</v>
      </c>
      <c r="E387" t="s">
        <v>1635</v>
      </c>
      <c r="F387" t="s">
        <v>610</v>
      </c>
      <c r="G387">
        <v>1034</v>
      </c>
      <c r="H387">
        <v>2</v>
      </c>
      <c r="I387">
        <v>162</v>
      </c>
      <c r="J387">
        <v>29</v>
      </c>
      <c r="K387" t="s">
        <v>879</v>
      </c>
      <c r="L387" s="80">
        <v>0.900021553039551</v>
      </c>
    </row>
    <row r="388" spans="1:12" x14ac:dyDescent="0.35">
      <c r="A388" t="s">
        <v>174</v>
      </c>
      <c r="B388" t="s">
        <v>611</v>
      </c>
      <c r="C388" t="s">
        <v>876</v>
      </c>
      <c r="D388" t="s">
        <v>1636</v>
      </c>
      <c r="E388" t="s">
        <v>1637</v>
      </c>
      <c r="F388" t="s">
        <v>611</v>
      </c>
      <c r="G388">
        <v>827</v>
      </c>
      <c r="H388">
        <v>10</v>
      </c>
      <c r="I388">
        <v>65</v>
      </c>
      <c r="J388">
        <v>30</v>
      </c>
      <c r="K388" t="s">
        <v>879</v>
      </c>
      <c r="L388" s="80">
        <v>0.63293945789337203</v>
      </c>
    </row>
    <row r="389" spans="1:12" x14ac:dyDescent="0.35">
      <c r="A389" t="s">
        <v>174</v>
      </c>
      <c r="B389" t="s">
        <v>612</v>
      </c>
      <c r="C389" t="s">
        <v>876</v>
      </c>
      <c r="D389" t="s">
        <v>1638</v>
      </c>
      <c r="E389" t="s">
        <v>1639</v>
      </c>
      <c r="F389" t="s">
        <v>612</v>
      </c>
      <c r="G389">
        <v>234</v>
      </c>
      <c r="H389">
        <v>1</v>
      </c>
      <c r="I389">
        <v>23</v>
      </c>
      <c r="J389">
        <v>10</v>
      </c>
      <c r="K389" t="s">
        <v>887</v>
      </c>
      <c r="L389" s="80">
        <v>0.40081393718719499</v>
      </c>
    </row>
    <row r="390" spans="1:12" x14ac:dyDescent="0.35">
      <c r="A390" t="s">
        <v>174</v>
      </c>
      <c r="B390" t="s">
        <v>613</v>
      </c>
      <c r="C390" t="s">
        <v>876</v>
      </c>
      <c r="D390" t="s">
        <v>1640</v>
      </c>
      <c r="E390" t="s">
        <v>1641</v>
      </c>
      <c r="F390" t="s">
        <v>613</v>
      </c>
      <c r="G390">
        <v>1050</v>
      </c>
      <c r="H390">
        <v>42</v>
      </c>
      <c r="I390">
        <v>79</v>
      </c>
      <c r="J390">
        <v>320</v>
      </c>
      <c r="K390" t="s">
        <v>879</v>
      </c>
      <c r="L390" s="80">
        <v>0.694139003753662</v>
      </c>
    </row>
    <row r="391" spans="1:12" x14ac:dyDescent="0.35">
      <c r="A391" t="s">
        <v>206</v>
      </c>
      <c r="B391" t="s">
        <v>181</v>
      </c>
      <c r="C391" t="s">
        <v>888</v>
      </c>
      <c r="D391" t="s">
        <v>1642</v>
      </c>
      <c r="E391" t="s">
        <v>1643</v>
      </c>
      <c r="F391" t="s">
        <v>614</v>
      </c>
      <c r="G391">
        <v>795</v>
      </c>
      <c r="H391">
        <v>4</v>
      </c>
      <c r="I391">
        <v>64</v>
      </c>
      <c r="J391">
        <v>29</v>
      </c>
      <c r="K391" t="s">
        <v>879</v>
      </c>
      <c r="L391" s="80">
        <v>0.798897504806519</v>
      </c>
    </row>
    <row r="392" spans="1:12" x14ac:dyDescent="0.35">
      <c r="A392" t="s">
        <v>174</v>
      </c>
      <c r="B392" t="s">
        <v>615</v>
      </c>
      <c r="C392" t="s">
        <v>876</v>
      </c>
      <c r="D392" t="s">
        <v>1644</v>
      </c>
      <c r="E392" t="s">
        <v>1645</v>
      </c>
      <c r="F392" t="s">
        <v>615</v>
      </c>
      <c r="G392">
        <v>907</v>
      </c>
      <c r="H392">
        <v>67</v>
      </c>
      <c r="I392">
        <v>40</v>
      </c>
      <c r="J392">
        <v>595</v>
      </c>
      <c r="K392" t="s">
        <v>879</v>
      </c>
      <c r="L392" s="80">
        <v>0.82653713226318404</v>
      </c>
    </row>
    <row r="393" spans="1:12" x14ac:dyDescent="0.35">
      <c r="A393" t="s">
        <v>174</v>
      </c>
      <c r="B393" t="s">
        <v>616</v>
      </c>
      <c r="C393" t="s">
        <v>876</v>
      </c>
      <c r="D393" t="s">
        <v>1646</v>
      </c>
      <c r="E393" t="s">
        <v>1647</v>
      </c>
      <c r="F393" t="s">
        <v>616</v>
      </c>
      <c r="G393">
        <v>549</v>
      </c>
      <c r="H393">
        <v>13</v>
      </c>
      <c r="I393">
        <v>80</v>
      </c>
      <c r="J393">
        <v>47</v>
      </c>
      <c r="K393" t="s">
        <v>879</v>
      </c>
      <c r="L393" s="80">
        <v>0.75671458244323697</v>
      </c>
    </row>
    <row r="394" spans="1:12" x14ac:dyDescent="0.35">
      <c r="A394" t="s">
        <v>174</v>
      </c>
      <c r="B394" t="s">
        <v>617</v>
      </c>
      <c r="C394" t="s">
        <v>876</v>
      </c>
      <c r="D394" t="s">
        <v>1648</v>
      </c>
      <c r="E394" t="s">
        <v>1649</v>
      </c>
      <c r="F394" t="s">
        <v>617</v>
      </c>
      <c r="G394">
        <v>1442</v>
      </c>
      <c r="H394">
        <v>9</v>
      </c>
      <c r="I394">
        <v>114</v>
      </c>
      <c r="J394">
        <v>42</v>
      </c>
      <c r="K394" t="s">
        <v>879</v>
      </c>
      <c r="L394" s="80">
        <v>0.788036108016968</v>
      </c>
    </row>
    <row r="395" spans="1:12" x14ac:dyDescent="0.35">
      <c r="A395" t="s">
        <v>174</v>
      </c>
      <c r="B395" t="s">
        <v>618</v>
      </c>
      <c r="C395" t="s">
        <v>876</v>
      </c>
      <c r="D395" t="s">
        <v>1650</v>
      </c>
      <c r="E395" t="s">
        <v>1651</v>
      </c>
      <c r="F395" t="s">
        <v>618</v>
      </c>
      <c r="G395">
        <v>695</v>
      </c>
      <c r="H395">
        <v>10</v>
      </c>
      <c r="I395">
        <v>61</v>
      </c>
      <c r="J395">
        <v>55</v>
      </c>
      <c r="K395" t="s">
        <v>879</v>
      </c>
      <c r="L395" s="80">
        <v>0.83980596065521196</v>
      </c>
    </row>
    <row r="396" spans="1:12" x14ac:dyDescent="0.35">
      <c r="A396" t="s">
        <v>174</v>
      </c>
      <c r="B396" t="s">
        <v>619</v>
      </c>
      <c r="C396" t="s">
        <v>876</v>
      </c>
      <c r="D396" t="s">
        <v>1652</v>
      </c>
      <c r="E396" t="s">
        <v>1653</v>
      </c>
      <c r="F396" t="s">
        <v>619</v>
      </c>
      <c r="G396">
        <v>1231</v>
      </c>
      <c r="H396">
        <v>10</v>
      </c>
      <c r="I396">
        <v>64</v>
      </c>
      <c r="J396">
        <v>95</v>
      </c>
      <c r="K396" t="s">
        <v>879</v>
      </c>
      <c r="L396" s="80">
        <v>0.64948529005050704</v>
      </c>
    </row>
    <row r="397" spans="1:12" x14ac:dyDescent="0.35">
      <c r="A397" t="s">
        <v>239</v>
      </c>
      <c r="B397" t="s">
        <v>181</v>
      </c>
      <c r="C397" t="s">
        <v>888</v>
      </c>
      <c r="D397" t="s">
        <v>1654</v>
      </c>
      <c r="E397" t="s">
        <v>1655</v>
      </c>
      <c r="F397" t="s">
        <v>620</v>
      </c>
      <c r="G397">
        <v>516</v>
      </c>
      <c r="H397">
        <v>14</v>
      </c>
      <c r="I397">
        <v>54</v>
      </c>
      <c r="J397">
        <v>16</v>
      </c>
      <c r="K397" t="s">
        <v>879</v>
      </c>
      <c r="L397" s="80">
        <v>0.69517952203750599</v>
      </c>
    </row>
    <row r="398" spans="1:12" x14ac:dyDescent="0.35">
      <c r="A398" t="s">
        <v>174</v>
      </c>
      <c r="B398" t="s">
        <v>621</v>
      </c>
      <c r="C398" t="s">
        <v>876</v>
      </c>
      <c r="D398" t="s">
        <v>1656</v>
      </c>
      <c r="E398" t="s">
        <v>1657</v>
      </c>
      <c r="F398" t="s">
        <v>621</v>
      </c>
      <c r="G398">
        <v>161</v>
      </c>
      <c r="H398">
        <v>0</v>
      </c>
      <c r="I398">
        <v>21</v>
      </c>
      <c r="J398">
        <v>16</v>
      </c>
      <c r="K398" t="s">
        <v>879</v>
      </c>
      <c r="L398" s="80">
        <v>0.73242521286010698</v>
      </c>
    </row>
    <row r="399" spans="1:12" x14ac:dyDescent="0.35">
      <c r="A399" t="s">
        <v>174</v>
      </c>
      <c r="B399" t="s">
        <v>622</v>
      </c>
      <c r="C399" t="s">
        <v>876</v>
      </c>
      <c r="D399" t="s">
        <v>1658</v>
      </c>
      <c r="E399" t="s">
        <v>1659</v>
      </c>
      <c r="F399" t="s">
        <v>622</v>
      </c>
      <c r="G399">
        <v>139</v>
      </c>
      <c r="H399">
        <v>1</v>
      </c>
      <c r="I399">
        <v>7</v>
      </c>
      <c r="J399">
        <v>9</v>
      </c>
      <c r="K399" t="s">
        <v>879</v>
      </c>
      <c r="L399" s="80">
        <v>0.71650367975234996</v>
      </c>
    </row>
    <row r="400" spans="1:12" x14ac:dyDescent="0.35">
      <c r="A400" t="s">
        <v>174</v>
      </c>
      <c r="B400" t="s">
        <v>623</v>
      </c>
      <c r="C400" t="s">
        <v>876</v>
      </c>
      <c r="D400" t="s">
        <v>1660</v>
      </c>
      <c r="E400" t="s">
        <v>1661</v>
      </c>
      <c r="F400" t="s">
        <v>623</v>
      </c>
      <c r="G400">
        <v>1100</v>
      </c>
      <c r="H400">
        <v>4</v>
      </c>
      <c r="I400">
        <v>62</v>
      </c>
      <c r="J400">
        <v>78</v>
      </c>
      <c r="K400" t="s">
        <v>879</v>
      </c>
      <c r="L400" s="80">
        <v>0.72295802831649802</v>
      </c>
    </row>
    <row r="401" spans="1:12" x14ac:dyDescent="0.35">
      <c r="A401" t="s">
        <v>592</v>
      </c>
      <c r="B401" t="s">
        <v>181</v>
      </c>
      <c r="C401" t="s">
        <v>888</v>
      </c>
      <c r="D401" t="s">
        <v>1662</v>
      </c>
      <c r="E401" t="s">
        <v>1663</v>
      </c>
      <c r="F401" t="s">
        <v>624</v>
      </c>
      <c r="G401">
        <v>729</v>
      </c>
      <c r="H401">
        <v>9</v>
      </c>
      <c r="I401">
        <v>58</v>
      </c>
      <c r="J401">
        <v>62</v>
      </c>
      <c r="K401" t="s">
        <v>879</v>
      </c>
      <c r="L401" s="80">
        <v>0.90584379434585605</v>
      </c>
    </row>
    <row r="402" spans="1:12" x14ac:dyDescent="0.35">
      <c r="A402" t="s">
        <v>174</v>
      </c>
      <c r="B402" t="s">
        <v>625</v>
      </c>
      <c r="C402" t="s">
        <v>876</v>
      </c>
      <c r="D402" t="s">
        <v>1664</v>
      </c>
      <c r="E402" t="s">
        <v>1665</v>
      </c>
      <c r="F402" t="s">
        <v>625</v>
      </c>
      <c r="G402">
        <v>345</v>
      </c>
      <c r="H402">
        <v>2</v>
      </c>
      <c r="I402">
        <v>30</v>
      </c>
      <c r="J402">
        <v>27</v>
      </c>
      <c r="K402" t="s">
        <v>887</v>
      </c>
      <c r="L402" s="80">
        <v>0.111885726451874</v>
      </c>
    </row>
    <row r="403" spans="1:12" x14ac:dyDescent="0.35">
      <c r="A403" t="s">
        <v>174</v>
      </c>
      <c r="B403" t="s">
        <v>627</v>
      </c>
      <c r="C403" t="s">
        <v>876</v>
      </c>
      <c r="D403" t="s">
        <v>1666</v>
      </c>
      <c r="E403" t="s">
        <v>1667</v>
      </c>
      <c r="F403" t="s">
        <v>627</v>
      </c>
      <c r="G403">
        <v>178</v>
      </c>
      <c r="H403">
        <v>0</v>
      </c>
      <c r="I403">
        <v>8</v>
      </c>
      <c r="J403">
        <v>5</v>
      </c>
      <c r="K403" t="s">
        <v>884</v>
      </c>
      <c r="L403" s="80">
        <v>0.52418059110641502</v>
      </c>
    </row>
    <row r="404" spans="1:12" x14ac:dyDescent="0.35">
      <c r="A404" t="s">
        <v>174</v>
      </c>
      <c r="B404" t="s">
        <v>628</v>
      </c>
      <c r="C404" t="s">
        <v>876</v>
      </c>
      <c r="D404" t="s">
        <v>1668</v>
      </c>
      <c r="E404" t="s">
        <v>1669</v>
      </c>
      <c r="F404" t="s">
        <v>628</v>
      </c>
      <c r="G404">
        <v>1628</v>
      </c>
      <c r="H404">
        <v>61</v>
      </c>
      <c r="I404">
        <v>338</v>
      </c>
      <c r="J404">
        <v>78</v>
      </c>
      <c r="K404" t="s">
        <v>884</v>
      </c>
      <c r="L404" s="80">
        <v>0.45079660415649397</v>
      </c>
    </row>
    <row r="405" spans="1:12" x14ac:dyDescent="0.35">
      <c r="A405" t="s">
        <v>174</v>
      </c>
      <c r="B405" t="s">
        <v>629</v>
      </c>
      <c r="C405" t="s">
        <v>876</v>
      </c>
      <c r="D405" t="s">
        <v>1670</v>
      </c>
      <c r="E405" t="s">
        <v>1671</v>
      </c>
      <c r="F405" t="s">
        <v>629</v>
      </c>
      <c r="G405">
        <v>863</v>
      </c>
      <c r="H405">
        <v>8</v>
      </c>
      <c r="I405">
        <v>51</v>
      </c>
      <c r="J405">
        <v>42</v>
      </c>
      <c r="K405" t="s">
        <v>879</v>
      </c>
      <c r="L405" s="80">
        <v>0.71760749816894498</v>
      </c>
    </row>
    <row r="406" spans="1:12" x14ac:dyDescent="0.35">
      <c r="A406" t="s">
        <v>174</v>
      </c>
      <c r="B406" t="s">
        <v>630</v>
      </c>
      <c r="C406" t="s">
        <v>876</v>
      </c>
      <c r="D406" t="s">
        <v>1672</v>
      </c>
      <c r="E406" t="s">
        <v>1673</v>
      </c>
      <c r="F406" t="s">
        <v>630</v>
      </c>
      <c r="G406">
        <v>1215</v>
      </c>
      <c r="H406">
        <v>77</v>
      </c>
      <c r="I406">
        <v>52</v>
      </c>
      <c r="J406">
        <v>713</v>
      </c>
      <c r="K406" t="s">
        <v>879</v>
      </c>
      <c r="L406" s="80">
        <v>0.70530748367309604</v>
      </c>
    </row>
    <row r="407" spans="1:12" x14ac:dyDescent="0.35">
      <c r="A407" t="s">
        <v>174</v>
      </c>
      <c r="B407" t="s">
        <v>631</v>
      </c>
      <c r="C407" t="s">
        <v>876</v>
      </c>
      <c r="D407" t="s">
        <v>1674</v>
      </c>
      <c r="E407" t="s">
        <v>1675</v>
      </c>
      <c r="F407" t="s">
        <v>631</v>
      </c>
      <c r="G407">
        <v>410</v>
      </c>
      <c r="H407">
        <v>6</v>
      </c>
      <c r="I407">
        <v>36</v>
      </c>
      <c r="J407">
        <v>35</v>
      </c>
      <c r="K407" t="s">
        <v>887</v>
      </c>
      <c r="L407" s="80">
        <v>0.108082234859467</v>
      </c>
    </row>
    <row r="408" spans="1:12" x14ac:dyDescent="0.35">
      <c r="A408" t="s">
        <v>174</v>
      </c>
      <c r="B408" t="s">
        <v>632</v>
      </c>
      <c r="C408" t="s">
        <v>876</v>
      </c>
      <c r="D408" t="s">
        <v>1676</v>
      </c>
      <c r="E408" t="s">
        <v>1677</v>
      </c>
      <c r="F408" t="s">
        <v>632</v>
      </c>
      <c r="G408">
        <v>6276</v>
      </c>
      <c r="H408">
        <v>27</v>
      </c>
      <c r="I408">
        <v>298</v>
      </c>
      <c r="J408">
        <v>182</v>
      </c>
      <c r="K408" t="s">
        <v>879</v>
      </c>
      <c r="L408" s="80">
        <v>0.62379854917526201</v>
      </c>
    </row>
    <row r="409" spans="1:12" x14ac:dyDescent="0.35">
      <c r="A409" t="s">
        <v>174</v>
      </c>
      <c r="B409" t="s">
        <v>633</v>
      </c>
      <c r="C409" t="s">
        <v>876</v>
      </c>
      <c r="D409" t="s">
        <v>1678</v>
      </c>
      <c r="E409" t="s">
        <v>1679</v>
      </c>
      <c r="F409" t="s">
        <v>633</v>
      </c>
      <c r="G409">
        <v>388</v>
      </c>
      <c r="H409">
        <v>2</v>
      </c>
      <c r="I409">
        <v>21</v>
      </c>
      <c r="J409">
        <v>41</v>
      </c>
      <c r="K409" t="s">
        <v>879</v>
      </c>
      <c r="L409" s="80">
        <v>0.82349067926406905</v>
      </c>
    </row>
    <row r="410" spans="1:12" x14ac:dyDescent="0.35">
      <c r="A410" t="s">
        <v>174</v>
      </c>
      <c r="B410" t="s">
        <v>634</v>
      </c>
      <c r="C410" t="s">
        <v>876</v>
      </c>
      <c r="D410" t="s">
        <v>1680</v>
      </c>
      <c r="E410" t="s">
        <v>1681</v>
      </c>
      <c r="F410" t="s">
        <v>634</v>
      </c>
      <c r="G410">
        <v>353</v>
      </c>
      <c r="H410">
        <v>0</v>
      </c>
      <c r="I410">
        <v>10</v>
      </c>
      <c r="J410">
        <v>29</v>
      </c>
      <c r="K410" t="s">
        <v>879</v>
      </c>
      <c r="L410" s="80">
        <v>0.80671614408492998</v>
      </c>
    </row>
    <row r="411" spans="1:12" x14ac:dyDescent="0.35">
      <c r="A411" t="s">
        <v>174</v>
      </c>
      <c r="B411" t="s">
        <v>635</v>
      </c>
      <c r="C411" t="s">
        <v>876</v>
      </c>
      <c r="D411" t="s">
        <v>1682</v>
      </c>
      <c r="E411" t="s">
        <v>1683</v>
      </c>
      <c r="F411" t="s">
        <v>635</v>
      </c>
      <c r="G411">
        <v>1447</v>
      </c>
      <c r="H411">
        <v>104</v>
      </c>
      <c r="I411">
        <v>183</v>
      </c>
      <c r="J411">
        <v>132</v>
      </c>
      <c r="K411" t="s">
        <v>879</v>
      </c>
      <c r="L411" s="80">
        <v>0.98334062099456798</v>
      </c>
    </row>
    <row r="412" spans="1:12" x14ac:dyDescent="0.35">
      <c r="A412" t="s">
        <v>174</v>
      </c>
      <c r="B412" t="s">
        <v>636</v>
      </c>
      <c r="C412" t="s">
        <v>876</v>
      </c>
      <c r="D412" t="s">
        <v>1684</v>
      </c>
      <c r="E412" t="s">
        <v>1685</v>
      </c>
      <c r="F412" t="s">
        <v>636</v>
      </c>
      <c r="G412">
        <v>52733</v>
      </c>
      <c r="H412">
        <v>623</v>
      </c>
      <c r="I412">
        <v>2708</v>
      </c>
      <c r="J412">
        <v>1878</v>
      </c>
      <c r="K412" t="s">
        <v>879</v>
      </c>
      <c r="L412" s="80">
        <v>0.83118587732315097</v>
      </c>
    </row>
    <row r="413" spans="1:12" x14ac:dyDescent="0.35">
      <c r="A413" t="s">
        <v>174</v>
      </c>
      <c r="B413" t="s">
        <v>637</v>
      </c>
      <c r="C413" t="s">
        <v>876</v>
      </c>
      <c r="D413" t="s">
        <v>1686</v>
      </c>
      <c r="E413" t="s">
        <v>1687</v>
      </c>
      <c r="F413" t="s">
        <v>637</v>
      </c>
      <c r="G413">
        <v>356</v>
      </c>
      <c r="H413">
        <v>3</v>
      </c>
      <c r="I413">
        <v>28</v>
      </c>
      <c r="J413">
        <v>52</v>
      </c>
      <c r="K413" t="s">
        <v>879</v>
      </c>
      <c r="L413" s="80">
        <v>0.8085578083992</v>
      </c>
    </row>
    <row r="414" spans="1:12" x14ac:dyDescent="0.35">
      <c r="A414" t="s">
        <v>582</v>
      </c>
      <c r="B414" t="s">
        <v>181</v>
      </c>
      <c r="C414" t="s">
        <v>888</v>
      </c>
      <c r="D414" t="s">
        <v>1688</v>
      </c>
      <c r="E414" t="s">
        <v>1689</v>
      </c>
      <c r="F414" t="s">
        <v>638</v>
      </c>
      <c r="G414">
        <v>674</v>
      </c>
      <c r="H414">
        <v>4</v>
      </c>
      <c r="I414">
        <v>104</v>
      </c>
      <c r="J414">
        <v>17</v>
      </c>
      <c r="K414" t="s">
        <v>879</v>
      </c>
      <c r="L414" s="80">
        <v>0.84608948230743397</v>
      </c>
    </row>
    <row r="415" spans="1:12" x14ac:dyDescent="0.35">
      <c r="A415" t="s">
        <v>174</v>
      </c>
      <c r="B415" t="s">
        <v>639</v>
      </c>
      <c r="C415" t="s">
        <v>876</v>
      </c>
      <c r="D415" t="s">
        <v>1690</v>
      </c>
      <c r="E415" t="s">
        <v>1691</v>
      </c>
      <c r="F415" t="s">
        <v>639</v>
      </c>
      <c r="G415">
        <v>6454</v>
      </c>
      <c r="H415">
        <v>71</v>
      </c>
      <c r="I415">
        <v>442</v>
      </c>
      <c r="J415">
        <v>338</v>
      </c>
      <c r="K415" t="s">
        <v>879</v>
      </c>
      <c r="L415" s="80">
        <v>0.66110008955001798</v>
      </c>
    </row>
    <row r="416" spans="1:12" x14ac:dyDescent="0.35">
      <c r="A416" t="s">
        <v>640</v>
      </c>
      <c r="B416" t="s">
        <v>181</v>
      </c>
      <c r="C416" t="s">
        <v>888</v>
      </c>
      <c r="D416" t="s">
        <v>1692</v>
      </c>
      <c r="E416" t="s">
        <v>1693</v>
      </c>
      <c r="F416" t="s">
        <v>641</v>
      </c>
      <c r="G416">
        <v>293</v>
      </c>
      <c r="H416">
        <v>6</v>
      </c>
      <c r="I416">
        <v>23</v>
      </c>
      <c r="J416">
        <v>15</v>
      </c>
      <c r="K416" t="s">
        <v>879</v>
      </c>
      <c r="L416" s="80">
        <v>0.89611643552780196</v>
      </c>
    </row>
    <row r="417" spans="1:12" x14ac:dyDescent="0.35">
      <c r="A417" t="s">
        <v>174</v>
      </c>
      <c r="B417" t="s">
        <v>642</v>
      </c>
      <c r="C417" t="s">
        <v>876</v>
      </c>
      <c r="D417" t="s">
        <v>1694</v>
      </c>
      <c r="E417" t="s">
        <v>1695</v>
      </c>
      <c r="F417" t="s">
        <v>642</v>
      </c>
      <c r="G417">
        <v>206</v>
      </c>
      <c r="H417">
        <v>3</v>
      </c>
      <c r="I417">
        <v>16</v>
      </c>
      <c r="J417">
        <v>20</v>
      </c>
      <c r="K417" t="s">
        <v>879</v>
      </c>
      <c r="L417" s="80">
        <v>0.860526382923126</v>
      </c>
    </row>
    <row r="418" spans="1:12" x14ac:dyDescent="0.35">
      <c r="A418" t="s">
        <v>174</v>
      </c>
      <c r="B418" t="s">
        <v>643</v>
      </c>
      <c r="C418" t="s">
        <v>876</v>
      </c>
      <c r="D418" t="s">
        <v>1696</v>
      </c>
      <c r="E418" t="s">
        <v>1697</v>
      </c>
      <c r="F418" t="s">
        <v>643</v>
      </c>
      <c r="G418">
        <v>1254</v>
      </c>
      <c r="H418">
        <v>5</v>
      </c>
      <c r="I418">
        <v>70</v>
      </c>
      <c r="J418">
        <v>20</v>
      </c>
      <c r="K418" t="s">
        <v>879</v>
      </c>
      <c r="L418" s="80">
        <v>0.64797931909561202</v>
      </c>
    </row>
    <row r="419" spans="1:12" x14ac:dyDescent="0.35">
      <c r="A419" t="s">
        <v>174</v>
      </c>
      <c r="B419" t="s">
        <v>644</v>
      </c>
      <c r="C419" t="s">
        <v>876</v>
      </c>
      <c r="D419" t="s">
        <v>1698</v>
      </c>
      <c r="E419" t="s">
        <v>1699</v>
      </c>
      <c r="F419" t="s">
        <v>644</v>
      </c>
      <c r="G419">
        <v>8735</v>
      </c>
      <c r="H419">
        <v>76</v>
      </c>
      <c r="I419">
        <v>688</v>
      </c>
      <c r="J419">
        <v>147</v>
      </c>
      <c r="K419" t="s">
        <v>879</v>
      </c>
      <c r="L419" s="80">
        <v>0.62718939781188998</v>
      </c>
    </row>
    <row r="420" spans="1:12" x14ac:dyDescent="0.35">
      <c r="A420" t="s">
        <v>239</v>
      </c>
      <c r="B420" t="s">
        <v>181</v>
      </c>
      <c r="C420" t="s">
        <v>888</v>
      </c>
      <c r="D420" t="s">
        <v>1700</v>
      </c>
      <c r="E420" t="s">
        <v>1701</v>
      </c>
      <c r="F420" t="s">
        <v>645</v>
      </c>
      <c r="G420">
        <v>880</v>
      </c>
      <c r="H420">
        <v>17</v>
      </c>
      <c r="I420">
        <v>152</v>
      </c>
      <c r="J420">
        <v>24</v>
      </c>
      <c r="K420" t="s">
        <v>879</v>
      </c>
      <c r="L420" s="80">
        <v>0.66678100824356101</v>
      </c>
    </row>
    <row r="421" spans="1:12" x14ac:dyDescent="0.35">
      <c r="A421" t="s">
        <v>276</v>
      </c>
      <c r="B421" t="s">
        <v>181</v>
      </c>
      <c r="C421" t="s">
        <v>888</v>
      </c>
      <c r="D421" t="s">
        <v>1702</v>
      </c>
      <c r="E421" t="s">
        <v>1703</v>
      </c>
      <c r="F421" t="s">
        <v>646</v>
      </c>
      <c r="G421">
        <v>500</v>
      </c>
      <c r="H421">
        <v>65</v>
      </c>
      <c r="I421">
        <v>88</v>
      </c>
      <c r="J421">
        <v>61</v>
      </c>
      <c r="K421" t="s">
        <v>879</v>
      </c>
      <c r="L421" s="80">
        <v>0.68986344337463401</v>
      </c>
    </row>
    <row r="422" spans="1:12" x14ac:dyDescent="0.35">
      <c r="A422" t="s">
        <v>174</v>
      </c>
      <c r="B422" t="s">
        <v>647</v>
      </c>
      <c r="C422" t="s">
        <v>876</v>
      </c>
      <c r="D422" t="s">
        <v>1704</v>
      </c>
      <c r="E422" t="s">
        <v>1705</v>
      </c>
      <c r="F422" t="s">
        <v>647</v>
      </c>
      <c r="G422">
        <v>824</v>
      </c>
      <c r="H422">
        <v>19</v>
      </c>
      <c r="I422">
        <v>22</v>
      </c>
      <c r="J422">
        <v>396</v>
      </c>
      <c r="K422" t="s">
        <v>884</v>
      </c>
      <c r="L422" s="80">
        <v>0.57719421386718806</v>
      </c>
    </row>
    <row r="423" spans="1:12" x14ac:dyDescent="0.35">
      <c r="A423" t="s">
        <v>174</v>
      </c>
      <c r="B423" t="s">
        <v>648</v>
      </c>
      <c r="C423" t="s">
        <v>876</v>
      </c>
      <c r="D423" t="s">
        <v>1706</v>
      </c>
      <c r="E423" t="s">
        <v>1707</v>
      </c>
      <c r="F423" t="s">
        <v>648</v>
      </c>
      <c r="G423">
        <v>620</v>
      </c>
      <c r="H423">
        <v>5</v>
      </c>
      <c r="I423">
        <v>32</v>
      </c>
      <c r="J423">
        <v>51</v>
      </c>
      <c r="K423" t="s">
        <v>887</v>
      </c>
      <c r="L423" s="80">
        <v>0.26559436321258501</v>
      </c>
    </row>
    <row r="424" spans="1:12" x14ac:dyDescent="0.35">
      <c r="A424" t="s">
        <v>219</v>
      </c>
      <c r="B424" t="s">
        <v>181</v>
      </c>
      <c r="C424" t="s">
        <v>888</v>
      </c>
      <c r="D424" t="s">
        <v>1708</v>
      </c>
      <c r="E424" t="s">
        <v>1709</v>
      </c>
      <c r="F424" t="s">
        <v>649</v>
      </c>
      <c r="G424">
        <v>636</v>
      </c>
      <c r="H424">
        <v>6</v>
      </c>
      <c r="I424">
        <v>62</v>
      </c>
      <c r="J424">
        <v>21</v>
      </c>
      <c r="K424" t="s">
        <v>884</v>
      </c>
      <c r="L424" s="80">
        <v>0.51841241121292103</v>
      </c>
    </row>
    <row r="425" spans="1:12" x14ac:dyDescent="0.35">
      <c r="A425" t="s">
        <v>174</v>
      </c>
      <c r="B425" t="s">
        <v>650</v>
      </c>
      <c r="C425" t="s">
        <v>876</v>
      </c>
      <c r="D425" t="s">
        <v>1710</v>
      </c>
      <c r="E425" t="s">
        <v>1711</v>
      </c>
      <c r="F425" t="s">
        <v>650</v>
      </c>
      <c r="G425">
        <v>1269</v>
      </c>
      <c r="H425">
        <v>74</v>
      </c>
      <c r="I425">
        <v>44</v>
      </c>
      <c r="J425">
        <v>540</v>
      </c>
      <c r="K425" t="s">
        <v>879</v>
      </c>
      <c r="L425" s="80">
        <v>0.82030165195465099</v>
      </c>
    </row>
    <row r="426" spans="1:12" x14ac:dyDescent="0.35">
      <c r="A426" t="s">
        <v>179</v>
      </c>
      <c r="B426" t="s">
        <v>181</v>
      </c>
      <c r="C426" t="s">
        <v>888</v>
      </c>
      <c r="D426" t="s">
        <v>1712</v>
      </c>
      <c r="E426" t="s">
        <v>1713</v>
      </c>
      <c r="F426" t="s">
        <v>651</v>
      </c>
      <c r="G426">
        <v>5346</v>
      </c>
      <c r="H426">
        <v>86</v>
      </c>
      <c r="I426">
        <v>431</v>
      </c>
      <c r="J426">
        <v>402</v>
      </c>
      <c r="K426" t="s">
        <v>884</v>
      </c>
      <c r="L426" s="80">
        <v>0.47293183207511902</v>
      </c>
    </row>
    <row r="427" spans="1:12" x14ac:dyDescent="0.35">
      <c r="A427" t="s">
        <v>174</v>
      </c>
      <c r="B427" t="s">
        <v>652</v>
      </c>
      <c r="C427" t="s">
        <v>876</v>
      </c>
      <c r="D427" t="s">
        <v>1714</v>
      </c>
      <c r="E427" t="s">
        <v>1715</v>
      </c>
      <c r="F427" t="s">
        <v>652</v>
      </c>
      <c r="G427">
        <v>167</v>
      </c>
      <c r="H427">
        <v>0</v>
      </c>
      <c r="I427">
        <v>13</v>
      </c>
      <c r="J427">
        <v>16</v>
      </c>
      <c r="K427" t="s">
        <v>887</v>
      </c>
      <c r="L427" s="80">
        <v>0.42101943492889399</v>
      </c>
    </row>
    <row r="428" spans="1:12" x14ac:dyDescent="0.35">
      <c r="A428" t="s">
        <v>229</v>
      </c>
      <c r="B428" t="s">
        <v>181</v>
      </c>
      <c r="C428" t="s">
        <v>888</v>
      </c>
      <c r="D428" t="s">
        <v>1716</v>
      </c>
      <c r="E428" t="s">
        <v>1717</v>
      </c>
      <c r="F428" t="s">
        <v>653</v>
      </c>
      <c r="G428">
        <v>192</v>
      </c>
      <c r="H428">
        <v>3</v>
      </c>
      <c r="I428">
        <v>24</v>
      </c>
      <c r="J428">
        <v>14</v>
      </c>
      <c r="K428" t="s">
        <v>879</v>
      </c>
      <c r="L428" s="80">
        <v>0.76877278089523304</v>
      </c>
    </row>
    <row r="429" spans="1:12" x14ac:dyDescent="0.35">
      <c r="A429" t="s">
        <v>174</v>
      </c>
      <c r="B429" t="s">
        <v>654</v>
      </c>
      <c r="C429" t="s">
        <v>876</v>
      </c>
      <c r="D429" t="s">
        <v>1718</v>
      </c>
      <c r="E429" t="s">
        <v>1719</v>
      </c>
      <c r="F429" t="s">
        <v>654</v>
      </c>
      <c r="G429">
        <v>159</v>
      </c>
      <c r="H429">
        <v>1</v>
      </c>
      <c r="I429">
        <v>9</v>
      </c>
      <c r="J429">
        <v>16</v>
      </c>
      <c r="K429" t="s">
        <v>879</v>
      </c>
      <c r="L429" s="80">
        <v>0.69458746910095204</v>
      </c>
    </row>
    <row r="430" spans="1:12" x14ac:dyDescent="0.35">
      <c r="A430" t="s">
        <v>174</v>
      </c>
      <c r="B430" t="s">
        <v>655</v>
      </c>
      <c r="C430" t="s">
        <v>876</v>
      </c>
      <c r="D430" t="s">
        <v>1720</v>
      </c>
      <c r="E430" t="s">
        <v>1721</v>
      </c>
      <c r="F430" t="s">
        <v>655</v>
      </c>
      <c r="G430">
        <v>902</v>
      </c>
      <c r="H430">
        <v>1</v>
      </c>
      <c r="I430">
        <v>46</v>
      </c>
      <c r="J430">
        <v>52</v>
      </c>
      <c r="K430" t="s">
        <v>879</v>
      </c>
      <c r="L430" s="80">
        <v>0.71260815858840898</v>
      </c>
    </row>
    <row r="431" spans="1:12" x14ac:dyDescent="0.35">
      <c r="A431" t="s">
        <v>174</v>
      </c>
      <c r="B431" t="s">
        <v>656</v>
      </c>
      <c r="C431" t="s">
        <v>876</v>
      </c>
      <c r="D431" t="s">
        <v>1722</v>
      </c>
      <c r="E431" t="s">
        <v>1723</v>
      </c>
      <c r="F431" t="s">
        <v>656</v>
      </c>
      <c r="G431">
        <v>220</v>
      </c>
      <c r="H431">
        <v>0</v>
      </c>
      <c r="I431">
        <v>15</v>
      </c>
      <c r="J431">
        <v>15</v>
      </c>
      <c r="K431" t="s">
        <v>879</v>
      </c>
      <c r="L431" s="80">
        <v>0.62153589725494396</v>
      </c>
    </row>
    <row r="432" spans="1:12" x14ac:dyDescent="0.35">
      <c r="A432" t="s">
        <v>206</v>
      </c>
      <c r="B432" t="s">
        <v>181</v>
      </c>
      <c r="C432" t="s">
        <v>888</v>
      </c>
      <c r="D432" t="s">
        <v>1724</v>
      </c>
      <c r="E432" t="s">
        <v>1725</v>
      </c>
      <c r="F432" t="s">
        <v>657</v>
      </c>
      <c r="G432">
        <v>576</v>
      </c>
      <c r="H432">
        <v>5</v>
      </c>
      <c r="I432">
        <v>75</v>
      </c>
      <c r="J432">
        <v>25</v>
      </c>
      <c r="K432" t="s">
        <v>884</v>
      </c>
      <c r="L432" s="80">
        <v>0.498771101236343</v>
      </c>
    </row>
    <row r="433" spans="1:12" x14ac:dyDescent="0.35">
      <c r="A433" t="s">
        <v>658</v>
      </c>
      <c r="B433" t="s">
        <v>181</v>
      </c>
      <c r="C433" t="s">
        <v>888</v>
      </c>
      <c r="D433" t="s">
        <v>1726</v>
      </c>
      <c r="E433" t="s">
        <v>1727</v>
      </c>
      <c r="F433" t="s">
        <v>659</v>
      </c>
      <c r="G433">
        <v>512</v>
      </c>
      <c r="H433">
        <v>13</v>
      </c>
      <c r="I433">
        <v>87</v>
      </c>
      <c r="J433">
        <v>18</v>
      </c>
      <c r="K433" t="s">
        <v>879</v>
      </c>
      <c r="L433" s="80">
        <v>0.60529470443725597</v>
      </c>
    </row>
    <row r="434" spans="1:12" x14ac:dyDescent="0.35">
      <c r="A434" t="s">
        <v>174</v>
      </c>
      <c r="B434" t="s">
        <v>660</v>
      </c>
      <c r="C434" t="s">
        <v>876</v>
      </c>
      <c r="D434" t="s">
        <v>1728</v>
      </c>
      <c r="E434" t="s">
        <v>1729</v>
      </c>
      <c r="F434" t="s">
        <v>660</v>
      </c>
      <c r="G434">
        <v>1120</v>
      </c>
      <c r="H434">
        <v>24</v>
      </c>
      <c r="I434">
        <v>39</v>
      </c>
      <c r="J434">
        <v>328</v>
      </c>
      <c r="K434" t="s">
        <v>884</v>
      </c>
      <c r="L434" s="80">
        <v>0.55615276098251298</v>
      </c>
    </row>
    <row r="435" spans="1:12" x14ac:dyDescent="0.35">
      <c r="A435" t="s">
        <v>174</v>
      </c>
      <c r="B435" t="s">
        <v>661</v>
      </c>
      <c r="C435" t="s">
        <v>876</v>
      </c>
      <c r="D435" t="s">
        <v>1730</v>
      </c>
      <c r="E435" t="s">
        <v>1731</v>
      </c>
      <c r="F435" t="s">
        <v>661</v>
      </c>
      <c r="G435">
        <v>756</v>
      </c>
      <c r="H435">
        <v>8</v>
      </c>
      <c r="I435">
        <v>34</v>
      </c>
      <c r="J435">
        <v>32</v>
      </c>
      <c r="K435" t="s">
        <v>879</v>
      </c>
      <c r="L435" s="80">
        <v>0.90108680725097701</v>
      </c>
    </row>
    <row r="436" spans="1:12" x14ac:dyDescent="0.35">
      <c r="A436" t="s">
        <v>174</v>
      </c>
      <c r="B436" t="s">
        <v>662</v>
      </c>
      <c r="C436" t="s">
        <v>876</v>
      </c>
      <c r="D436" t="s">
        <v>1732</v>
      </c>
      <c r="E436" t="s">
        <v>1733</v>
      </c>
      <c r="F436" t="s">
        <v>662</v>
      </c>
      <c r="G436">
        <v>228</v>
      </c>
      <c r="H436">
        <v>0</v>
      </c>
      <c r="I436">
        <v>20</v>
      </c>
      <c r="J436">
        <v>14</v>
      </c>
      <c r="K436" t="s">
        <v>879</v>
      </c>
      <c r="L436" s="80">
        <v>0.68370854854583696</v>
      </c>
    </row>
    <row r="437" spans="1:12" x14ac:dyDescent="0.35">
      <c r="A437" t="s">
        <v>174</v>
      </c>
      <c r="B437" t="s">
        <v>663</v>
      </c>
      <c r="C437" t="s">
        <v>876</v>
      </c>
      <c r="D437" t="s">
        <v>1734</v>
      </c>
      <c r="E437" t="s">
        <v>1735</v>
      </c>
      <c r="F437" t="s">
        <v>663</v>
      </c>
      <c r="G437">
        <v>310</v>
      </c>
      <c r="H437">
        <v>2</v>
      </c>
      <c r="I437">
        <v>27</v>
      </c>
      <c r="J437">
        <v>25</v>
      </c>
      <c r="K437" t="s">
        <v>879</v>
      </c>
      <c r="L437" s="80">
        <v>0.67071372270584095</v>
      </c>
    </row>
    <row r="438" spans="1:12" x14ac:dyDescent="0.35">
      <c r="A438" t="s">
        <v>409</v>
      </c>
      <c r="B438" t="s">
        <v>181</v>
      </c>
      <c r="C438" t="s">
        <v>888</v>
      </c>
      <c r="D438" t="s">
        <v>1736</v>
      </c>
      <c r="E438" t="s">
        <v>1737</v>
      </c>
      <c r="F438" t="s">
        <v>665</v>
      </c>
      <c r="G438">
        <v>1611</v>
      </c>
      <c r="H438">
        <v>33</v>
      </c>
      <c r="I438">
        <v>126</v>
      </c>
      <c r="J438">
        <v>645</v>
      </c>
      <c r="K438" t="s">
        <v>879</v>
      </c>
      <c r="L438" s="80">
        <v>0.753273665904999</v>
      </c>
    </row>
    <row r="439" spans="1:12" x14ac:dyDescent="0.35">
      <c r="A439" t="s">
        <v>201</v>
      </c>
      <c r="B439" t="s">
        <v>181</v>
      </c>
      <c r="C439" t="s">
        <v>888</v>
      </c>
      <c r="D439" t="s">
        <v>1736</v>
      </c>
      <c r="E439" t="s">
        <v>1738</v>
      </c>
      <c r="F439" t="s">
        <v>666</v>
      </c>
      <c r="G439">
        <v>1078</v>
      </c>
      <c r="H439">
        <v>14</v>
      </c>
      <c r="I439">
        <v>124</v>
      </c>
      <c r="J439">
        <v>30</v>
      </c>
      <c r="K439" t="s">
        <v>879</v>
      </c>
      <c r="L439" s="80">
        <v>0.68340200185775801</v>
      </c>
    </row>
    <row r="440" spans="1:12" x14ac:dyDescent="0.35">
      <c r="A440" t="s">
        <v>174</v>
      </c>
      <c r="B440" t="s">
        <v>667</v>
      </c>
      <c r="C440" t="s">
        <v>876</v>
      </c>
      <c r="D440" t="s">
        <v>1739</v>
      </c>
      <c r="E440" t="s">
        <v>1740</v>
      </c>
      <c r="F440" t="s">
        <v>667</v>
      </c>
      <c r="G440">
        <v>178</v>
      </c>
      <c r="H440">
        <v>1</v>
      </c>
      <c r="I440">
        <v>12</v>
      </c>
      <c r="J440">
        <v>16</v>
      </c>
      <c r="K440" t="s">
        <v>879</v>
      </c>
      <c r="L440" s="80">
        <v>0.70887178182601895</v>
      </c>
    </row>
    <row r="441" spans="1:12" x14ac:dyDescent="0.35">
      <c r="A441" t="s">
        <v>174</v>
      </c>
      <c r="B441" t="s">
        <v>668</v>
      </c>
      <c r="C441" t="s">
        <v>876</v>
      </c>
      <c r="D441" t="s">
        <v>1741</v>
      </c>
      <c r="E441" t="s">
        <v>1742</v>
      </c>
      <c r="F441" t="s">
        <v>668</v>
      </c>
      <c r="G441">
        <v>1681</v>
      </c>
      <c r="H441">
        <v>7</v>
      </c>
      <c r="I441">
        <v>92</v>
      </c>
      <c r="J441">
        <v>34</v>
      </c>
      <c r="K441" t="s">
        <v>879</v>
      </c>
      <c r="L441" s="80">
        <v>0.62673020362854004</v>
      </c>
    </row>
    <row r="442" spans="1:12" x14ac:dyDescent="0.35">
      <c r="A442" t="s">
        <v>174</v>
      </c>
      <c r="B442" t="s">
        <v>669</v>
      </c>
      <c r="C442" t="s">
        <v>876</v>
      </c>
      <c r="D442" t="s">
        <v>1743</v>
      </c>
      <c r="E442" t="s">
        <v>1744</v>
      </c>
      <c r="F442" t="s">
        <v>669</v>
      </c>
      <c r="G442">
        <v>443</v>
      </c>
      <c r="H442">
        <v>7</v>
      </c>
      <c r="I442">
        <v>33</v>
      </c>
      <c r="J442">
        <v>26</v>
      </c>
      <c r="K442" t="s">
        <v>879</v>
      </c>
      <c r="L442" s="80">
        <v>0.71613067388534501</v>
      </c>
    </row>
    <row r="443" spans="1:12" x14ac:dyDescent="0.35">
      <c r="A443" t="s">
        <v>174</v>
      </c>
      <c r="B443" t="s">
        <v>670</v>
      </c>
      <c r="C443" t="s">
        <v>876</v>
      </c>
      <c r="D443" t="s">
        <v>1745</v>
      </c>
      <c r="E443" t="s">
        <v>1746</v>
      </c>
      <c r="F443" t="s">
        <v>670</v>
      </c>
      <c r="G443">
        <v>2539</v>
      </c>
      <c r="H443">
        <v>113</v>
      </c>
      <c r="I443">
        <v>259</v>
      </c>
      <c r="J443">
        <v>562</v>
      </c>
      <c r="K443" t="s">
        <v>879</v>
      </c>
      <c r="L443" s="80">
        <v>0.80464744567871105</v>
      </c>
    </row>
    <row r="444" spans="1:12" x14ac:dyDescent="0.35">
      <c r="A444" t="s">
        <v>409</v>
      </c>
      <c r="B444" t="s">
        <v>181</v>
      </c>
      <c r="C444" t="s">
        <v>888</v>
      </c>
      <c r="D444" t="s">
        <v>1747</v>
      </c>
      <c r="E444" t="s">
        <v>1748</v>
      </c>
      <c r="F444" t="s">
        <v>671</v>
      </c>
      <c r="G444">
        <v>2787</v>
      </c>
      <c r="H444">
        <v>70</v>
      </c>
      <c r="I444">
        <v>323</v>
      </c>
      <c r="J444">
        <v>269</v>
      </c>
      <c r="K444" t="s">
        <v>879</v>
      </c>
      <c r="L444" s="80">
        <v>0.98974859714508101</v>
      </c>
    </row>
    <row r="445" spans="1:12" x14ac:dyDescent="0.35">
      <c r="A445" t="s">
        <v>174</v>
      </c>
      <c r="B445" t="s">
        <v>672</v>
      </c>
      <c r="C445" t="s">
        <v>876</v>
      </c>
      <c r="D445" t="s">
        <v>1749</v>
      </c>
      <c r="E445" t="s">
        <v>1750</v>
      </c>
      <c r="F445" t="s">
        <v>672</v>
      </c>
      <c r="G445">
        <v>208</v>
      </c>
      <c r="H445">
        <v>0</v>
      </c>
      <c r="I445">
        <v>19</v>
      </c>
      <c r="J445">
        <v>22</v>
      </c>
      <c r="K445" t="s">
        <v>879</v>
      </c>
      <c r="L445" s="80">
        <v>0.733212471008301</v>
      </c>
    </row>
    <row r="446" spans="1:12" x14ac:dyDescent="0.35">
      <c r="A446" t="s">
        <v>229</v>
      </c>
      <c r="B446" t="s">
        <v>181</v>
      </c>
      <c r="C446" t="s">
        <v>888</v>
      </c>
      <c r="D446" t="s">
        <v>1751</v>
      </c>
      <c r="E446" t="s">
        <v>1752</v>
      </c>
      <c r="F446" t="s">
        <v>673</v>
      </c>
      <c r="G446">
        <v>743</v>
      </c>
      <c r="H446">
        <v>4</v>
      </c>
      <c r="I446">
        <v>1075</v>
      </c>
      <c r="J446">
        <v>126</v>
      </c>
      <c r="K446" t="s">
        <v>879</v>
      </c>
      <c r="L446" s="80">
        <v>0.90415751934051503</v>
      </c>
    </row>
    <row r="447" spans="1:12" x14ac:dyDescent="0.35">
      <c r="A447" t="s">
        <v>174</v>
      </c>
      <c r="B447" t="s">
        <v>674</v>
      </c>
      <c r="C447" t="s">
        <v>876</v>
      </c>
      <c r="D447" t="s">
        <v>1753</v>
      </c>
      <c r="E447" t="s">
        <v>1754</v>
      </c>
      <c r="F447" t="s">
        <v>674</v>
      </c>
      <c r="G447">
        <v>849</v>
      </c>
      <c r="H447">
        <v>39</v>
      </c>
      <c r="I447">
        <v>45</v>
      </c>
      <c r="J447">
        <v>398</v>
      </c>
      <c r="K447" t="s">
        <v>879</v>
      </c>
      <c r="L447" s="80">
        <v>0.75665116310119596</v>
      </c>
    </row>
    <row r="448" spans="1:12" x14ac:dyDescent="0.35">
      <c r="A448" t="s">
        <v>174</v>
      </c>
      <c r="B448" t="s">
        <v>675</v>
      </c>
      <c r="C448" t="s">
        <v>876</v>
      </c>
      <c r="D448" t="s">
        <v>1755</v>
      </c>
      <c r="E448" t="s">
        <v>1756</v>
      </c>
      <c r="F448" t="s">
        <v>675</v>
      </c>
      <c r="G448">
        <v>260</v>
      </c>
      <c r="H448">
        <v>2</v>
      </c>
      <c r="I448">
        <v>26</v>
      </c>
      <c r="J448">
        <v>16</v>
      </c>
      <c r="K448" t="s">
        <v>879</v>
      </c>
      <c r="L448" s="80">
        <v>0.67097526788711503</v>
      </c>
    </row>
    <row r="449" spans="1:12" x14ac:dyDescent="0.35">
      <c r="A449" t="s">
        <v>174</v>
      </c>
      <c r="B449" t="s">
        <v>676</v>
      </c>
      <c r="C449" t="s">
        <v>876</v>
      </c>
      <c r="D449" t="s">
        <v>1757</v>
      </c>
      <c r="E449" t="s">
        <v>1758</v>
      </c>
      <c r="F449" t="s">
        <v>676</v>
      </c>
      <c r="G449">
        <v>164</v>
      </c>
      <c r="H449">
        <v>0</v>
      </c>
      <c r="I449">
        <v>15</v>
      </c>
      <c r="J449">
        <v>10</v>
      </c>
      <c r="K449" t="s">
        <v>887</v>
      </c>
      <c r="L449" s="80">
        <v>0.25129938125610402</v>
      </c>
    </row>
    <row r="450" spans="1:12" x14ac:dyDescent="0.35">
      <c r="A450" t="s">
        <v>219</v>
      </c>
      <c r="B450" t="s">
        <v>181</v>
      </c>
      <c r="C450" t="s">
        <v>888</v>
      </c>
      <c r="D450" t="s">
        <v>1759</v>
      </c>
      <c r="E450" t="s">
        <v>1760</v>
      </c>
      <c r="F450" t="s">
        <v>677</v>
      </c>
      <c r="G450">
        <v>1857</v>
      </c>
      <c r="H450">
        <v>9</v>
      </c>
      <c r="I450">
        <v>86</v>
      </c>
      <c r="J450">
        <v>48</v>
      </c>
      <c r="K450" t="s">
        <v>887</v>
      </c>
      <c r="L450" s="80">
        <v>0.234198734164238</v>
      </c>
    </row>
    <row r="451" spans="1:12" x14ac:dyDescent="0.35">
      <c r="A451" t="s">
        <v>206</v>
      </c>
      <c r="B451" t="s">
        <v>181</v>
      </c>
      <c r="C451" t="s">
        <v>888</v>
      </c>
      <c r="D451" t="s">
        <v>1761</v>
      </c>
      <c r="E451" t="s">
        <v>1762</v>
      </c>
      <c r="F451" t="s">
        <v>678</v>
      </c>
      <c r="G451">
        <v>500</v>
      </c>
      <c r="H451">
        <v>6</v>
      </c>
      <c r="I451">
        <v>63</v>
      </c>
      <c r="J451">
        <v>21</v>
      </c>
      <c r="K451" t="s">
        <v>879</v>
      </c>
      <c r="L451" s="80">
        <v>0.62453997135162398</v>
      </c>
    </row>
    <row r="452" spans="1:12" x14ac:dyDescent="0.35">
      <c r="A452" t="s">
        <v>174</v>
      </c>
      <c r="B452" t="s">
        <v>679</v>
      </c>
      <c r="C452" t="s">
        <v>876</v>
      </c>
      <c r="D452" t="s">
        <v>1763</v>
      </c>
      <c r="E452" t="s">
        <v>1764</v>
      </c>
      <c r="F452" t="s">
        <v>679</v>
      </c>
      <c r="G452">
        <v>757</v>
      </c>
      <c r="H452">
        <v>5</v>
      </c>
      <c r="I452">
        <v>63</v>
      </c>
      <c r="J452">
        <v>27</v>
      </c>
      <c r="K452" t="s">
        <v>879</v>
      </c>
      <c r="L452" s="80">
        <v>0.67497456073760997</v>
      </c>
    </row>
    <row r="453" spans="1:12" x14ac:dyDescent="0.35">
      <c r="A453" t="s">
        <v>174</v>
      </c>
      <c r="B453" t="s">
        <v>680</v>
      </c>
      <c r="C453" t="s">
        <v>876</v>
      </c>
      <c r="D453" t="s">
        <v>1765</v>
      </c>
      <c r="E453" t="s">
        <v>1766</v>
      </c>
      <c r="F453" t="s">
        <v>680</v>
      </c>
      <c r="G453">
        <v>186</v>
      </c>
      <c r="H453">
        <v>1</v>
      </c>
      <c r="I453">
        <v>24</v>
      </c>
      <c r="J453">
        <v>13</v>
      </c>
      <c r="K453" t="s">
        <v>884</v>
      </c>
      <c r="L453" s="80">
        <v>0.57267481088638295</v>
      </c>
    </row>
    <row r="454" spans="1:12" x14ac:dyDescent="0.35">
      <c r="A454" t="s">
        <v>174</v>
      </c>
      <c r="B454" t="s">
        <v>681</v>
      </c>
      <c r="C454" t="s">
        <v>876</v>
      </c>
      <c r="D454" t="s">
        <v>1767</v>
      </c>
      <c r="E454" t="s">
        <v>1768</v>
      </c>
      <c r="F454" t="s">
        <v>681</v>
      </c>
      <c r="G454">
        <v>248</v>
      </c>
      <c r="H454">
        <v>0</v>
      </c>
      <c r="I454">
        <v>31</v>
      </c>
      <c r="J454">
        <v>13</v>
      </c>
      <c r="K454" t="s">
        <v>887</v>
      </c>
      <c r="L454" s="80">
        <v>0.25000229477882402</v>
      </c>
    </row>
    <row r="455" spans="1:12" x14ac:dyDescent="0.35">
      <c r="A455" t="s">
        <v>174</v>
      </c>
      <c r="B455" t="s">
        <v>682</v>
      </c>
      <c r="C455" t="s">
        <v>876</v>
      </c>
      <c r="D455" t="s">
        <v>1769</v>
      </c>
      <c r="E455" t="s">
        <v>1770</v>
      </c>
      <c r="F455" t="s">
        <v>682</v>
      </c>
      <c r="G455">
        <v>304</v>
      </c>
      <c r="H455">
        <v>6</v>
      </c>
      <c r="I455">
        <v>47</v>
      </c>
      <c r="J455">
        <v>25</v>
      </c>
      <c r="K455" t="s">
        <v>879</v>
      </c>
      <c r="L455" s="80">
        <v>0.98695468902587902</v>
      </c>
    </row>
    <row r="456" spans="1:12" x14ac:dyDescent="0.35">
      <c r="A456" t="s">
        <v>174</v>
      </c>
      <c r="B456" t="s">
        <v>683</v>
      </c>
      <c r="C456" t="s">
        <v>876</v>
      </c>
      <c r="D456" t="s">
        <v>1771</v>
      </c>
      <c r="E456" t="s">
        <v>1772</v>
      </c>
      <c r="F456" t="s">
        <v>683</v>
      </c>
      <c r="G456">
        <v>4948</v>
      </c>
      <c r="H456">
        <v>47</v>
      </c>
      <c r="I456">
        <v>302</v>
      </c>
      <c r="J456">
        <v>186</v>
      </c>
      <c r="K456" t="s">
        <v>879</v>
      </c>
      <c r="L456" s="80">
        <v>0.65786689519882202</v>
      </c>
    </row>
    <row r="457" spans="1:12" x14ac:dyDescent="0.35">
      <c r="A457" t="s">
        <v>174</v>
      </c>
      <c r="B457" t="s">
        <v>684</v>
      </c>
      <c r="C457" t="s">
        <v>876</v>
      </c>
      <c r="D457" t="s">
        <v>1773</v>
      </c>
      <c r="E457" t="s">
        <v>1774</v>
      </c>
      <c r="F457" t="s">
        <v>684</v>
      </c>
      <c r="G457">
        <v>809</v>
      </c>
      <c r="H457">
        <v>75</v>
      </c>
      <c r="I457">
        <v>109</v>
      </c>
      <c r="J457">
        <v>142</v>
      </c>
      <c r="K457" t="s">
        <v>879</v>
      </c>
      <c r="L457" s="80">
        <v>0.941725373268127</v>
      </c>
    </row>
    <row r="458" spans="1:12" x14ac:dyDescent="0.35">
      <c r="A458" t="s">
        <v>174</v>
      </c>
      <c r="B458" t="s">
        <v>685</v>
      </c>
      <c r="C458" t="s">
        <v>876</v>
      </c>
      <c r="D458" t="s">
        <v>1775</v>
      </c>
      <c r="E458" t="s">
        <v>1776</v>
      </c>
      <c r="F458" t="s">
        <v>685</v>
      </c>
      <c r="G458">
        <v>247</v>
      </c>
      <c r="H458">
        <v>4</v>
      </c>
      <c r="I458">
        <v>18</v>
      </c>
      <c r="J458">
        <v>41</v>
      </c>
      <c r="K458" t="s">
        <v>879</v>
      </c>
      <c r="L458" s="80">
        <v>0.80901366472244296</v>
      </c>
    </row>
    <row r="459" spans="1:12" x14ac:dyDescent="0.35">
      <c r="A459" t="s">
        <v>174</v>
      </c>
      <c r="B459" t="s">
        <v>686</v>
      </c>
      <c r="C459" t="s">
        <v>876</v>
      </c>
      <c r="D459" t="s">
        <v>1777</v>
      </c>
      <c r="E459" t="s">
        <v>1778</v>
      </c>
      <c r="F459" t="s">
        <v>686</v>
      </c>
      <c r="G459">
        <v>925</v>
      </c>
      <c r="H459">
        <v>10</v>
      </c>
      <c r="I459">
        <v>66</v>
      </c>
      <c r="J459">
        <v>46</v>
      </c>
      <c r="K459" t="s">
        <v>879</v>
      </c>
      <c r="L459" s="80">
        <v>0.69965076446533203</v>
      </c>
    </row>
    <row r="460" spans="1:12" x14ac:dyDescent="0.35">
      <c r="A460" t="s">
        <v>582</v>
      </c>
      <c r="B460" t="s">
        <v>181</v>
      </c>
      <c r="C460" t="s">
        <v>888</v>
      </c>
      <c r="D460" t="s">
        <v>1779</v>
      </c>
      <c r="E460" t="s">
        <v>1780</v>
      </c>
      <c r="F460" t="s">
        <v>687</v>
      </c>
      <c r="G460">
        <v>801</v>
      </c>
      <c r="H460">
        <v>2</v>
      </c>
      <c r="I460">
        <v>128</v>
      </c>
      <c r="J460">
        <v>13</v>
      </c>
      <c r="K460" t="s">
        <v>887</v>
      </c>
      <c r="L460" s="80">
        <v>9.5287829637527494E-2</v>
      </c>
    </row>
    <row r="461" spans="1:12" x14ac:dyDescent="0.35">
      <c r="A461" t="s">
        <v>174</v>
      </c>
      <c r="B461" t="s">
        <v>688</v>
      </c>
      <c r="C461" t="s">
        <v>876</v>
      </c>
      <c r="D461" t="s">
        <v>1781</v>
      </c>
      <c r="E461" t="s">
        <v>1782</v>
      </c>
      <c r="F461" t="s">
        <v>688</v>
      </c>
      <c r="G461">
        <v>247</v>
      </c>
      <c r="H461">
        <v>2</v>
      </c>
      <c r="I461">
        <v>23</v>
      </c>
      <c r="J461">
        <v>28</v>
      </c>
      <c r="K461" t="s">
        <v>887</v>
      </c>
      <c r="L461" s="80">
        <v>0.39115780591964699</v>
      </c>
    </row>
    <row r="462" spans="1:12" x14ac:dyDescent="0.35">
      <c r="A462" t="s">
        <v>174</v>
      </c>
      <c r="B462" t="s">
        <v>689</v>
      </c>
      <c r="C462" t="s">
        <v>876</v>
      </c>
      <c r="D462" t="s">
        <v>1783</v>
      </c>
      <c r="E462" t="s">
        <v>1784</v>
      </c>
      <c r="F462" t="s">
        <v>689</v>
      </c>
      <c r="G462">
        <v>175</v>
      </c>
      <c r="H462">
        <v>0</v>
      </c>
      <c r="I462">
        <v>14</v>
      </c>
      <c r="J462">
        <v>10</v>
      </c>
      <c r="K462" t="s">
        <v>879</v>
      </c>
      <c r="L462" s="80">
        <v>0.70954585075378396</v>
      </c>
    </row>
    <row r="463" spans="1:12" x14ac:dyDescent="0.35">
      <c r="A463" t="s">
        <v>690</v>
      </c>
      <c r="B463" t="s">
        <v>181</v>
      </c>
      <c r="C463" t="s">
        <v>888</v>
      </c>
      <c r="D463" t="s">
        <v>1785</v>
      </c>
      <c r="E463" t="s">
        <v>1786</v>
      </c>
      <c r="F463" t="s">
        <v>691</v>
      </c>
      <c r="G463">
        <v>174</v>
      </c>
      <c r="H463">
        <v>2</v>
      </c>
      <c r="I463">
        <v>23</v>
      </c>
      <c r="J463">
        <v>10</v>
      </c>
      <c r="K463" t="s">
        <v>879</v>
      </c>
      <c r="L463" s="80">
        <v>0.92574417591095004</v>
      </c>
    </row>
    <row r="464" spans="1:12" x14ac:dyDescent="0.35">
      <c r="A464" t="s">
        <v>190</v>
      </c>
      <c r="B464" t="s">
        <v>181</v>
      </c>
      <c r="C464" t="s">
        <v>888</v>
      </c>
      <c r="D464" t="s">
        <v>1787</v>
      </c>
      <c r="E464" t="s">
        <v>1788</v>
      </c>
      <c r="F464" t="s">
        <v>692</v>
      </c>
      <c r="G464">
        <v>403</v>
      </c>
      <c r="H464">
        <v>14</v>
      </c>
      <c r="I464">
        <v>55</v>
      </c>
      <c r="J464">
        <v>25</v>
      </c>
      <c r="K464" t="s">
        <v>884</v>
      </c>
      <c r="L464" s="80">
        <v>0.52512532472610496</v>
      </c>
    </row>
    <row r="465" spans="1:12" x14ac:dyDescent="0.35">
      <c r="A465" t="s">
        <v>174</v>
      </c>
      <c r="B465" t="s">
        <v>693</v>
      </c>
      <c r="C465" t="s">
        <v>876</v>
      </c>
      <c r="D465" t="s">
        <v>1789</v>
      </c>
      <c r="E465" t="s">
        <v>1790</v>
      </c>
      <c r="F465" t="s">
        <v>693</v>
      </c>
      <c r="G465">
        <v>305</v>
      </c>
      <c r="H465">
        <v>1</v>
      </c>
      <c r="I465">
        <v>28</v>
      </c>
      <c r="J465">
        <v>12</v>
      </c>
      <c r="K465" t="s">
        <v>879</v>
      </c>
      <c r="L465" s="80">
        <v>0.76585680246353105</v>
      </c>
    </row>
    <row r="466" spans="1:12" x14ac:dyDescent="0.35">
      <c r="A466" t="s">
        <v>174</v>
      </c>
      <c r="B466" t="s">
        <v>695</v>
      </c>
      <c r="C466" t="s">
        <v>876</v>
      </c>
      <c r="D466" t="s">
        <v>1791</v>
      </c>
      <c r="E466" t="s">
        <v>1792</v>
      </c>
      <c r="F466" t="s">
        <v>695</v>
      </c>
      <c r="G466">
        <v>310</v>
      </c>
      <c r="H466">
        <v>3</v>
      </c>
      <c r="I466">
        <v>31</v>
      </c>
      <c r="J466">
        <v>16</v>
      </c>
      <c r="K466" t="s">
        <v>879</v>
      </c>
      <c r="L466" s="80">
        <v>0.639845371246338</v>
      </c>
    </row>
    <row r="467" spans="1:12" x14ac:dyDescent="0.35">
      <c r="A467" t="s">
        <v>174</v>
      </c>
      <c r="B467" t="s">
        <v>696</v>
      </c>
      <c r="C467" t="s">
        <v>876</v>
      </c>
      <c r="D467" t="s">
        <v>1793</v>
      </c>
      <c r="E467" t="s">
        <v>1794</v>
      </c>
      <c r="F467" t="s">
        <v>696</v>
      </c>
      <c r="G467">
        <v>1973</v>
      </c>
      <c r="H467">
        <v>27</v>
      </c>
      <c r="I467">
        <v>168</v>
      </c>
      <c r="J467">
        <v>121</v>
      </c>
      <c r="K467" t="s">
        <v>879</v>
      </c>
      <c r="L467" s="80">
        <v>0.652202188968658</v>
      </c>
    </row>
    <row r="468" spans="1:12" x14ac:dyDescent="0.35">
      <c r="A468" t="s">
        <v>213</v>
      </c>
      <c r="B468" t="s">
        <v>181</v>
      </c>
      <c r="C468" t="s">
        <v>888</v>
      </c>
      <c r="D468" t="s">
        <v>1795</v>
      </c>
      <c r="E468" t="s">
        <v>1796</v>
      </c>
      <c r="F468" t="s">
        <v>697</v>
      </c>
      <c r="G468">
        <v>2365</v>
      </c>
      <c r="H468">
        <v>157</v>
      </c>
      <c r="I468">
        <v>403</v>
      </c>
      <c r="J468">
        <v>235</v>
      </c>
      <c r="K468" t="s">
        <v>879</v>
      </c>
      <c r="L468" s="80">
        <v>0.73178273439407304</v>
      </c>
    </row>
    <row r="469" spans="1:12" x14ac:dyDescent="0.35">
      <c r="A469" t="s">
        <v>174</v>
      </c>
      <c r="B469" t="s">
        <v>698</v>
      </c>
      <c r="C469" t="s">
        <v>876</v>
      </c>
      <c r="D469" t="s">
        <v>1797</v>
      </c>
      <c r="E469" t="s">
        <v>1798</v>
      </c>
      <c r="F469" t="s">
        <v>698</v>
      </c>
      <c r="G469">
        <v>2687</v>
      </c>
      <c r="H469">
        <v>26</v>
      </c>
      <c r="I469">
        <v>193</v>
      </c>
      <c r="J469">
        <v>96</v>
      </c>
      <c r="K469" t="s">
        <v>879</v>
      </c>
      <c r="L469" s="80">
        <v>0.64213436841964699</v>
      </c>
    </row>
    <row r="470" spans="1:12" x14ac:dyDescent="0.35">
      <c r="A470" t="s">
        <v>219</v>
      </c>
      <c r="B470" t="s">
        <v>181</v>
      </c>
      <c r="C470" t="s">
        <v>888</v>
      </c>
      <c r="D470" t="s">
        <v>1799</v>
      </c>
      <c r="E470" t="s">
        <v>1800</v>
      </c>
      <c r="F470" t="s">
        <v>699</v>
      </c>
      <c r="G470">
        <v>2493</v>
      </c>
      <c r="H470">
        <v>44</v>
      </c>
      <c r="I470">
        <v>191</v>
      </c>
      <c r="J470">
        <v>70</v>
      </c>
      <c r="K470" t="s">
        <v>879</v>
      </c>
      <c r="L470" s="80">
        <v>0.65155082941055298</v>
      </c>
    </row>
    <row r="471" spans="1:12" x14ac:dyDescent="0.35">
      <c r="A471" t="s">
        <v>174</v>
      </c>
      <c r="B471" t="s">
        <v>700</v>
      </c>
      <c r="C471" t="s">
        <v>876</v>
      </c>
      <c r="D471" t="s">
        <v>1801</v>
      </c>
      <c r="E471" t="s">
        <v>1802</v>
      </c>
      <c r="F471" t="s">
        <v>700</v>
      </c>
      <c r="G471">
        <v>240</v>
      </c>
      <c r="H471">
        <v>1</v>
      </c>
      <c r="I471">
        <v>31</v>
      </c>
      <c r="J471">
        <v>26</v>
      </c>
      <c r="K471" t="s">
        <v>884</v>
      </c>
      <c r="L471" s="80">
        <v>0.51553970575332597</v>
      </c>
    </row>
    <row r="472" spans="1:12" x14ac:dyDescent="0.35">
      <c r="A472" t="s">
        <v>196</v>
      </c>
      <c r="B472" t="s">
        <v>181</v>
      </c>
      <c r="C472" t="s">
        <v>888</v>
      </c>
      <c r="D472" t="s">
        <v>1803</v>
      </c>
      <c r="E472" t="s">
        <v>1804</v>
      </c>
      <c r="F472" t="s">
        <v>702</v>
      </c>
      <c r="G472">
        <v>178</v>
      </c>
      <c r="H472">
        <v>0</v>
      </c>
      <c r="I472">
        <v>11</v>
      </c>
      <c r="J472">
        <v>11</v>
      </c>
      <c r="K472" t="s">
        <v>879</v>
      </c>
      <c r="L472" s="80">
        <v>0.94223868846893299</v>
      </c>
    </row>
    <row r="473" spans="1:12" x14ac:dyDescent="0.35">
      <c r="A473" t="s">
        <v>174</v>
      </c>
      <c r="B473" t="s">
        <v>703</v>
      </c>
      <c r="C473" t="s">
        <v>876</v>
      </c>
      <c r="D473" t="s">
        <v>1805</v>
      </c>
      <c r="E473" t="s">
        <v>1806</v>
      </c>
      <c r="F473" t="s">
        <v>703</v>
      </c>
      <c r="G473">
        <v>1916</v>
      </c>
      <c r="H473">
        <v>47</v>
      </c>
      <c r="I473">
        <v>286</v>
      </c>
      <c r="J473">
        <v>123</v>
      </c>
      <c r="K473" t="s">
        <v>884</v>
      </c>
      <c r="L473" s="80">
        <v>0.54909551143646196</v>
      </c>
    </row>
    <row r="474" spans="1:12" x14ac:dyDescent="0.35">
      <c r="A474" t="s">
        <v>174</v>
      </c>
      <c r="B474" t="s">
        <v>704</v>
      </c>
      <c r="C474" t="s">
        <v>876</v>
      </c>
      <c r="D474" t="s">
        <v>1807</v>
      </c>
      <c r="E474" t="s">
        <v>1808</v>
      </c>
      <c r="F474" t="s">
        <v>704</v>
      </c>
      <c r="G474">
        <v>1253</v>
      </c>
      <c r="H474">
        <v>6</v>
      </c>
      <c r="I474">
        <v>110</v>
      </c>
      <c r="J474">
        <v>55</v>
      </c>
      <c r="K474" t="s">
        <v>884</v>
      </c>
      <c r="L474" s="80">
        <v>0.45790538191795299</v>
      </c>
    </row>
    <row r="475" spans="1:12" x14ac:dyDescent="0.35">
      <c r="A475" t="s">
        <v>174</v>
      </c>
      <c r="B475" t="s">
        <v>705</v>
      </c>
      <c r="C475" t="s">
        <v>876</v>
      </c>
      <c r="D475" t="s">
        <v>1809</v>
      </c>
      <c r="E475" t="s">
        <v>1810</v>
      </c>
      <c r="F475" t="s">
        <v>705</v>
      </c>
      <c r="G475">
        <v>850</v>
      </c>
      <c r="H475">
        <v>3</v>
      </c>
      <c r="I475">
        <v>89</v>
      </c>
      <c r="J475">
        <v>42</v>
      </c>
      <c r="K475" t="s">
        <v>879</v>
      </c>
      <c r="L475" s="80">
        <v>0.77669394016265902</v>
      </c>
    </row>
    <row r="476" spans="1:12" x14ac:dyDescent="0.35">
      <c r="A476" t="s">
        <v>444</v>
      </c>
      <c r="B476" t="s">
        <v>181</v>
      </c>
      <c r="C476" t="s">
        <v>888</v>
      </c>
      <c r="D476" t="s">
        <v>1811</v>
      </c>
      <c r="E476" t="s">
        <v>1812</v>
      </c>
      <c r="F476" t="s">
        <v>706</v>
      </c>
      <c r="G476">
        <v>1059</v>
      </c>
      <c r="H476">
        <v>13</v>
      </c>
      <c r="I476">
        <v>115</v>
      </c>
      <c r="J476">
        <v>139</v>
      </c>
      <c r="K476" t="s">
        <v>879</v>
      </c>
      <c r="L476" s="80">
        <v>0.78309398889541604</v>
      </c>
    </row>
    <row r="477" spans="1:12" x14ac:dyDescent="0.35">
      <c r="A477" t="s">
        <v>174</v>
      </c>
      <c r="B477" t="s">
        <v>707</v>
      </c>
      <c r="C477" t="s">
        <v>876</v>
      </c>
      <c r="D477" t="s">
        <v>1813</v>
      </c>
      <c r="E477" t="s">
        <v>1814</v>
      </c>
      <c r="F477" t="s">
        <v>707</v>
      </c>
      <c r="G477">
        <v>886</v>
      </c>
      <c r="H477">
        <v>20</v>
      </c>
      <c r="I477">
        <v>106</v>
      </c>
      <c r="J477">
        <v>36</v>
      </c>
      <c r="K477" t="s">
        <v>879</v>
      </c>
      <c r="L477" s="80">
        <v>0.680700182914734</v>
      </c>
    </row>
    <row r="478" spans="1:12" x14ac:dyDescent="0.35">
      <c r="A478" t="s">
        <v>174</v>
      </c>
      <c r="B478" t="s">
        <v>708</v>
      </c>
      <c r="C478" t="s">
        <v>876</v>
      </c>
      <c r="D478" t="s">
        <v>1815</v>
      </c>
      <c r="E478" t="s">
        <v>1816</v>
      </c>
      <c r="F478" t="s">
        <v>708</v>
      </c>
      <c r="G478">
        <v>306</v>
      </c>
      <c r="H478">
        <v>2</v>
      </c>
      <c r="I478">
        <v>33</v>
      </c>
      <c r="J478">
        <v>10</v>
      </c>
      <c r="K478" t="s">
        <v>884</v>
      </c>
      <c r="L478" s="80">
        <v>0.47944307327270502</v>
      </c>
    </row>
    <row r="479" spans="1:12" x14ac:dyDescent="0.35">
      <c r="A479" t="s">
        <v>206</v>
      </c>
      <c r="B479" t="s">
        <v>181</v>
      </c>
      <c r="C479" t="s">
        <v>888</v>
      </c>
      <c r="D479" t="s">
        <v>1817</v>
      </c>
      <c r="E479" t="s">
        <v>1818</v>
      </c>
      <c r="F479" t="s">
        <v>709</v>
      </c>
      <c r="G479">
        <v>616</v>
      </c>
      <c r="H479">
        <v>10</v>
      </c>
      <c r="I479">
        <v>93</v>
      </c>
      <c r="J479">
        <v>24</v>
      </c>
      <c r="K479" t="s">
        <v>887</v>
      </c>
      <c r="L479" s="80">
        <v>0.30935040116310097</v>
      </c>
    </row>
    <row r="480" spans="1:12" x14ac:dyDescent="0.35">
      <c r="A480" t="s">
        <v>174</v>
      </c>
      <c r="B480" t="s">
        <v>710</v>
      </c>
      <c r="C480" t="s">
        <v>876</v>
      </c>
      <c r="D480" t="s">
        <v>1819</v>
      </c>
      <c r="E480" t="s">
        <v>1820</v>
      </c>
      <c r="F480" t="s">
        <v>710</v>
      </c>
      <c r="G480">
        <v>2318</v>
      </c>
      <c r="H480">
        <v>6</v>
      </c>
      <c r="I480">
        <v>144</v>
      </c>
      <c r="J480">
        <v>106</v>
      </c>
      <c r="K480" t="s">
        <v>879</v>
      </c>
      <c r="L480" s="80">
        <v>0.92073827981948897</v>
      </c>
    </row>
    <row r="481" spans="1:12" x14ac:dyDescent="0.35">
      <c r="A481" t="s">
        <v>174</v>
      </c>
      <c r="B481" t="s">
        <v>711</v>
      </c>
      <c r="C481" t="s">
        <v>876</v>
      </c>
      <c r="D481" t="s">
        <v>1821</v>
      </c>
      <c r="E481" t="s">
        <v>1822</v>
      </c>
      <c r="F481" t="s">
        <v>711</v>
      </c>
      <c r="G481">
        <v>8988</v>
      </c>
      <c r="H481">
        <v>197</v>
      </c>
      <c r="I481">
        <v>973</v>
      </c>
      <c r="J481">
        <v>988</v>
      </c>
      <c r="K481" t="s">
        <v>879</v>
      </c>
      <c r="L481" s="80">
        <v>0.93361151218414296</v>
      </c>
    </row>
    <row r="482" spans="1:12" x14ac:dyDescent="0.35">
      <c r="A482" t="s">
        <v>174</v>
      </c>
      <c r="B482" t="s">
        <v>712</v>
      </c>
      <c r="C482" t="s">
        <v>876</v>
      </c>
      <c r="D482" t="s">
        <v>1823</v>
      </c>
      <c r="E482" t="s">
        <v>1824</v>
      </c>
      <c r="F482" t="s">
        <v>712</v>
      </c>
      <c r="G482">
        <v>10370</v>
      </c>
      <c r="H482">
        <v>208</v>
      </c>
      <c r="I482">
        <v>848</v>
      </c>
      <c r="J482">
        <v>287</v>
      </c>
      <c r="K482" t="s">
        <v>879</v>
      </c>
      <c r="L482" s="80">
        <v>0.66376161575317405</v>
      </c>
    </row>
    <row r="483" spans="1:12" x14ac:dyDescent="0.35">
      <c r="A483" t="s">
        <v>174</v>
      </c>
      <c r="B483" t="s">
        <v>713</v>
      </c>
      <c r="C483" t="s">
        <v>876</v>
      </c>
      <c r="D483" t="s">
        <v>1825</v>
      </c>
      <c r="E483" t="s">
        <v>1826</v>
      </c>
      <c r="F483" t="s">
        <v>713</v>
      </c>
      <c r="G483">
        <v>583</v>
      </c>
      <c r="H483">
        <v>4</v>
      </c>
      <c r="I483">
        <v>52</v>
      </c>
      <c r="J483">
        <v>38</v>
      </c>
      <c r="K483" t="s">
        <v>879</v>
      </c>
      <c r="L483" s="80">
        <v>0.77414882183074996</v>
      </c>
    </row>
    <row r="484" spans="1:12" x14ac:dyDescent="0.35">
      <c r="A484" t="s">
        <v>174</v>
      </c>
      <c r="B484" t="s">
        <v>714</v>
      </c>
      <c r="C484" t="s">
        <v>876</v>
      </c>
      <c r="D484" t="s">
        <v>1825</v>
      </c>
      <c r="E484" t="s">
        <v>1827</v>
      </c>
      <c r="F484" t="s">
        <v>714</v>
      </c>
      <c r="G484">
        <v>473</v>
      </c>
      <c r="H484">
        <v>1</v>
      </c>
      <c r="I484">
        <v>63</v>
      </c>
      <c r="J484">
        <v>23</v>
      </c>
      <c r="K484" t="s">
        <v>879</v>
      </c>
      <c r="L484" s="80">
        <v>0.82792949676513705</v>
      </c>
    </row>
    <row r="485" spans="1:12" x14ac:dyDescent="0.35">
      <c r="A485" t="s">
        <v>174</v>
      </c>
      <c r="B485" t="s">
        <v>715</v>
      </c>
      <c r="C485" t="s">
        <v>876</v>
      </c>
      <c r="D485" t="s">
        <v>1828</v>
      </c>
      <c r="E485" t="s">
        <v>1829</v>
      </c>
      <c r="F485" t="s">
        <v>715</v>
      </c>
      <c r="G485">
        <v>3843</v>
      </c>
      <c r="H485">
        <v>325</v>
      </c>
      <c r="I485">
        <v>684</v>
      </c>
      <c r="J485">
        <v>171</v>
      </c>
      <c r="K485" t="s">
        <v>879</v>
      </c>
      <c r="L485" s="80">
        <v>0.76651394367217995</v>
      </c>
    </row>
    <row r="486" spans="1:12" x14ac:dyDescent="0.35">
      <c r="A486" t="s">
        <v>174</v>
      </c>
      <c r="B486" t="s">
        <v>716</v>
      </c>
      <c r="C486" t="s">
        <v>876</v>
      </c>
      <c r="D486" t="s">
        <v>1830</v>
      </c>
      <c r="E486" t="s">
        <v>1831</v>
      </c>
      <c r="F486" t="s">
        <v>716</v>
      </c>
      <c r="G486">
        <v>1372</v>
      </c>
      <c r="H486">
        <v>49</v>
      </c>
      <c r="I486">
        <v>157</v>
      </c>
      <c r="J486">
        <v>81</v>
      </c>
      <c r="K486" t="s">
        <v>884</v>
      </c>
      <c r="L486" s="80">
        <v>0.535564005374908</v>
      </c>
    </row>
    <row r="487" spans="1:12" x14ac:dyDescent="0.35">
      <c r="A487" t="s">
        <v>174</v>
      </c>
      <c r="B487" t="s">
        <v>717</v>
      </c>
      <c r="C487" t="s">
        <v>876</v>
      </c>
      <c r="D487" t="s">
        <v>1832</v>
      </c>
      <c r="E487" t="s">
        <v>1833</v>
      </c>
      <c r="F487" t="s">
        <v>717</v>
      </c>
      <c r="G487">
        <v>1370</v>
      </c>
      <c r="H487">
        <v>57</v>
      </c>
      <c r="I487">
        <v>202</v>
      </c>
      <c r="J487">
        <v>49</v>
      </c>
      <c r="K487" t="s">
        <v>879</v>
      </c>
      <c r="L487" s="80">
        <v>0.64893043041229204</v>
      </c>
    </row>
    <row r="488" spans="1:12" x14ac:dyDescent="0.35">
      <c r="A488" t="s">
        <v>174</v>
      </c>
      <c r="B488" t="s">
        <v>718</v>
      </c>
      <c r="C488" t="s">
        <v>876</v>
      </c>
      <c r="D488" t="s">
        <v>1832</v>
      </c>
      <c r="E488" t="s">
        <v>1834</v>
      </c>
      <c r="F488" t="s">
        <v>718</v>
      </c>
      <c r="G488">
        <v>970</v>
      </c>
      <c r="H488">
        <v>57</v>
      </c>
      <c r="I488">
        <v>248</v>
      </c>
      <c r="J488">
        <v>41</v>
      </c>
      <c r="K488" t="s">
        <v>879</v>
      </c>
      <c r="L488" s="80">
        <v>0.68794977664947499</v>
      </c>
    </row>
    <row r="489" spans="1:12" x14ac:dyDescent="0.35">
      <c r="A489" t="s">
        <v>174</v>
      </c>
      <c r="B489" t="s">
        <v>719</v>
      </c>
      <c r="C489" t="s">
        <v>876</v>
      </c>
      <c r="D489" t="s">
        <v>1835</v>
      </c>
      <c r="E489" t="s">
        <v>1836</v>
      </c>
      <c r="F489" t="s">
        <v>719</v>
      </c>
      <c r="G489">
        <v>2126</v>
      </c>
      <c r="H489">
        <v>45</v>
      </c>
      <c r="I489">
        <v>225</v>
      </c>
      <c r="J489">
        <v>104</v>
      </c>
      <c r="K489" t="s">
        <v>879</v>
      </c>
      <c r="L489" s="80">
        <v>0.83811593055725098</v>
      </c>
    </row>
    <row r="490" spans="1:12" x14ac:dyDescent="0.35">
      <c r="A490" t="s">
        <v>174</v>
      </c>
      <c r="B490" t="s">
        <v>720</v>
      </c>
      <c r="C490" t="s">
        <v>876</v>
      </c>
      <c r="D490" t="s">
        <v>1835</v>
      </c>
      <c r="E490" t="s">
        <v>1837</v>
      </c>
      <c r="F490" t="s">
        <v>720</v>
      </c>
      <c r="G490">
        <v>472</v>
      </c>
      <c r="H490">
        <v>5</v>
      </c>
      <c r="I490">
        <v>65</v>
      </c>
      <c r="J490">
        <v>16</v>
      </c>
      <c r="K490" t="s">
        <v>879</v>
      </c>
      <c r="L490" s="80">
        <v>0.64419335126876798</v>
      </c>
    </row>
    <row r="491" spans="1:12" x14ac:dyDescent="0.35">
      <c r="A491" t="s">
        <v>174</v>
      </c>
      <c r="B491" t="s">
        <v>721</v>
      </c>
      <c r="C491" t="s">
        <v>876</v>
      </c>
      <c r="D491" t="s">
        <v>1838</v>
      </c>
      <c r="E491" t="s">
        <v>1839</v>
      </c>
      <c r="F491" t="s">
        <v>721</v>
      </c>
      <c r="G491">
        <v>1359</v>
      </c>
      <c r="H491">
        <v>70</v>
      </c>
      <c r="I491">
        <v>251</v>
      </c>
      <c r="J491">
        <v>61</v>
      </c>
      <c r="K491" t="s">
        <v>887</v>
      </c>
      <c r="L491" s="80">
        <v>0.39151120185852101</v>
      </c>
    </row>
    <row r="492" spans="1:12" x14ac:dyDescent="0.35">
      <c r="A492" t="s">
        <v>174</v>
      </c>
      <c r="B492" t="s">
        <v>722</v>
      </c>
      <c r="C492" t="s">
        <v>876</v>
      </c>
      <c r="D492" t="s">
        <v>1840</v>
      </c>
      <c r="E492" t="s">
        <v>1841</v>
      </c>
      <c r="F492" t="s">
        <v>722</v>
      </c>
      <c r="G492">
        <v>1014</v>
      </c>
      <c r="H492">
        <v>14</v>
      </c>
      <c r="I492">
        <v>145</v>
      </c>
      <c r="J492">
        <v>44</v>
      </c>
      <c r="K492" t="s">
        <v>884</v>
      </c>
      <c r="L492" s="80">
        <v>0.50203573703765902</v>
      </c>
    </row>
    <row r="493" spans="1:12" x14ac:dyDescent="0.35">
      <c r="A493" t="s">
        <v>174</v>
      </c>
      <c r="B493" t="s">
        <v>723</v>
      </c>
      <c r="C493" t="s">
        <v>876</v>
      </c>
      <c r="D493" t="s">
        <v>1842</v>
      </c>
      <c r="E493" t="s">
        <v>1843</v>
      </c>
      <c r="F493" t="s">
        <v>723</v>
      </c>
      <c r="G493">
        <v>673</v>
      </c>
      <c r="H493">
        <v>48</v>
      </c>
      <c r="I493">
        <v>146</v>
      </c>
      <c r="J493">
        <v>26</v>
      </c>
      <c r="K493" t="s">
        <v>884</v>
      </c>
      <c r="L493" s="80">
        <v>0.54514563083648704</v>
      </c>
    </row>
    <row r="494" spans="1:12" x14ac:dyDescent="0.35">
      <c r="A494" t="s">
        <v>174</v>
      </c>
      <c r="B494" t="s">
        <v>724</v>
      </c>
      <c r="C494" t="s">
        <v>876</v>
      </c>
      <c r="D494" t="s">
        <v>1844</v>
      </c>
      <c r="E494" t="s">
        <v>1845</v>
      </c>
      <c r="F494" t="s">
        <v>724</v>
      </c>
      <c r="G494">
        <v>1743</v>
      </c>
      <c r="H494">
        <v>112</v>
      </c>
      <c r="I494">
        <v>350</v>
      </c>
      <c r="J494">
        <v>95</v>
      </c>
      <c r="K494" t="s">
        <v>887</v>
      </c>
      <c r="L494" s="80">
        <v>0.410132586956024</v>
      </c>
    </row>
    <row r="495" spans="1:12" x14ac:dyDescent="0.35">
      <c r="A495" t="s">
        <v>174</v>
      </c>
      <c r="B495" t="s">
        <v>725</v>
      </c>
      <c r="C495" t="s">
        <v>876</v>
      </c>
      <c r="D495" t="s">
        <v>1846</v>
      </c>
      <c r="E495" t="s">
        <v>1847</v>
      </c>
      <c r="F495" t="s">
        <v>725</v>
      </c>
      <c r="G495">
        <v>1644</v>
      </c>
      <c r="H495">
        <v>27</v>
      </c>
      <c r="I495">
        <v>213</v>
      </c>
      <c r="J495">
        <v>47</v>
      </c>
      <c r="K495" t="s">
        <v>879</v>
      </c>
      <c r="L495" s="80">
        <v>0.62948644161224399</v>
      </c>
    </row>
    <row r="496" spans="1:12" x14ac:dyDescent="0.35">
      <c r="A496" t="s">
        <v>174</v>
      </c>
      <c r="B496" t="s">
        <v>726</v>
      </c>
      <c r="C496" t="s">
        <v>876</v>
      </c>
      <c r="D496" t="s">
        <v>1848</v>
      </c>
      <c r="E496" t="s">
        <v>1849</v>
      </c>
      <c r="F496" t="s">
        <v>726</v>
      </c>
      <c r="G496">
        <v>13193</v>
      </c>
      <c r="H496">
        <v>367</v>
      </c>
      <c r="I496">
        <v>1536</v>
      </c>
      <c r="J496">
        <v>313</v>
      </c>
      <c r="K496" t="s">
        <v>879</v>
      </c>
      <c r="L496" s="80">
        <v>0.64977794885635398</v>
      </c>
    </row>
    <row r="497" spans="1:12" x14ac:dyDescent="0.35">
      <c r="A497" t="s">
        <v>174</v>
      </c>
      <c r="B497" t="s">
        <v>727</v>
      </c>
      <c r="C497" t="s">
        <v>876</v>
      </c>
      <c r="D497" t="s">
        <v>1850</v>
      </c>
      <c r="E497" t="s">
        <v>1851</v>
      </c>
      <c r="F497" t="s">
        <v>727</v>
      </c>
      <c r="G497">
        <v>627</v>
      </c>
      <c r="H497">
        <v>6</v>
      </c>
      <c r="I497">
        <v>64</v>
      </c>
      <c r="J497">
        <v>21</v>
      </c>
      <c r="K497" t="s">
        <v>879</v>
      </c>
      <c r="L497" s="80">
        <v>0.69023501873016402</v>
      </c>
    </row>
    <row r="498" spans="1:12" x14ac:dyDescent="0.35">
      <c r="A498" t="s">
        <v>174</v>
      </c>
      <c r="B498" t="s">
        <v>728</v>
      </c>
      <c r="C498" t="s">
        <v>876</v>
      </c>
      <c r="D498" t="s">
        <v>1852</v>
      </c>
      <c r="E498" t="s">
        <v>1853</v>
      </c>
      <c r="F498" t="s">
        <v>728</v>
      </c>
      <c r="G498">
        <v>2721</v>
      </c>
      <c r="H498">
        <v>191</v>
      </c>
      <c r="I498">
        <v>498</v>
      </c>
      <c r="J498">
        <v>120</v>
      </c>
      <c r="K498" t="s">
        <v>879</v>
      </c>
      <c r="L498" s="80">
        <v>0.78315293788909901</v>
      </c>
    </row>
    <row r="499" spans="1:12" x14ac:dyDescent="0.35">
      <c r="A499" t="s">
        <v>174</v>
      </c>
      <c r="B499" t="s">
        <v>729</v>
      </c>
      <c r="C499" t="s">
        <v>876</v>
      </c>
      <c r="D499" t="s">
        <v>1854</v>
      </c>
      <c r="E499" t="s">
        <v>1855</v>
      </c>
      <c r="F499" t="s">
        <v>729</v>
      </c>
      <c r="G499">
        <v>503</v>
      </c>
      <c r="H499">
        <v>6</v>
      </c>
      <c r="I499">
        <v>71</v>
      </c>
      <c r="J499">
        <v>14</v>
      </c>
      <c r="K499" t="s">
        <v>879</v>
      </c>
      <c r="L499" s="80">
        <v>0.75920265913009599</v>
      </c>
    </row>
    <row r="500" spans="1:12" x14ac:dyDescent="0.35">
      <c r="A500" t="s">
        <v>174</v>
      </c>
      <c r="B500" t="s">
        <v>730</v>
      </c>
      <c r="C500" t="s">
        <v>876</v>
      </c>
      <c r="D500" t="s">
        <v>1856</v>
      </c>
      <c r="E500" t="s">
        <v>1857</v>
      </c>
      <c r="F500" t="s">
        <v>730</v>
      </c>
      <c r="G500">
        <v>358</v>
      </c>
      <c r="H500">
        <v>11</v>
      </c>
      <c r="I500">
        <v>68</v>
      </c>
      <c r="J500">
        <v>26</v>
      </c>
      <c r="K500" t="s">
        <v>879</v>
      </c>
      <c r="L500" s="80">
        <v>0.81868022680282604</v>
      </c>
    </row>
    <row r="501" spans="1:12" x14ac:dyDescent="0.35">
      <c r="A501" t="s">
        <v>174</v>
      </c>
      <c r="B501" t="s">
        <v>731</v>
      </c>
      <c r="C501" t="s">
        <v>876</v>
      </c>
      <c r="D501" t="s">
        <v>1858</v>
      </c>
      <c r="E501" t="s">
        <v>1859</v>
      </c>
      <c r="F501" t="s">
        <v>731</v>
      </c>
      <c r="G501">
        <v>976</v>
      </c>
      <c r="H501">
        <v>57</v>
      </c>
      <c r="I501">
        <v>198</v>
      </c>
      <c r="J501">
        <v>72</v>
      </c>
      <c r="K501" t="s">
        <v>879</v>
      </c>
      <c r="L501" s="80">
        <v>0.67244529724121105</v>
      </c>
    </row>
    <row r="502" spans="1:12" x14ac:dyDescent="0.35">
      <c r="A502" t="s">
        <v>174</v>
      </c>
      <c r="B502" t="s">
        <v>732</v>
      </c>
      <c r="C502" t="s">
        <v>876</v>
      </c>
      <c r="D502" t="s">
        <v>1860</v>
      </c>
      <c r="E502" t="s">
        <v>1861</v>
      </c>
      <c r="F502" t="s">
        <v>732</v>
      </c>
      <c r="G502">
        <v>701</v>
      </c>
      <c r="H502">
        <v>5</v>
      </c>
      <c r="I502">
        <v>49</v>
      </c>
      <c r="J502">
        <v>43</v>
      </c>
      <c r="K502" t="s">
        <v>879</v>
      </c>
      <c r="L502" s="80">
        <v>0.79464030265808105</v>
      </c>
    </row>
    <row r="503" spans="1:12" x14ac:dyDescent="0.35">
      <c r="A503" t="s">
        <v>174</v>
      </c>
      <c r="B503" t="s">
        <v>733</v>
      </c>
      <c r="C503" t="s">
        <v>876</v>
      </c>
      <c r="D503" t="s">
        <v>1862</v>
      </c>
      <c r="E503" t="s">
        <v>1863</v>
      </c>
      <c r="F503" t="s">
        <v>733</v>
      </c>
      <c r="G503">
        <v>487</v>
      </c>
      <c r="H503">
        <v>20</v>
      </c>
      <c r="I503">
        <v>111</v>
      </c>
      <c r="J503">
        <v>31</v>
      </c>
      <c r="K503" t="s">
        <v>879</v>
      </c>
      <c r="L503" s="80">
        <v>0.76948451995849598</v>
      </c>
    </row>
    <row r="504" spans="1:12" x14ac:dyDescent="0.35">
      <c r="A504" t="s">
        <v>734</v>
      </c>
      <c r="B504" t="s">
        <v>181</v>
      </c>
      <c r="C504" t="s">
        <v>888</v>
      </c>
      <c r="D504" t="s">
        <v>1864</v>
      </c>
      <c r="E504" t="s">
        <v>1865</v>
      </c>
      <c r="F504" t="s">
        <v>735</v>
      </c>
      <c r="G504">
        <v>759</v>
      </c>
      <c r="H504">
        <v>13</v>
      </c>
      <c r="I504">
        <v>127</v>
      </c>
      <c r="J504">
        <v>55</v>
      </c>
      <c r="K504" t="s">
        <v>879</v>
      </c>
      <c r="L504" s="80">
        <v>0.99742054939269997</v>
      </c>
    </row>
    <row r="505" spans="1:12" x14ac:dyDescent="0.35">
      <c r="A505" t="s">
        <v>174</v>
      </c>
      <c r="B505" t="s">
        <v>736</v>
      </c>
      <c r="C505" t="s">
        <v>876</v>
      </c>
      <c r="D505" t="s">
        <v>1866</v>
      </c>
      <c r="E505" t="s">
        <v>1867</v>
      </c>
      <c r="F505" t="s">
        <v>736</v>
      </c>
      <c r="G505">
        <v>2406</v>
      </c>
      <c r="H505">
        <v>89</v>
      </c>
      <c r="I505">
        <v>304</v>
      </c>
      <c r="J505">
        <v>118</v>
      </c>
      <c r="K505" t="s">
        <v>879</v>
      </c>
      <c r="L505" s="80">
        <v>0.85179746150970503</v>
      </c>
    </row>
    <row r="506" spans="1:12" x14ac:dyDescent="0.35">
      <c r="A506" t="s">
        <v>174</v>
      </c>
      <c r="B506" t="s">
        <v>737</v>
      </c>
      <c r="C506" t="s">
        <v>876</v>
      </c>
      <c r="D506" t="s">
        <v>1868</v>
      </c>
      <c r="E506" t="s">
        <v>1869</v>
      </c>
      <c r="F506" t="s">
        <v>737</v>
      </c>
      <c r="G506">
        <v>1933</v>
      </c>
      <c r="H506">
        <v>26</v>
      </c>
      <c r="I506">
        <v>126</v>
      </c>
      <c r="J506">
        <v>29</v>
      </c>
      <c r="K506" t="s">
        <v>879</v>
      </c>
      <c r="L506" s="80">
        <v>0.658938348293304</v>
      </c>
    </row>
    <row r="507" spans="1:12" x14ac:dyDescent="0.35">
      <c r="A507" t="s">
        <v>239</v>
      </c>
      <c r="B507" t="s">
        <v>181</v>
      </c>
      <c r="C507" t="s">
        <v>888</v>
      </c>
      <c r="D507" t="s">
        <v>1870</v>
      </c>
      <c r="E507" t="s">
        <v>1871</v>
      </c>
      <c r="F507" t="s">
        <v>738</v>
      </c>
      <c r="G507">
        <v>1896</v>
      </c>
      <c r="H507">
        <v>160</v>
      </c>
      <c r="I507">
        <v>406</v>
      </c>
      <c r="J507">
        <v>132</v>
      </c>
      <c r="K507" t="s">
        <v>879</v>
      </c>
      <c r="L507" s="80">
        <v>0.90018886327743497</v>
      </c>
    </row>
    <row r="508" spans="1:12" x14ac:dyDescent="0.35">
      <c r="A508" t="s">
        <v>174</v>
      </c>
      <c r="B508" t="s">
        <v>739</v>
      </c>
      <c r="C508" t="s">
        <v>876</v>
      </c>
      <c r="D508" t="s">
        <v>1872</v>
      </c>
      <c r="E508" t="s">
        <v>1873</v>
      </c>
      <c r="F508" t="s">
        <v>739</v>
      </c>
      <c r="G508">
        <v>173</v>
      </c>
      <c r="H508">
        <v>2</v>
      </c>
      <c r="I508">
        <v>24</v>
      </c>
      <c r="J508">
        <v>2</v>
      </c>
      <c r="K508" t="s">
        <v>879</v>
      </c>
      <c r="L508" s="80">
        <v>0.74777168035507202</v>
      </c>
    </row>
    <row r="509" spans="1:12" x14ac:dyDescent="0.35">
      <c r="A509" t="s">
        <v>174</v>
      </c>
      <c r="B509" t="s">
        <v>740</v>
      </c>
      <c r="C509" t="s">
        <v>876</v>
      </c>
      <c r="D509" t="s">
        <v>1874</v>
      </c>
      <c r="E509" t="s">
        <v>1875</v>
      </c>
      <c r="F509" t="s">
        <v>740</v>
      </c>
      <c r="G509">
        <v>1883</v>
      </c>
      <c r="H509">
        <v>54</v>
      </c>
      <c r="I509">
        <v>250</v>
      </c>
      <c r="J509">
        <v>50</v>
      </c>
      <c r="K509" t="s">
        <v>879</v>
      </c>
      <c r="L509" s="80">
        <v>0.86786645650863603</v>
      </c>
    </row>
    <row r="510" spans="1:12" x14ac:dyDescent="0.35">
      <c r="A510" t="s">
        <v>174</v>
      </c>
      <c r="B510" t="s">
        <v>741</v>
      </c>
      <c r="C510" t="s">
        <v>876</v>
      </c>
      <c r="D510" t="s">
        <v>1876</v>
      </c>
      <c r="E510" t="s">
        <v>1877</v>
      </c>
      <c r="F510" t="s">
        <v>741</v>
      </c>
      <c r="G510">
        <v>46250</v>
      </c>
      <c r="H510">
        <v>2209</v>
      </c>
      <c r="I510">
        <v>4936</v>
      </c>
      <c r="J510">
        <v>1300</v>
      </c>
      <c r="K510" t="s">
        <v>879</v>
      </c>
      <c r="L510" s="80">
        <v>0.76283884048461903</v>
      </c>
    </row>
    <row r="511" spans="1:12" x14ac:dyDescent="0.35">
      <c r="A511" t="s">
        <v>174</v>
      </c>
      <c r="B511" t="s">
        <v>743</v>
      </c>
      <c r="C511" t="s">
        <v>876</v>
      </c>
      <c r="D511" t="s">
        <v>1878</v>
      </c>
      <c r="E511" t="s">
        <v>1879</v>
      </c>
      <c r="F511" t="s">
        <v>743</v>
      </c>
      <c r="G511">
        <v>141</v>
      </c>
      <c r="H511">
        <v>3</v>
      </c>
      <c r="I511">
        <v>15</v>
      </c>
      <c r="J511">
        <v>13</v>
      </c>
      <c r="K511" t="s">
        <v>879</v>
      </c>
      <c r="L511" s="80">
        <v>0.96714460849761996</v>
      </c>
    </row>
    <row r="512" spans="1:12" x14ac:dyDescent="0.35">
      <c r="A512" t="s">
        <v>174</v>
      </c>
      <c r="B512" t="s">
        <v>744</v>
      </c>
      <c r="C512" t="s">
        <v>876</v>
      </c>
      <c r="D512" t="s">
        <v>1880</v>
      </c>
      <c r="E512" t="s">
        <v>1881</v>
      </c>
      <c r="F512" t="s">
        <v>744</v>
      </c>
      <c r="G512">
        <v>622</v>
      </c>
      <c r="H512">
        <v>18</v>
      </c>
      <c r="I512">
        <v>99</v>
      </c>
      <c r="J512">
        <v>38</v>
      </c>
      <c r="K512" t="s">
        <v>884</v>
      </c>
      <c r="L512" s="80">
        <v>0.56760966777801503</v>
      </c>
    </row>
    <row r="513" spans="1:12" x14ac:dyDescent="0.35">
      <c r="A513" t="s">
        <v>174</v>
      </c>
      <c r="B513" t="s">
        <v>745</v>
      </c>
      <c r="C513" t="s">
        <v>876</v>
      </c>
      <c r="D513" t="s">
        <v>1882</v>
      </c>
      <c r="E513" t="s">
        <v>1883</v>
      </c>
      <c r="F513" t="s">
        <v>745</v>
      </c>
      <c r="G513">
        <v>216</v>
      </c>
      <c r="H513">
        <v>4</v>
      </c>
      <c r="I513">
        <v>26</v>
      </c>
      <c r="J513">
        <v>18</v>
      </c>
      <c r="K513" t="s">
        <v>879</v>
      </c>
      <c r="L513" s="80">
        <v>0.68126851320266701</v>
      </c>
    </row>
    <row r="514" spans="1:12" x14ac:dyDescent="0.35">
      <c r="A514" t="s">
        <v>174</v>
      </c>
      <c r="B514" t="s">
        <v>746</v>
      </c>
      <c r="C514" t="s">
        <v>876</v>
      </c>
      <c r="D514" t="s">
        <v>1884</v>
      </c>
      <c r="E514" t="s">
        <v>1885</v>
      </c>
      <c r="F514" t="s">
        <v>746</v>
      </c>
      <c r="G514">
        <v>299</v>
      </c>
      <c r="H514">
        <v>0</v>
      </c>
      <c r="I514">
        <v>37</v>
      </c>
      <c r="J514">
        <v>11</v>
      </c>
      <c r="K514" t="s">
        <v>879</v>
      </c>
      <c r="L514" s="80">
        <v>0.74916869401931796</v>
      </c>
    </row>
    <row r="515" spans="1:12" x14ac:dyDescent="0.35">
      <c r="A515" t="s">
        <v>174</v>
      </c>
      <c r="B515" t="s">
        <v>747</v>
      </c>
      <c r="C515" t="s">
        <v>876</v>
      </c>
      <c r="D515" t="s">
        <v>1886</v>
      </c>
      <c r="E515" t="s">
        <v>1887</v>
      </c>
      <c r="F515" t="s">
        <v>747</v>
      </c>
      <c r="G515">
        <v>9035</v>
      </c>
      <c r="H515">
        <v>1381</v>
      </c>
      <c r="I515">
        <v>1458</v>
      </c>
      <c r="J515">
        <v>859</v>
      </c>
      <c r="K515" t="s">
        <v>879</v>
      </c>
      <c r="L515" s="80">
        <v>0.76993715763091997</v>
      </c>
    </row>
    <row r="516" spans="1:12" x14ac:dyDescent="0.35">
      <c r="A516" t="s">
        <v>174</v>
      </c>
      <c r="B516" t="s">
        <v>748</v>
      </c>
      <c r="C516" t="s">
        <v>876</v>
      </c>
      <c r="D516" t="s">
        <v>1888</v>
      </c>
      <c r="E516" t="s">
        <v>1889</v>
      </c>
      <c r="F516" t="s">
        <v>748</v>
      </c>
      <c r="G516">
        <v>647</v>
      </c>
      <c r="H516">
        <v>10</v>
      </c>
      <c r="I516">
        <v>107</v>
      </c>
      <c r="J516">
        <v>52</v>
      </c>
      <c r="K516" t="s">
        <v>879</v>
      </c>
      <c r="L516" s="80">
        <v>0.92891502380371105</v>
      </c>
    </row>
    <row r="517" spans="1:12" x14ac:dyDescent="0.35">
      <c r="A517" t="s">
        <v>174</v>
      </c>
      <c r="B517" t="s">
        <v>749</v>
      </c>
      <c r="C517" t="s">
        <v>876</v>
      </c>
      <c r="D517" t="s">
        <v>1890</v>
      </c>
      <c r="E517" t="s">
        <v>1891</v>
      </c>
      <c r="F517" t="s">
        <v>749</v>
      </c>
      <c r="G517">
        <v>650</v>
      </c>
      <c r="H517">
        <v>16</v>
      </c>
      <c r="I517">
        <v>88</v>
      </c>
      <c r="J517">
        <v>38</v>
      </c>
      <c r="K517" t="s">
        <v>879</v>
      </c>
      <c r="L517" s="80">
        <v>0.701113641262054</v>
      </c>
    </row>
    <row r="518" spans="1:12" x14ac:dyDescent="0.35">
      <c r="A518" t="s">
        <v>174</v>
      </c>
      <c r="B518" t="s">
        <v>750</v>
      </c>
      <c r="C518" t="s">
        <v>876</v>
      </c>
      <c r="D518" t="s">
        <v>1892</v>
      </c>
      <c r="E518" t="s">
        <v>1893</v>
      </c>
      <c r="F518" t="s">
        <v>750</v>
      </c>
      <c r="G518">
        <v>236</v>
      </c>
      <c r="H518">
        <v>6</v>
      </c>
      <c r="I518">
        <v>34</v>
      </c>
      <c r="J518">
        <v>11</v>
      </c>
      <c r="K518" t="s">
        <v>879</v>
      </c>
      <c r="L518" s="80">
        <v>0.99101692438125599</v>
      </c>
    </row>
    <row r="519" spans="1:12" x14ac:dyDescent="0.35">
      <c r="A519" t="s">
        <v>174</v>
      </c>
      <c r="B519" t="s">
        <v>751</v>
      </c>
      <c r="C519" t="s">
        <v>876</v>
      </c>
      <c r="D519" t="s">
        <v>1894</v>
      </c>
      <c r="E519" t="s">
        <v>1895</v>
      </c>
      <c r="F519" t="s">
        <v>751</v>
      </c>
      <c r="G519">
        <v>937</v>
      </c>
      <c r="H519">
        <v>9</v>
      </c>
      <c r="I519">
        <v>101</v>
      </c>
      <c r="J519">
        <v>56</v>
      </c>
      <c r="K519" t="s">
        <v>879</v>
      </c>
      <c r="L519" s="80">
        <v>0.87197005748748802</v>
      </c>
    </row>
    <row r="520" spans="1:12" x14ac:dyDescent="0.35">
      <c r="A520" t="s">
        <v>174</v>
      </c>
      <c r="B520" t="s">
        <v>752</v>
      </c>
      <c r="C520" t="s">
        <v>876</v>
      </c>
      <c r="D520" t="s">
        <v>1896</v>
      </c>
      <c r="E520" t="s">
        <v>1897</v>
      </c>
      <c r="F520" t="s">
        <v>752</v>
      </c>
      <c r="G520">
        <v>594</v>
      </c>
      <c r="H520">
        <v>34</v>
      </c>
      <c r="I520">
        <v>91</v>
      </c>
      <c r="J520">
        <v>135</v>
      </c>
      <c r="K520" t="s">
        <v>879</v>
      </c>
      <c r="L520" s="80">
        <v>0.89934867620468095</v>
      </c>
    </row>
    <row r="521" spans="1:12" x14ac:dyDescent="0.35">
      <c r="A521" t="s">
        <v>174</v>
      </c>
      <c r="B521" t="s">
        <v>753</v>
      </c>
      <c r="C521" t="s">
        <v>876</v>
      </c>
      <c r="D521" t="s">
        <v>1898</v>
      </c>
      <c r="E521" t="s">
        <v>1899</v>
      </c>
      <c r="F521" t="s">
        <v>753</v>
      </c>
      <c r="G521">
        <v>1722</v>
      </c>
      <c r="H521">
        <v>81</v>
      </c>
      <c r="I521">
        <v>251</v>
      </c>
      <c r="J521">
        <v>113</v>
      </c>
      <c r="K521" t="s">
        <v>879</v>
      </c>
      <c r="L521" s="80">
        <v>0.62335598468780495</v>
      </c>
    </row>
    <row r="522" spans="1:12" x14ac:dyDescent="0.35">
      <c r="A522" t="s">
        <v>174</v>
      </c>
      <c r="B522" t="s">
        <v>754</v>
      </c>
      <c r="C522" t="s">
        <v>876</v>
      </c>
      <c r="D522" t="s">
        <v>1900</v>
      </c>
      <c r="E522" t="s">
        <v>1901</v>
      </c>
      <c r="F522" t="s">
        <v>754</v>
      </c>
      <c r="G522">
        <v>386</v>
      </c>
      <c r="H522">
        <v>1</v>
      </c>
      <c r="I522">
        <v>43</v>
      </c>
      <c r="J522">
        <v>26</v>
      </c>
      <c r="K522" t="s">
        <v>879</v>
      </c>
      <c r="L522" s="80">
        <v>0.836603343486786</v>
      </c>
    </row>
    <row r="523" spans="1:12" x14ac:dyDescent="0.35">
      <c r="A523" t="s">
        <v>174</v>
      </c>
      <c r="B523" t="s">
        <v>755</v>
      </c>
      <c r="C523" t="s">
        <v>876</v>
      </c>
      <c r="D523" t="s">
        <v>1902</v>
      </c>
      <c r="E523" t="s">
        <v>1903</v>
      </c>
      <c r="F523" t="s">
        <v>755</v>
      </c>
      <c r="G523">
        <v>467</v>
      </c>
      <c r="H523">
        <v>9</v>
      </c>
      <c r="I523">
        <v>46</v>
      </c>
      <c r="J523">
        <v>166</v>
      </c>
      <c r="K523" t="s">
        <v>879</v>
      </c>
      <c r="L523" s="80">
        <v>0.67330986261367798</v>
      </c>
    </row>
    <row r="524" spans="1:12" x14ac:dyDescent="0.35">
      <c r="A524" t="s">
        <v>756</v>
      </c>
      <c r="B524" t="s">
        <v>181</v>
      </c>
      <c r="C524" t="s">
        <v>888</v>
      </c>
      <c r="D524" t="s">
        <v>1904</v>
      </c>
      <c r="E524" t="s">
        <v>1905</v>
      </c>
      <c r="F524" t="s">
        <v>757</v>
      </c>
      <c r="G524">
        <v>804</v>
      </c>
      <c r="H524">
        <v>41</v>
      </c>
      <c r="I524">
        <v>155</v>
      </c>
      <c r="J524">
        <v>29</v>
      </c>
      <c r="K524" t="s">
        <v>879</v>
      </c>
      <c r="L524" s="80">
        <v>0.73765301704406705</v>
      </c>
    </row>
    <row r="525" spans="1:12" x14ac:dyDescent="0.35">
      <c r="A525" t="s">
        <v>174</v>
      </c>
      <c r="B525" t="s">
        <v>758</v>
      </c>
      <c r="C525" t="s">
        <v>876</v>
      </c>
      <c r="D525" t="s">
        <v>1906</v>
      </c>
      <c r="E525" t="s">
        <v>1907</v>
      </c>
      <c r="F525" t="s">
        <v>758</v>
      </c>
      <c r="G525">
        <v>606</v>
      </c>
      <c r="H525">
        <v>25</v>
      </c>
      <c r="I525">
        <v>141</v>
      </c>
      <c r="J525">
        <v>28</v>
      </c>
      <c r="K525" t="s">
        <v>879</v>
      </c>
      <c r="L525" s="80">
        <v>0.76948451995849598</v>
      </c>
    </row>
    <row r="526" spans="1:12" x14ac:dyDescent="0.35">
      <c r="A526" t="s">
        <v>174</v>
      </c>
      <c r="B526" t="s">
        <v>759</v>
      </c>
      <c r="C526" t="s">
        <v>876</v>
      </c>
      <c r="D526" t="s">
        <v>1908</v>
      </c>
      <c r="E526" t="s">
        <v>1909</v>
      </c>
      <c r="F526" t="s">
        <v>759</v>
      </c>
      <c r="G526">
        <v>2130</v>
      </c>
      <c r="H526">
        <v>158</v>
      </c>
      <c r="I526">
        <v>437</v>
      </c>
      <c r="J526">
        <v>215</v>
      </c>
      <c r="K526" t="s">
        <v>879</v>
      </c>
      <c r="L526" s="80">
        <v>0.61113446950912498</v>
      </c>
    </row>
    <row r="527" spans="1:12" x14ac:dyDescent="0.35">
      <c r="A527" t="s">
        <v>582</v>
      </c>
      <c r="B527" t="s">
        <v>181</v>
      </c>
      <c r="C527" t="s">
        <v>888</v>
      </c>
      <c r="D527" t="s">
        <v>1910</v>
      </c>
      <c r="E527" t="s">
        <v>1911</v>
      </c>
      <c r="F527" t="s">
        <v>760</v>
      </c>
      <c r="G527">
        <v>884</v>
      </c>
      <c r="H527">
        <v>9</v>
      </c>
      <c r="I527">
        <v>138</v>
      </c>
      <c r="J527">
        <v>24</v>
      </c>
      <c r="K527" t="s">
        <v>879</v>
      </c>
      <c r="L527" s="80">
        <v>0.80943763256072998</v>
      </c>
    </row>
    <row r="528" spans="1:12" x14ac:dyDescent="0.35">
      <c r="A528" t="s">
        <v>219</v>
      </c>
      <c r="B528" t="s">
        <v>181</v>
      </c>
      <c r="C528" t="s">
        <v>888</v>
      </c>
      <c r="D528" t="s">
        <v>1912</v>
      </c>
      <c r="E528" t="s">
        <v>1913</v>
      </c>
      <c r="F528" t="s">
        <v>761</v>
      </c>
      <c r="G528">
        <v>502</v>
      </c>
      <c r="H528">
        <v>0</v>
      </c>
      <c r="I528">
        <v>34</v>
      </c>
      <c r="J528">
        <v>18</v>
      </c>
      <c r="K528" t="s">
        <v>879</v>
      </c>
      <c r="L528" s="80">
        <v>0.62283658981323198</v>
      </c>
    </row>
    <row r="529" spans="1:12" x14ac:dyDescent="0.35">
      <c r="A529" t="s">
        <v>174</v>
      </c>
      <c r="B529" t="s">
        <v>762</v>
      </c>
      <c r="C529" t="s">
        <v>876</v>
      </c>
      <c r="D529" t="s">
        <v>1914</v>
      </c>
      <c r="E529" t="s">
        <v>1915</v>
      </c>
      <c r="F529" t="s">
        <v>762</v>
      </c>
      <c r="G529">
        <v>450</v>
      </c>
      <c r="H529">
        <v>42</v>
      </c>
      <c r="I529">
        <v>42</v>
      </c>
      <c r="J529">
        <v>49</v>
      </c>
      <c r="K529" t="s">
        <v>879</v>
      </c>
      <c r="L529" s="80">
        <v>0.75224697589874301</v>
      </c>
    </row>
    <row r="530" spans="1:12" x14ac:dyDescent="0.35">
      <c r="A530" t="s">
        <v>174</v>
      </c>
      <c r="B530" t="s">
        <v>763</v>
      </c>
      <c r="C530" t="s">
        <v>876</v>
      </c>
      <c r="D530" t="s">
        <v>1916</v>
      </c>
      <c r="E530" t="s">
        <v>1917</v>
      </c>
      <c r="F530" t="s">
        <v>763</v>
      </c>
      <c r="G530">
        <v>2276</v>
      </c>
      <c r="H530">
        <v>18</v>
      </c>
      <c r="I530">
        <v>127</v>
      </c>
      <c r="J530">
        <v>90</v>
      </c>
      <c r="K530" t="s">
        <v>879</v>
      </c>
      <c r="L530" s="80">
        <v>0.66110008955001798</v>
      </c>
    </row>
    <row r="531" spans="1:12" x14ac:dyDescent="0.35">
      <c r="A531" t="s">
        <v>174</v>
      </c>
      <c r="B531" t="s">
        <v>764</v>
      </c>
      <c r="C531" t="s">
        <v>876</v>
      </c>
      <c r="D531" t="s">
        <v>1918</v>
      </c>
      <c r="E531" t="s">
        <v>1919</v>
      </c>
      <c r="F531" t="s">
        <v>764</v>
      </c>
      <c r="G531">
        <v>253</v>
      </c>
      <c r="H531">
        <v>0</v>
      </c>
      <c r="I531">
        <v>9</v>
      </c>
      <c r="J531">
        <v>24</v>
      </c>
      <c r="K531" t="s">
        <v>879</v>
      </c>
      <c r="L531" s="80">
        <v>0.70655053853988603</v>
      </c>
    </row>
    <row r="532" spans="1:12" x14ac:dyDescent="0.35">
      <c r="A532" t="s">
        <v>174</v>
      </c>
      <c r="B532" t="s">
        <v>765</v>
      </c>
      <c r="C532" t="s">
        <v>876</v>
      </c>
      <c r="D532" t="s">
        <v>1920</v>
      </c>
      <c r="E532" t="s">
        <v>1921</v>
      </c>
      <c r="F532" t="s">
        <v>765</v>
      </c>
      <c r="G532">
        <v>618</v>
      </c>
      <c r="H532">
        <v>3</v>
      </c>
      <c r="I532">
        <v>43</v>
      </c>
      <c r="J532">
        <v>41</v>
      </c>
      <c r="K532" t="s">
        <v>879</v>
      </c>
      <c r="L532" s="80">
        <v>0.76986390352249101</v>
      </c>
    </row>
    <row r="533" spans="1:12" x14ac:dyDescent="0.35">
      <c r="A533" t="s">
        <v>174</v>
      </c>
      <c r="B533" t="s">
        <v>766</v>
      </c>
      <c r="C533" t="s">
        <v>876</v>
      </c>
      <c r="D533" t="s">
        <v>1922</v>
      </c>
      <c r="E533" t="s">
        <v>1923</v>
      </c>
      <c r="F533" t="s">
        <v>766</v>
      </c>
      <c r="G533">
        <v>315</v>
      </c>
      <c r="H533">
        <v>4</v>
      </c>
      <c r="I533">
        <v>19</v>
      </c>
      <c r="J533">
        <v>20</v>
      </c>
      <c r="K533" t="s">
        <v>879</v>
      </c>
      <c r="L533" s="80">
        <v>0.84842932224273704</v>
      </c>
    </row>
    <row r="534" spans="1:12" x14ac:dyDescent="0.35">
      <c r="A534" t="s">
        <v>174</v>
      </c>
      <c r="B534" t="s">
        <v>767</v>
      </c>
      <c r="C534" t="s">
        <v>876</v>
      </c>
      <c r="D534" t="s">
        <v>1924</v>
      </c>
      <c r="E534" t="s">
        <v>1925</v>
      </c>
      <c r="F534" t="s">
        <v>767</v>
      </c>
      <c r="G534">
        <v>364</v>
      </c>
      <c r="H534">
        <v>13</v>
      </c>
      <c r="I534">
        <v>55</v>
      </c>
      <c r="J534">
        <v>25</v>
      </c>
      <c r="K534" t="s">
        <v>879</v>
      </c>
      <c r="L534" s="80">
        <v>0.81225287914276101</v>
      </c>
    </row>
    <row r="535" spans="1:12" x14ac:dyDescent="0.35">
      <c r="A535" t="s">
        <v>174</v>
      </c>
      <c r="B535" t="s">
        <v>768</v>
      </c>
      <c r="C535" t="s">
        <v>876</v>
      </c>
      <c r="D535" t="s">
        <v>1926</v>
      </c>
      <c r="E535" t="s">
        <v>1927</v>
      </c>
      <c r="F535" t="s">
        <v>768</v>
      </c>
      <c r="G535">
        <v>550</v>
      </c>
      <c r="H535">
        <v>59</v>
      </c>
      <c r="I535">
        <v>42</v>
      </c>
      <c r="J535">
        <v>306</v>
      </c>
      <c r="K535" t="s">
        <v>879</v>
      </c>
      <c r="L535" s="80">
        <v>0.65531641244888295</v>
      </c>
    </row>
    <row r="536" spans="1:12" x14ac:dyDescent="0.35">
      <c r="A536" t="s">
        <v>174</v>
      </c>
      <c r="B536" t="s">
        <v>769</v>
      </c>
      <c r="C536" t="s">
        <v>876</v>
      </c>
      <c r="D536" t="s">
        <v>1928</v>
      </c>
      <c r="E536" t="s">
        <v>1929</v>
      </c>
      <c r="F536" t="s">
        <v>769</v>
      </c>
      <c r="G536">
        <v>219</v>
      </c>
      <c r="H536">
        <v>4</v>
      </c>
      <c r="I536">
        <v>13</v>
      </c>
      <c r="J536">
        <v>33</v>
      </c>
      <c r="K536" t="s">
        <v>879</v>
      </c>
      <c r="L536" s="80">
        <v>0.63036835193634</v>
      </c>
    </row>
    <row r="537" spans="1:12" x14ac:dyDescent="0.35">
      <c r="A537" t="s">
        <v>174</v>
      </c>
      <c r="B537" t="s">
        <v>770</v>
      </c>
      <c r="C537" t="s">
        <v>876</v>
      </c>
      <c r="D537" t="s">
        <v>1930</v>
      </c>
      <c r="E537" t="s">
        <v>1931</v>
      </c>
      <c r="F537" t="s">
        <v>770</v>
      </c>
      <c r="G537">
        <v>204</v>
      </c>
      <c r="H537">
        <v>0</v>
      </c>
      <c r="I537">
        <v>16</v>
      </c>
      <c r="J537">
        <v>22</v>
      </c>
      <c r="K537" t="s">
        <v>879</v>
      </c>
      <c r="L537" s="80">
        <v>0.72500753402710005</v>
      </c>
    </row>
    <row r="538" spans="1:12" x14ac:dyDescent="0.35">
      <c r="A538" t="s">
        <v>771</v>
      </c>
      <c r="B538" t="s">
        <v>181</v>
      </c>
      <c r="C538" t="s">
        <v>888</v>
      </c>
      <c r="D538" t="s">
        <v>1932</v>
      </c>
      <c r="E538" t="s">
        <v>1933</v>
      </c>
      <c r="F538" t="s">
        <v>772</v>
      </c>
      <c r="G538">
        <v>225</v>
      </c>
      <c r="H538">
        <v>0</v>
      </c>
      <c r="I538">
        <v>32</v>
      </c>
      <c r="J538">
        <v>27</v>
      </c>
      <c r="K538" t="s">
        <v>887</v>
      </c>
      <c r="L538" s="80">
        <v>4.7729056328535101E-2</v>
      </c>
    </row>
    <row r="539" spans="1:12" x14ac:dyDescent="0.35">
      <c r="A539" t="s">
        <v>174</v>
      </c>
      <c r="B539" t="s">
        <v>773</v>
      </c>
      <c r="C539" t="s">
        <v>876</v>
      </c>
      <c r="D539" t="s">
        <v>1934</v>
      </c>
      <c r="E539" t="s">
        <v>1935</v>
      </c>
      <c r="F539" t="s">
        <v>773</v>
      </c>
      <c r="G539">
        <v>4725</v>
      </c>
      <c r="H539">
        <v>48</v>
      </c>
      <c r="I539">
        <v>319</v>
      </c>
      <c r="J539">
        <v>181</v>
      </c>
      <c r="K539" t="s">
        <v>879</v>
      </c>
      <c r="L539" s="80">
        <v>0.63592863082885698</v>
      </c>
    </row>
    <row r="540" spans="1:12" x14ac:dyDescent="0.35">
      <c r="A540" t="s">
        <v>774</v>
      </c>
      <c r="B540" t="s">
        <v>181</v>
      </c>
      <c r="C540" t="s">
        <v>888</v>
      </c>
      <c r="D540" t="s">
        <v>1936</v>
      </c>
      <c r="E540" t="s">
        <v>1937</v>
      </c>
      <c r="F540" t="s">
        <v>775</v>
      </c>
      <c r="G540">
        <v>1576</v>
      </c>
      <c r="H540">
        <v>14</v>
      </c>
      <c r="I540">
        <v>109</v>
      </c>
      <c r="J540">
        <v>155</v>
      </c>
      <c r="K540" t="s">
        <v>887</v>
      </c>
      <c r="L540" s="80">
        <v>0.36678829789161699</v>
      </c>
    </row>
    <row r="541" spans="1:12" x14ac:dyDescent="0.35">
      <c r="A541" t="s">
        <v>174</v>
      </c>
      <c r="B541" t="s">
        <v>776</v>
      </c>
      <c r="C541" t="s">
        <v>876</v>
      </c>
      <c r="D541" t="s">
        <v>1938</v>
      </c>
      <c r="E541" t="s">
        <v>1939</v>
      </c>
      <c r="F541" t="s">
        <v>776</v>
      </c>
      <c r="G541">
        <v>7169</v>
      </c>
      <c r="H541">
        <v>304</v>
      </c>
      <c r="I541">
        <v>1024</v>
      </c>
      <c r="J541">
        <v>304</v>
      </c>
      <c r="K541" t="s">
        <v>879</v>
      </c>
      <c r="L541" s="80">
        <v>0.68532651662826505</v>
      </c>
    </row>
    <row r="542" spans="1:12" x14ac:dyDescent="0.35">
      <c r="A542" t="s">
        <v>174</v>
      </c>
      <c r="B542" t="s">
        <v>777</v>
      </c>
      <c r="C542" t="s">
        <v>876</v>
      </c>
      <c r="D542" t="s">
        <v>1940</v>
      </c>
      <c r="E542" t="s">
        <v>1941</v>
      </c>
      <c r="F542" t="s">
        <v>777</v>
      </c>
      <c r="G542">
        <v>642</v>
      </c>
      <c r="H542">
        <v>0</v>
      </c>
      <c r="I542">
        <v>42</v>
      </c>
      <c r="J542">
        <v>25</v>
      </c>
      <c r="K542" t="s">
        <v>879</v>
      </c>
      <c r="L542" s="80">
        <v>0.66110008955001798</v>
      </c>
    </row>
    <row r="543" spans="1:12" x14ac:dyDescent="0.35">
      <c r="A543" t="s">
        <v>582</v>
      </c>
      <c r="B543" t="s">
        <v>181</v>
      </c>
      <c r="C543" t="s">
        <v>888</v>
      </c>
      <c r="D543" t="s">
        <v>1942</v>
      </c>
      <c r="E543" t="s">
        <v>1943</v>
      </c>
      <c r="F543" t="s">
        <v>778</v>
      </c>
      <c r="G543">
        <v>4700</v>
      </c>
      <c r="H543">
        <v>256</v>
      </c>
      <c r="I543">
        <v>1067</v>
      </c>
      <c r="J543">
        <v>161</v>
      </c>
      <c r="K543" t="s">
        <v>879</v>
      </c>
      <c r="L543" s="80">
        <v>0.71020668745040905</v>
      </c>
    </row>
    <row r="544" spans="1:12" x14ac:dyDescent="0.35">
      <c r="A544" t="s">
        <v>174</v>
      </c>
      <c r="B544" t="s">
        <v>779</v>
      </c>
      <c r="C544" t="s">
        <v>876</v>
      </c>
      <c r="D544" t="s">
        <v>1942</v>
      </c>
      <c r="E544" t="s">
        <v>1944</v>
      </c>
      <c r="F544" t="s">
        <v>779</v>
      </c>
      <c r="G544">
        <v>1086</v>
      </c>
      <c r="H544">
        <v>15</v>
      </c>
      <c r="I544">
        <v>133</v>
      </c>
      <c r="J544">
        <v>37</v>
      </c>
      <c r="K544" t="s">
        <v>879</v>
      </c>
      <c r="L544" s="80">
        <v>0.72660231590270996</v>
      </c>
    </row>
    <row r="545" spans="1:12" x14ac:dyDescent="0.35">
      <c r="A545" t="s">
        <v>174</v>
      </c>
      <c r="B545" t="s">
        <v>780</v>
      </c>
      <c r="C545" t="s">
        <v>876</v>
      </c>
      <c r="D545" t="s">
        <v>1945</v>
      </c>
      <c r="E545" t="s">
        <v>1946</v>
      </c>
      <c r="F545" t="s">
        <v>780</v>
      </c>
      <c r="G545">
        <v>501</v>
      </c>
      <c r="H545">
        <v>3</v>
      </c>
      <c r="I545">
        <v>65</v>
      </c>
      <c r="J545">
        <v>18</v>
      </c>
      <c r="K545" t="s">
        <v>879</v>
      </c>
      <c r="L545" s="80">
        <v>0.88328236341476396</v>
      </c>
    </row>
    <row r="546" spans="1:12" x14ac:dyDescent="0.35">
      <c r="A546" t="s">
        <v>174</v>
      </c>
      <c r="B546" t="s">
        <v>781</v>
      </c>
      <c r="C546" t="s">
        <v>876</v>
      </c>
      <c r="D546" t="s">
        <v>1947</v>
      </c>
      <c r="E546" t="s">
        <v>1948</v>
      </c>
      <c r="F546" t="s">
        <v>781</v>
      </c>
      <c r="G546">
        <v>2367</v>
      </c>
      <c r="H546">
        <v>58</v>
      </c>
      <c r="I546">
        <v>78</v>
      </c>
      <c r="J546">
        <v>1854</v>
      </c>
      <c r="K546" t="s">
        <v>879</v>
      </c>
      <c r="L546" s="80">
        <v>0.727122962474823</v>
      </c>
    </row>
    <row r="547" spans="1:12" x14ac:dyDescent="0.35">
      <c r="A547" t="s">
        <v>174</v>
      </c>
      <c r="B547" t="s">
        <v>782</v>
      </c>
      <c r="C547" t="s">
        <v>876</v>
      </c>
      <c r="D547" t="s">
        <v>1949</v>
      </c>
      <c r="E547" t="s">
        <v>1950</v>
      </c>
      <c r="F547" t="s">
        <v>782</v>
      </c>
      <c r="G547">
        <v>231</v>
      </c>
      <c r="H547">
        <v>1</v>
      </c>
      <c r="I547">
        <v>20</v>
      </c>
      <c r="J547">
        <v>28</v>
      </c>
      <c r="K547" t="s">
        <v>879</v>
      </c>
      <c r="L547" s="80">
        <v>0.93543374538421598</v>
      </c>
    </row>
    <row r="548" spans="1:12" x14ac:dyDescent="0.35">
      <c r="A548" t="s">
        <v>174</v>
      </c>
      <c r="B548" t="s">
        <v>783</v>
      </c>
      <c r="C548" t="s">
        <v>876</v>
      </c>
      <c r="D548" t="s">
        <v>1951</v>
      </c>
      <c r="E548" t="s">
        <v>1952</v>
      </c>
      <c r="F548" t="s">
        <v>783</v>
      </c>
      <c r="G548">
        <v>291</v>
      </c>
      <c r="H548">
        <v>4</v>
      </c>
      <c r="I548">
        <v>43</v>
      </c>
      <c r="J548">
        <v>23</v>
      </c>
      <c r="K548" t="s">
        <v>879</v>
      </c>
      <c r="L548" s="80">
        <v>0.97018545866012595</v>
      </c>
    </row>
    <row r="549" spans="1:12" x14ac:dyDescent="0.35">
      <c r="A549" t="s">
        <v>174</v>
      </c>
      <c r="B549" t="s">
        <v>784</v>
      </c>
      <c r="C549" t="s">
        <v>876</v>
      </c>
      <c r="D549" t="s">
        <v>1953</v>
      </c>
      <c r="E549" t="s">
        <v>1954</v>
      </c>
      <c r="F549" t="s">
        <v>784</v>
      </c>
      <c r="G549">
        <v>2533</v>
      </c>
      <c r="H549">
        <v>13</v>
      </c>
      <c r="I549">
        <v>144</v>
      </c>
      <c r="J549">
        <v>87</v>
      </c>
      <c r="K549" t="s">
        <v>879</v>
      </c>
      <c r="L549" s="80">
        <v>0.67913311719894398</v>
      </c>
    </row>
    <row r="550" spans="1:12" x14ac:dyDescent="0.35">
      <c r="A550" t="s">
        <v>174</v>
      </c>
      <c r="B550" t="s">
        <v>785</v>
      </c>
      <c r="C550" t="s">
        <v>876</v>
      </c>
      <c r="D550" t="s">
        <v>1955</v>
      </c>
      <c r="E550" t="s">
        <v>1956</v>
      </c>
      <c r="F550" t="s">
        <v>785</v>
      </c>
      <c r="G550">
        <v>369</v>
      </c>
      <c r="H550">
        <v>0</v>
      </c>
      <c r="I550">
        <v>24</v>
      </c>
      <c r="J550">
        <v>18</v>
      </c>
      <c r="K550" t="s">
        <v>879</v>
      </c>
      <c r="L550" s="80">
        <v>0.85498946905136097</v>
      </c>
    </row>
    <row r="551" spans="1:12" x14ac:dyDescent="0.35">
      <c r="A551" t="s">
        <v>174</v>
      </c>
      <c r="B551" t="s">
        <v>786</v>
      </c>
      <c r="C551" t="s">
        <v>876</v>
      </c>
      <c r="D551" t="s">
        <v>1957</v>
      </c>
      <c r="E551" t="s">
        <v>1958</v>
      </c>
      <c r="F551" t="s">
        <v>786</v>
      </c>
      <c r="G551">
        <v>987</v>
      </c>
      <c r="H551">
        <v>47</v>
      </c>
      <c r="I551">
        <v>40</v>
      </c>
      <c r="J551">
        <v>538</v>
      </c>
      <c r="K551" t="s">
        <v>879</v>
      </c>
      <c r="L551" s="80">
        <v>0.61361479759216297</v>
      </c>
    </row>
    <row r="552" spans="1:12" x14ac:dyDescent="0.35">
      <c r="A552" t="s">
        <v>274</v>
      </c>
      <c r="B552" t="s">
        <v>181</v>
      </c>
      <c r="C552" t="s">
        <v>888</v>
      </c>
      <c r="D552" t="s">
        <v>1959</v>
      </c>
      <c r="E552" t="s">
        <v>1960</v>
      </c>
      <c r="F552" t="s">
        <v>787</v>
      </c>
      <c r="G552">
        <v>1692</v>
      </c>
      <c r="H552">
        <v>79</v>
      </c>
      <c r="I552">
        <v>392</v>
      </c>
      <c r="J552">
        <v>136</v>
      </c>
      <c r="K552" t="s">
        <v>879</v>
      </c>
      <c r="L552" s="80">
        <v>0.98895323276519798</v>
      </c>
    </row>
    <row r="553" spans="1:12" x14ac:dyDescent="0.35">
      <c r="A553" t="s">
        <v>174</v>
      </c>
      <c r="B553" t="s">
        <v>788</v>
      </c>
      <c r="C553" t="s">
        <v>876</v>
      </c>
      <c r="D553" t="s">
        <v>1961</v>
      </c>
      <c r="E553" t="s">
        <v>1962</v>
      </c>
      <c r="F553" t="s">
        <v>788</v>
      </c>
      <c r="G553">
        <v>1953</v>
      </c>
      <c r="H553">
        <v>3</v>
      </c>
      <c r="I553">
        <v>101</v>
      </c>
      <c r="J553">
        <v>56</v>
      </c>
      <c r="K553" t="s">
        <v>879</v>
      </c>
      <c r="L553" s="80">
        <v>0.82487022876739502</v>
      </c>
    </row>
    <row r="554" spans="1:12" x14ac:dyDescent="0.35">
      <c r="A554" t="s">
        <v>174</v>
      </c>
      <c r="B554" t="s">
        <v>789</v>
      </c>
      <c r="C554" t="s">
        <v>876</v>
      </c>
      <c r="D554" t="s">
        <v>1963</v>
      </c>
      <c r="E554" t="s">
        <v>1964</v>
      </c>
      <c r="F554" t="s">
        <v>789</v>
      </c>
      <c r="G554">
        <v>161</v>
      </c>
      <c r="H554">
        <v>2</v>
      </c>
      <c r="I554">
        <v>11</v>
      </c>
      <c r="J554">
        <v>5</v>
      </c>
      <c r="K554" t="s">
        <v>879</v>
      </c>
      <c r="L554" s="80">
        <v>0.74690210819244396</v>
      </c>
    </row>
    <row r="555" spans="1:12" x14ac:dyDescent="0.35">
      <c r="A555" t="s">
        <v>174</v>
      </c>
      <c r="B555" t="s">
        <v>790</v>
      </c>
      <c r="C555" t="s">
        <v>876</v>
      </c>
      <c r="D555" t="s">
        <v>1965</v>
      </c>
      <c r="E555" t="s">
        <v>1966</v>
      </c>
      <c r="F555" t="s">
        <v>790</v>
      </c>
      <c r="G555">
        <v>862</v>
      </c>
      <c r="H555">
        <v>29</v>
      </c>
      <c r="I555">
        <v>133</v>
      </c>
      <c r="J555">
        <v>46</v>
      </c>
      <c r="K555" t="s">
        <v>879</v>
      </c>
      <c r="L555" s="80">
        <v>0.79423153400421098</v>
      </c>
    </row>
    <row r="556" spans="1:12" x14ac:dyDescent="0.35">
      <c r="A556" t="s">
        <v>174</v>
      </c>
      <c r="B556" t="s">
        <v>791</v>
      </c>
      <c r="C556" t="s">
        <v>876</v>
      </c>
      <c r="D556" t="s">
        <v>1967</v>
      </c>
      <c r="E556" t="s">
        <v>1968</v>
      </c>
      <c r="F556" t="s">
        <v>791</v>
      </c>
      <c r="G556">
        <v>392</v>
      </c>
      <c r="H556">
        <v>9</v>
      </c>
      <c r="I556">
        <v>60</v>
      </c>
      <c r="J556">
        <v>36</v>
      </c>
      <c r="K556" t="s">
        <v>884</v>
      </c>
      <c r="L556" s="80">
        <v>0.59535712003707897</v>
      </c>
    </row>
    <row r="557" spans="1:12" x14ac:dyDescent="0.35">
      <c r="A557" t="s">
        <v>174</v>
      </c>
      <c r="B557" t="s">
        <v>792</v>
      </c>
      <c r="C557" t="s">
        <v>876</v>
      </c>
      <c r="D557" t="s">
        <v>1969</v>
      </c>
      <c r="E557" t="s">
        <v>1970</v>
      </c>
      <c r="F557" t="s">
        <v>792</v>
      </c>
      <c r="G557">
        <v>603</v>
      </c>
      <c r="H557">
        <v>4</v>
      </c>
      <c r="I557">
        <v>52</v>
      </c>
      <c r="J557">
        <v>27</v>
      </c>
      <c r="K557" t="s">
        <v>879</v>
      </c>
      <c r="L557" s="80">
        <v>0.87183481454849199</v>
      </c>
    </row>
    <row r="558" spans="1:12" x14ac:dyDescent="0.35">
      <c r="A558" t="s">
        <v>174</v>
      </c>
      <c r="B558" t="s">
        <v>793</v>
      </c>
      <c r="C558" t="s">
        <v>876</v>
      </c>
      <c r="D558" t="s">
        <v>1971</v>
      </c>
      <c r="E558" t="s">
        <v>1972</v>
      </c>
      <c r="F558" t="s">
        <v>793</v>
      </c>
      <c r="G558">
        <v>853</v>
      </c>
      <c r="H558">
        <v>15</v>
      </c>
      <c r="I558">
        <v>97</v>
      </c>
      <c r="J558">
        <v>48</v>
      </c>
      <c r="K558" t="s">
        <v>879</v>
      </c>
      <c r="L558" s="80">
        <v>0.83117097616195701</v>
      </c>
    </row>
    <row r="559" spans="1:12" x14ac:dyDescent="0.35">
      <c r="A559" t="s">
        <v>213</v>
      </c>
      <c r="B559" t="s">
        <v>181</v>
      </c>
      <c r="C559" t="s">
        <v>888</v>
      </c>
      <c r="D559" t="s">
        <v>1973</v>
      </c>
      <c r="E559" t="s">
        <v>1974</v>
      </c>
      <c r="F559" t="s">
        <v>794</v>
      </c>
      <c r="G559">
        <v>618</v>
      </c>
      <c r="H559">
        <v>7</v>
      </c>
      <c r="I559">
        <v>65</v>
      </c>
      <c r="J559">
        <v>35</v>
      </c>
      <c r="K559" t="s">
        <v>879</v>
      </c>
      <c r="L559" s="80">
        <v>0.89775007963180498</v>
      </c>
    </row>
    <row r="560" spans="1:12" x14ac:dyDescent="0.35">
      <c r="A560" t="s">
        <v>265</v>
      </c>
      <c r="B560" t="s">
        <v>181</v>
      </c>
      <c r="C560" t="s">
        <v>888</v>
      </c>
      <c r="D560" t="s">
        <v>1975</v>
      </c>
      <c r="E560" t="s">
        <v>1976</v>
      </c>
      <c r="F560" t="s">
        <v>795</v>
      </c>
      <c r="G560">
        <v>1647</v>
      </c>
      <c r="H560">
        <v>100</v>
      </c>
      <c r="I560">
        <v>295</v>
      </c>
      <c r="J560">
        <v>146</v>
      </c>
      <c r="K560" t="s">
        <v>879</v>
      </c>
      <c r="L560" s="80">
        <v>0.90903156995773304</v>
      </c>
    </row>
    <row r="561" spans="1:12" x14ac:dyDescent="0.35">
      <c r="A561" t="s">
        <v>174</v>
      </c>
      <c r="B561" t="s">
        <v>796</v>
      </c>
      <c r="C561" t="s">
        <v>876</v>
      </c>
      <c r="D561" t="s">
        <v>1977</v>
      </c>
      <c r="E561" t="s">
        <v>1978</v>
      </c>
      <c r="F561" t="s">
        <v>796</v>
      </c>
      <c r="G561">
        <v>274</v>
      </c>
      <c r="H561">
        <v>0</v>
      </c>
      <c r="I561">
        <v>22</v>
      </c>
      <c r="J561">
        <v>31</v>
      </c>
      <c r="K561" t="s">
        <v>879</v>
      </c>
      <c r="L561" s="80">
        <v>0.93273979425430298</v>
      </c>
    </row>
    <row r="562" spans="1:12" x14ac:dyDescent="0.35">
      <c r="A562" t="s">
        <v>174</v>
      </c>
      <c r="B562" t="s">
        <v>797</v>
      </c>
      <c r="C562" t="s">
        <v>876</v>
      </c>
      <c r="D562" t="s">
        <v>1979</v>
      </c>
      <c r="E562" t="s">
        <v>1980</v>
      </c>
      <c r="F562" t="s">
        <v>797</v>
      </c>
      <c r="G562">
        <v>767</v>
      </c>
      <c r="H562">
        <v>9</v>
      </c>
      <c r="I562">
        <v>37</v>
      </c>
      <c r="J562">
        <v>158</v>
      </c>
      <c r="K562" t="s">
        <v>879</v>
      </c>
      <c r="L562" s="80">
        <v>0.67359477281570401</v>
      </c>
    </row>
    <row r="563" spans="1:12" x14ac:dyDescent="0.35">
      <c r="A563" t="s">
        <v>409</v>
      </c>
      <c r="B563" t="s">
        <v>181</v>
      </c>
      <c r="C563" t="s">
        <v>888</v>
      </c>
      <c r="D563" t="s">
        <v>1981</v>
      </c>
      <c r="E563" t="s">
        <v>1982</v>
      </c>
      <c r="F563" t="s">
        <v>798</v>
      </c>
      <c r="G563">
        <v>1490</v>
      </c>
      <c r="H563">
        <v>9</v>
      </c>
      <c r="I563">
        <v>90</v>
      </c>
      <c r="J563">
        <v>61</v>
      </c>
      <c r="K563" t="s">
        <v>879</v>
      </c>
      <c r="L563" s="80">
        <v>0.88760548830032304</v>
      </c>
    </row>
    <row r="564" spans="1:12" x14ac:dyDescent="0.35">
      <c r="A564" t="s">
        <v>174</v>
      </c>
      <c r="B564" t="s">
        <v>799</v>
      </c>
      <c r="C564" t="s">
        <v>876</v>
      </c>
      <c r="D564" t="s">
        <v>1983</v>
      </c>
      <c r="E564" t="s">
        <v>1984</v>
      </c>
      <c r="F564" t="s">
        <v>799</v>
      </c>
      <c r="G564">
        <v>250</v>
      </c>
      <c r="H564">
        <v>2</v>
      </c>
      <c r="I564">
        <v>23</v>
      </c>
      <c r="J564">
        <v>26</v>
      </c>
      <c r="K564" t="s">
        <v>879</v>
      </c>
      <c r="L564" s="80">
        <v>0.76142960786819502</v>
      </c>
    </row>
    <row r="565" spans="1:12" x14ac:dyDescent="0.35">
      <c r="A565" t="s">
        <v>582</v>
      </c>
      <c r="B565" t="s">
        <v>181</v>
      </c>
      <c r="C565" t="s">
        <v>888</v>
      </c>
      <c r="D565" t="s">
        <v>1985</v>
      </c>
      <c r="E565" t="s">
        <v>1986</v>
      </c>
      <c r="F565" t="s">
        <v>800</v>
      </c>
      <c r="G565">
        <v>3337</v>
      </c>
      <c r="H565">
        <v>53</v>
      </c>
      <c r="I565">
        <v>571</v>
      </c>
      <c r="J565">
        <v>120</v>
      </c>
      <c r="K565" t="s">
        <v>879</v>
      </c>
      <c r="L565" s="80">
        <v>0.85731804370880105</v>
      </c>
    </row>
    <row r="566" spans="1:12" x14ac:dyDescent="0.35">
      <c r="A566" t="s">
        <v>219</v>
      </c>
      <c r="B566" t="s">
        <v>181</v>
      </c>
      <c r="C566" t="s">
        <v>888</v>
      </c>
      <c r="D566" t="s">
        <v>1987</v>
      </c>
      <c r="E566" t="s">
        <v>1988</v>
      </c>
      <c r="F566" t="s">
        <v>801</v>
      </c>
      <c r="G566">
        <v>3946</v>
      </c>
      <c r="H566">
        <v>57</v>
      </c>
      <c r="I566">
        <v>349</v>
      </c>
      <c r="J566">
        <v>148</v>
      </c>
      <c r="K566" t="s">
        <v>879</v>
      </c>
      <c r="L566" s="80">
        <v>0.78613859415054299</v>
      </c>
    </row>
    <row r="567" spans="1:12" x14ac:dyDescent="0.35">
      <c r="A567" t="s">
        <v>174</v>
      </c>
      <c r="B567" t="s">
        <v>802</v>
      </c>
      <c r="C567" t="s">
        <v>876</v>
      </c>
      <c r="D567" t="s">
        <v>1989</v>
      </c>
      <c r="E567" t="s">
        <v>1990</v>
      </c>
      <c r="F567" t="s">
        <v>802</v>
      </c>
      <c r="G567">
        <v>3066</v>
      </c>
      <c r="H567">
        <v>18</v>
      </c>
      <c r="I567">
        <v>190</v>
      </c>
      <c r="J567">
        <v>120</v>
      </c>
      <c r="K567" t="s">
        <v>879</v>
      </c>
      <c r="L567" s="80">
        <v>0.75206243991851796</v>
      </c>
    </row>
    <row r="568" spans="1:12" x14ac:dyDescent="0.35">
      <c r="A568" t="s">
        <v>174</v>
      </c>
      <c r="B568" t="s">
        <v>803</v>
      </c>
      <c r="C568" t="s">
        <v>876</v>
      </c>
      <c r="D568" t="s">
        <v>1991</v>
      </c>
      <c r="E568" t="s">
        <v>1992</v>
      </c>
      <c r="F568" t="s">
        <v>803</v>
      </c>
      <c r="G568">
        <v>1093</v>
      </c>
      <c r="H568">
        <v>10</v>
      </c>
      <c r="I568">
        <v>98</v>
      </c>
      <c r="J568">
        <v>49</v>
      </c>
      <c r="K568" t="s">
        <v>879</v>
      </c>
      <c r="L568" s="80">
        <v>0.64164161682128895</v>
      </c>
    </row>
    <row r="569" spans="1:12" x14ac:dyDescent="0.35">
      <c r="A569" t="s">
        <v>174</v>
      </c>
      <c r="B569" t="s">
        <v>804</v>
      </c>
      <c r="C569" t="s">
        <v>876</v>
      </c>
      <c r="D569" t="s">
        <v>1993</v>
      </c>
      <c r="E569" t="s">
        <v>1994</v>
      </c>
      <c r="F569" t="s">
        <v>804</v>
      </c>
      <c r="G569">
        <v>251</v>
      </c>
      <c r="H569">
        <v>0</v>
      </c>
      <c r="I569">
        <v>16</v>
      </c>
      <c r="J569">
        <v>13</v>
      </c>
      <c r="K569" t="s">
        <v>879</v>
      </c>
      <c r="L569" s="80">
        <v>0.79911881685257002</v>
      </c>
    </row>
    <row r="570" spans="1:12" x14ac:dyDescent="0.35">
      <c r="A570" t="s">
        <v>174</v>
      </c>
      <c r="B570" t="s">
        <v>805</v>
      </c>
      <c r="C570" t="s">
        <v>876</v>
      </c>
      <c r="D570" t="s">
        <v>1995</v>
      </c>
      <c r="E570" t="s">
        <v>1996</v>
      </c>
      <c r="F570" t="s">
        <v>805</v>
      </c>
      <c r="G570">
        <v>2100</v>
      </c>
      <c r="H570">
        <v>36</v>
      </c>
      <c r="I570">
        <v>120</v>
      </c>
      <c r="J570">
        <v>255</v>
      </c>
      <c r="K570" t="s">
        <v>879</v>
      </c>
      <c r="L570" s="80">
        <v>0.66110008955001798</v>
      </c>
    </row>
    <row r="571" spans="1:12" x14ac:dyDescent="0.35">
      <c r="A571" t="s">
        <v>185</v>
      </c>
      <c r="B571" t="s">
        <v>181</v>
      </c>
      <c r="C571" t="s">
        <v>888</v>
      </c>
      <c r="D571" t="s">
        <v>1997</v>
      </c>
      <c r="E571" t="s">
        <v>1998</v>
      </c>
      <c r="F571" t="s">
        <v>806</v>
      </c>
      <c r="G571">
        <v>1680</v>
      </c>
      <c r="H571">
        <v>16</v>
      </c>
      <c r="I571">
        <v>233</v>
      </c>
      <c r="J571">
        <v>43</v>
      </c>
      <c r="K571" t="s">
        <v>879</v>
      </c>
      <c r="L571" s="80">
        <v>0.82201343774795499</v>
      </c>
    </row>
    <row r="572" spans="1:12" x14ac:dyDescent="0.35">
      <c r="A572" t="s">
        <v>174</v>
      </c>
      <c r="B572" t="s">
        <v>807</v>
      </c>
      <c r="C572" t="s">
        <v>876</v>
      </c>
      <c r="D572" t="s">
        <v>1999</v>
      </c>
      <c r="E572" t="s">
        <v>2000</v>
      </c>
      <c r="F572" t="s">
        <v>807</v>
      </c>
      <c r="G572">
        <v>654</v>
      </c>
      <c r="H572">
        <v>4</v>
      </c>
      <c r="I572">
        <v>42</v>
      </c>
      <c r="J572">
        <v>27</v>
      </c>
      <c r="K572" t="s">
        <v>884</v>
      </c>
      <c r="L572" s="80">
        <v>0.57866406440734897</v>
      </c>
    </row>
    <row r="573" spans="1:12" x14ac:dyDescent="0.35">
      <c r="A573" t="s">
        <v>174</v>
      </c>
      <c r="B573" t="s">
        <v>808</v>
      </c>
      <c r="C573" t="s">
        <v>876</v>
      </c>
      <c r="D573" t="s">
        <v>2001</v>
      </c>
      <c r="E573" t="s">
        <v>2002</v>
      </c>
      <c r="F573" t="s">
        <v>808</v>
      </c>
      <c r="G573">
        <v>307</v>
      </c>
      <c r="H573">
        <v>0</v>
      </c>
      <c r="I573">
        <v>29</v>
      </c>
      <c r="J573">
        <v>38</v>
      </c>
      <c r="K573" t="s">
        <v>887</v>
      </c>
      <c r="L573" s="80">
        <v>0.160709694027901</v>
      </c>
    </row>
    <row r="574" spans="1:12" x14ac:dyDescent="0.35">
      <c r="A574" t="s">
        <v>174</v>
      </c>
      <c r="B574" t="s">
        <v>809</v>
      </c>
      <c r="C574" t="s">
        <v>876</v>
      </c>
      <c r="D574" t="s">
        <v>2003</v>
      </c>
      <c r="E574" t="s">
        <v>2004</v>
      </c>
      <c r="F574" t="s">
        <v>809</v>
      </c>
      <c r="G574">
        <v>583</v>
      </c>
      <c r="H574">
        <v>6</v>
      </c>
      <c r="I574">
        <v>70</v>
      </c>
      <c r="J574">
        <v>26</v>
      </c>
      <c r="K574" t="s">
        <v>879</v>
      </c>
      <c r="L574" s="80">
        <v>0.82474219799041704</v>
      </c>
    </row>
    <row r="575" spans="1:12" x14ac:dyDescent="0.35">
      <c r="A575" t="s">
        <v>174</v>
      </c>
      <c r="B575" t="s">
        <v>810</v>
      </c>
      <c r="C575" t="s">
        <v>876</v>
      </c>
      <c r="D575" t="s">
        <v>2005</v>
      </c>
      <c r="E575" t="s">
        <v>2006</v>
      </c>
      <c r="F575" t="s">
        <v>810</v>
      </c>
      <c r="G575">
        <v>143</v>
      </c>
      <c r="H575">
        <v>0</v>
      </c>
      <c r="I575">
        <v>13</v>
      </c>
      <c r="J575">
        <v>12</v>
      </c>
      <c r="K575" t="s">
        <v>887</v>
      </c>
      <c r="L575" s="80">
        <v>0.439301997423172</v>
      </c>
    </row>
    <row r="576" spans="1:12" x14ac:dyDescent="0.35">
      <c r="A576" t="s">
        <v>174</v>
      </c>
      <c r="B576" t="s">
        <v>811</v>
      </c>
      <c r="C576" t="s">
        <v>876</v>
      </c>
      <c r="D576" t="s">
        <v>2007</v>
      </c>
      <c r="E576" t="s">
        <v>2008</v>
      </c>
      <c r="F576" t="s">
        <v>811</v>
      </c>
      <c r="G576">
        <v>201</v>
      </c>
      <c r="H576">
        <v>0</v>
      </c>
      <c r="I576">
        <v>22</v>
      </c>
      <c r="J576">
        <v>17</v>
      </c>
      <c r="K576" t="s">
        <v>879</v>
      </c>
      <c r="L576" s="80">
        <v>0.73274177312850997</v>
      </c>
    </row>
    <row r="577" spans="1:12" x14ac:dyDescent="0.35">
      <c r="A577" t="s">
        <v>174</v>
      </c>
      <c r="B577" t="s">
        <v>812</v>
      </c>
      <c r="C577" t="s">
        <v>876</v>
      </c>
      <c r="D577" t="s">
        <v>2009</v>
      </c>
      <c r="E577" t="s">
        <v>2010</v>
      </c>
      <c r="F577" t="s">
        <v>812</v>
      </c>
      <c r="G577">
        <v>150</v>
      </c>
      <c r="H577">
        <v>0</v>
      </c>
      <c r="I577">
        <v>13</v>
      </c>
      <c r="J577">
        <v>4</v>
      </c>
      <c r="K577" t="s">
        <v>887</v>
      </c>
      <c r="L577" s="80">
        <v>0.28929206728935197</v>
      </c>
    </row>
    <row r="578" spans="1:12" x14ac:dyDescent="0.35">
      <c r="A578" t="s">
        <v>174</v>
      </c>
      <c r="B578" t="s">
        <v>813</v>
      </c>
      <c r="C578" t="s">
        <v>876</v>
      </c>
      <c r="D578" t="s">
        <v>2011</v>
      </c>
      <c r="E578" t="s">
        <v>2012</v>
      </c>
      <c r="F578" t="s">
        <v>813</v>
      </c>
      <c r="G578">
        <v>97</v>
      </c>
      <c r="H578">
        <v>0</v>
      </c>
      <c r="I578">
        <v>9</v>
      </c>
      <c r="J578">
        <v>3</v>
      </c>
      <c r="K578" t="s">
        <v>879</v>
      </c>
      <c r="L578" s="80">
        <v>0.67483317852020297</v>
      </c>
    </row>
    <row r="579" spans="1:12" x14ac:dyDescent="0.35">
      <c r="A579" t="s">
        <v>174</v>
      </c>
      <c r="B579" t="s">
        <v>814</v>
      </c>
      <c r="C579" t="s">
        <v>876</v>
      </c>
      <c r="D579" t="s">
        <v>2013</v>
      </c>
      <c r="E579" t="s">
        <v>2014</v>
      </c>
      <c r="F579" t="s">
        <v>814</v>
      </c>
      <c r="G579">
        <v>637</v>
      </c>
      <c r="H579">
        <v>9</v>
      </c>
      <c r="I579">
        <v>99</v>
      </c>
      <c r="J579">
        <v>15</v>
      </c>
      <c r="K579" t="s">
        <v>879</v>
      </c>
      <c r="L579" s="80">
        <v>0.76939755678176902</v>
      </c>
    </row>
    <row r="580" spans="1:12" x14ac:dyDescent="0.35">
      <c r="A580" t="s">
        <v>185</v>
      </c>
      <c r="B580" t="s">
        <v>181</v>
      </c>
      <c r="C580" t="s">
        <v>888</v>
      </c>
      <c r="D580" t="s">
        <v>2015</v>
      </c>
      <c r="E580" t="s">
        <v>2016</v>
      </c>
      <c r="F580" t="s">
        <v>815</v>
      </c>
      <c r="G580">
        <v>2495</v>
      </c>
      <c r="H580">
        <v>37</v>
      </c>
      <c r="I580">
        <v>307</v>
      </c>
      <c r="J580">
        <v>48</v>
      </c>
      <c r="K580" t="s">
        <v>879</v>
      </c>
      <c r="L580" s="80">
        <v>0.70135539770126298</v>
      </c>
    </row>
    <row r="581" spans="1:12" x14ac:dyDescent="0.35">
      <c r="A581" t="s">
        <v>734</v>
      </c>
      <c r="B581" t="s">
        <v>181</v>
      </c>
      <c r="C581" t="s">
        <v>888</v>
      </c>
      <c r="D581" t="s">
        <v>2017</v>
      </c>
      <c r="E581" t="s">
        <v>2018</v>
      </c>
      <c r="F581" t="s">
        <v>816</v>
      </c>
      <c r="G581">
        <v>149</v>
      </c>
      <c r="H581">
        <v>6</v>
      </c>
      <c r="I581">
        <v>21</v>
      </c>
      <c r="J581">
        <v>41</v>
      </c>
      <c r="K581" t="s">
        <v>879</v>
      </c>
      <c r="L581" s="80">
        <v>0.96051681041717496</v>
      </c>
    </row>
    <row r="582" spans="1:12" x14ac:dyDescent="0.35">
      <c r="A582" t="s">
        <v>174</v>
      </c>
      <c r="B582" t="s">
        <v>817</v>
      </c>
      <c r="C582" t="s">
        <v>876</v>
      </c>
      <c r="D582" t="s">
        <v>2019</v>
      </c>
      <c r="E582" t="s">
        <v>2020</v>
      </c>
      <c r="F582" t="s">
        <v>817</v>
      </c>
      <c r="G582">
        <v>190</v>
      </c>
      <c r="H582">
        <v>0</v>
      </c>
      <c r="I582">
        <v>24</v>
      </c>
      <c r="J582">
        <v>15</v>
      </c>
      <c r="K582" t="s">
        <v>879</v>
      </c>
      <c r="L582" s="80">
        <v>0.84991782903671298</v>
      </c>
    </row>
    <row r="583" spans="1:12" x14ac:dyDescent="0.35">
      <c r="A583" t="s">
        <v>274</v>
      </c>
      <c r="B583" t="s">
        <v>181</v>
      </c>
      <c r="C583" t="s">
        <v>888</v>
      </c>
      <c r="D583" t="s">
        <v>2021</v>
      </c>
      <c r="E583" t="s">
        <v>2022</v>
      </c>
      <c r="F583" t="s">
        <v>818</v>
      </c>
      <c r="G583">
        <v>1971</v>
      </c>
      <c r="H583">
        <v>57</v>
      </c>
      <c r="I583">
        <v>366</v>
      </c>
      <c r="J583">
        <v>123</v>
      </c>
      <c r="K583" t="s">
        <v>879</v>
      </c>
      <c r="L583" s="80">
        <v>0.76150745153427102</v>
      </c>
    </row>
    <row r="584" spans="1:12" x14ac:dyDescent="0.35">
      <c r="A584" t="s">
        <v>174</v>
      </c>
      <c r="B584" t="s">
        <v>819</v>
      </c>
      <c r="C584" t="s">
        <v>876</v>
      </c>
      <c r="D584" t="s">
        <v>2023</v>
      </c>
      <c r="E584" t="s">
        <v>2024</v>
      </c>
      <c r="F584" t="s">
        <v>819</v>
      </c>
      <c r="G584">
        <v>167</v>
      </c>
      <c r="H584">
        <v>3</v>
      </c>
      <c r="I584">
        <v>10</v>
      </c>
      <c r="J584">
        <v>17</v>
      </c>
      <c r="K584" t="s">
        <v>879</v>
      </c>
      <c r="L584" s="80">
        <v>0.82609212398529097</v>
      </c>
    </row>
    <row r="585" spans="1:12" x14ac:dyDescent="0.35">
      <c r="A585" t="s">
        <v>174</v>
      </c>
      <c r="B585" t="s">
        <v>820</v>
      </c>
      <c r="C585" t="s">
        <v>876</v>
      </c>
      <c r="D585" t="s">
        <v>2025</v>
      </c>
      <c r="E585" t="s">
        <v>2026</v>
      </c>
      <c r="F585" t="s">
        <v>820</v>
      </c>
      <c r="G585">
        <v>1629</v>
      </c>
      <c r="H585">
        <v>10</v>
      </c>
      <c r="I585">
        <v>56</v>
      </c>
      <c r="J585">
        <v>80</v>
      </c>
      <c r="K585" t="s">
        <v>879</v>
      </c>
      <c r="L585" s="80">
        <v>0.848078012466431</v>
      </c>
    </row>
    <row r="586" spans="1:12" x14ac:dyDescent="0.35">
      <c r="A586" t="s">
        <v>174</v>
      </c>
      <c r="B586" t="s">
        <v>821</v>
      </c>
      <c r="C586" t="s">
        <v>876</v>
      </c>
      <c r="D586" t="s">
        <v>2027</v>
      </c>
      <c r="E586" t="s">
        <v>2028</v>
      </c>
      <c r="F586" t="s">
        <v>821</v>
      </c>
      <c r="G586">
        <v>210</v>
      </c>
      <c r="H586">
        <v>2</v>
      </c>
      <c r="I586">
        <v>20</v>
      </c>
      <c r="J586">
        <v>7</v>
      </c>
      <c r="K586" t="s">
        <v>879</v>
      </c>
      <c r="L586" s="80">
        <v>0.83131885528564498</v>
      </c>
    </row>
    <row r="587" spans="1:12" x14ac:dyDescent="0.35">
      <c r="A587" t="s">
        <v>174</v>
      </c>
      <c r="B587" t="s">
        <v>822</v>
      </c>
      <c r="C587" t="s">
        <v>876</v>
      </c>
      <c r="D587" t="s">
        <v>2029</v>
      </c>
      <c r="E587" t="s">
        <v>2030</v>
      </c>
      <c r="F587" t="s">
        <v>822</v>
      </c>
      <c r="G587">
        <v>680</v>
      </c>
      <c r="H587">
        <v>6</v>
      </c>
      <c r="I587">
        <v>56</v>
      </c>
      <c r="J587">
        <v>79</v>
      </c>
      <c r="K587" t="s">
        <v>887</v>
      </c>
      <c r="L587" s="80">
        <v>2.4814464151859301E-2</v>
      </c>
    </row>
    <row r="588" spans="1:12" x14ac:dyDescent="0.35">
      <c r="A588" t="s">
        <v>409</v>
      </c>
      <c r="B588" t="s">
        <v>181</v>
      </c>
      <c r="C588" t="s">
        <v>888</v>
      </c>
      <c r="D588" t="s">
        <v>2031</v>
      </c>
      <c r="E588" t="s">
        <v>2032</v>
      </c>
      <c r="F588" t="s">
        <v>823</v>
      </c>
      <c r="G588">
        <v>593</v>
      </c>
      <c r="H588">
        <v>5</v>
      </c>
      <c r="I588">
        <v>37</v>
      </c>
      <c r="J588">
        <v>46</v>
      </c>
      <c r="K588" t="s">
        <v>879</v>
      </c>
      <c r="L588" s="80">
        <v>0.63535392284393299</v>
      </c>
    </row>
    <row r="589" spans="1:12" x14ac:dyDescent="0.35">
      <c r="A589" t="s">
        <v>174</v>
      </c>
      <c r="B589" t="s">
        <v>824</v>
      </c>
      <c r="C589" t="s">
        <v>876</v>
      </c>
      <c r="D589" t="s">
        <v>2033</v>
      </c>
      <c r="E589" t="s">
        <v>2034</v>
      </c>
      <c r="F589" t="s">
        <v>824</v>
      </c>
      <c r="G589">
        <v>141</v>
      </c>
      <c r="H589">
        <v>0</v>
      </c>
      <c r="I589">
        <v>11</v>
      </c>
      <c r="J589">
        <v>16</v>
      </c>
      <c r="K589" t="s">
        <v>887</v>
      </c>
      <c r="L589" s="80">
        <v>0.42679858207702598</v>
      </c>
    </row>
    <row r="590" spans="1:12" x14ac:dyDescent="0.35">
      <c r="A590" t="s">
        <v>174</v>
      </c>
      <c r="B590" t="s">
        <v>825</v>
      </c>
      <c r="C590" t="s">
        <v>876</v>
      </c>
      <c r="D590" t="s">
        <v>2035</v>
      </c>
      <c r="E590" t="s">
        <v>2036</v>
      </c>
      <c r="F590" t="s">
        <v>825</v>
      </c>
      <c r="G590">
        <v>1266</v>
      </c>
      <c r="H590">
        <v>13</v>
      </c>
      <c r="I590">
        <v>111</v>
      </c>
      <c r="J590">
        <v>108</v>
      </c>
      <c r="K590" t="s">
        <v>887</v>
      </c>
      <c r="L590" s="80">
        <v>0.43224248290062001</v>
      </c>
    </row>
    <row r="591" spans="1:12" x14ac:dyDescent="0.35">
      <c r="A591" t="s">
        <v>174</v>
      </c>
      <c r="B591" t="s">
        <v>826</v>
      </c>
      <c r="C591" t="s">
        <v>876</v>
      </c>
      <c r="D591" t="s">
        <v>2037</v>
      </c>
      <c r="E591" t="s">
        <v>2038</v>
      </c>
      <c r="F591" t="s">
        <v>826</v>
      </c>
      <c r="G591">
        <v>179</v>
      </c>
      <c r="H591">
        <v>1</v>
      </c>
      <c r="I591">
        <v>25</v>
      </c>
      <c r="J591">
        <v>8</v>
      </c>
      <c r="K591" t="s">
        <v>884</v>
      </c>
      <c r="L591" s="80">
        <v>0.59837019443511996</v>
      </c>
    </row>
    <row r="592" spans="1:12" x14ac:dyDescent="0.35">
      <c r="A592" t="s">
        <v>174</v>
      </c>
      <c r="B592" t="s">
        <v>827</v>
      </c>
      <c r="C592" t="s">
        <v>876</v>
      </c>
      <c r="D592" t="s">
        <v>2039</v>
      </c>
      <c r="E592" t="s">
        <v>2040</v>
      </c>
      <c r="F592" t="s">
        <v>827</v>
      </c>
      <c r="G592">
        <v>317</v>
      </c>
      <c r="H592">
        <v>8</v>
      </c>
      <c r="I592">
        <v>37</v>
      </c>
      <c r="J592">
        <v>33</v>
      </c>
      <c r="K592" t="s">
        <v>879</v>
      </c>
      <c r="L592" s="80">
        <v>0.63807934522628795</v>
      </c>
    </row>
    <row r="593" spans="1:12" x14ac:dyDescent="0.35">
      <c r="A593" t="s">
        <v>179</v>
      </c>
      <c r="B593" t="s">
        <v>181</v>
      </c>
      <c r="C593" t="s">
        <v>888</v>
      </c>
      <c r="D593" t="s">
        <v>2041</v>
      </c>
      <c r="E593" t="s">
        <v>2042</v>
      </c>
      <c r="F593" t="s">
        <v>828</v>
      </c>
      <c r="G593">
        <v>4954</v>
      </c>
      <c r="H593">
        <v>92</v>
      </c>
      <c r="I593">
        <v>435</v>
      </c>
      <c r="J593">
        <v>549</v>
      </c>
      <c r="K593" t="s">
        <v>887</v>
      </c>
      <c r="L593" s="80">
        <v>8.35226699709892E-2</v>
      </c>
    </row>
    <row r="594" spans="1:12" x14ac:dyDescent="0.35">
      <c r="A594" t="s">
        <v>174</v>
      </c>
      <c r="B594" t="s">
        <v>829</v>
      </c>
      <c r="C594" t="s">
        <v>876</v>
      </c>
      <c r="D594" t="s">
        <v>2043</v>
      </c>
      <c r="E594" t="s">
        <v>2044</v>
      </c>
      <c r="F594" t="s">
        <v>829</v>
      </c>
      <c r="G594">
        <v>161</v>
      </c>
      <c r="H594">
        <v>0</v>
      </c>
      <c r="I594">
        <v>19</v>
      </c>
      <c r="J594">
        <v>6</v>
      </c>
      <c r="K594" t="s">
        <v>884</v>
      </c>
      <c r="L594" s="80">
        <v>0.586386978626251</v>
      </c>
    </row>
    <row r="595" spans="1:12" x14ac:dyDescent="0.35">
      <c r="A595" t="s">
        <v>830</v>
      </c>
      <c r="B595" t="s">
        <v>181</v>
      </c>
      <c r="C595" t="s">
        <v>888</v>
      </c>
      <c r="D595" t="s">
        <v>2045</v>
      </c>
      <c r="E595" t="s">
        <v>2046</v>
      </c>
      <c r="F595" t="s">
        <v>831</v>
      </c>
      <c r="G595">
        <v>174</v>
      </c>
      <c r="H595">
        <v>1</v>
      </c>
      <c r="I595">
        <v>23</v>
      </c>
      <c r="J595">
        <v>4</v>
      </c>
      <c r="K595" t="s">
        <v>879</v>
      </c>
      <c r="L595" s="80">
        <v>0.68268698453903198</v>
      </c>
    </row>
    <row r="596" spans="1:12" x14ac:dyDescent="0.35">
      <c r="A596" t="s">
        <v>174</v>
      </c>
      <c r="B596" t="s">
        <v>832</v>
      </c>
      <c r="C596" t="s">
        <v>876</v>
      </c>
      <c r="D596" t="s">
        <v>2047</v>
      </c>
      <c r="E596" t="s">
        <v>2048</v>
      </c>
      <c r="F596" t="s">
        <v>832</v>
      </c>
      <c r="G596">
        <v>848</v>
      </c>
      <c r="H596">
        <v>8</v>
      </c>
      <c r="I596">
        <v>77</v>
      </c>
      <c r="J596">
        <v>66</v>
      </c>
      <c r="K596" t="s">
        <v>879</v>
      </c>
      <c r="L596" s="80">
        <v>0.66110050678253196</v>
      </c>
    </row>
    <row r="597" spans="1:12" x14ac:dyDescent="0.35">
      <c r="A597" t="s">
        <v>274</v>
      </c>
      <c r="B597" t="s">
        <v>181</v>
      </c>
      <c r="C597" t="s">
        <v>888</v>
      </c>
      <c r="D597" t="s">
        <v>2049</v>
      </c>
      <c r="E597" t="s">
        <v>2050</v>
      </c>
      <c r="F597" t="s">
        <v>835</v>
      </c>
      <c r="G597">
        <v>2697</v>
      </c>
      <c r="H597">
        <v>266</v>
      </c>
      <c r="I597">
        <v>603</v>
      </c>
      <c r="J597">
        <v>262</v>
      </c>
      <c r="K597" t="s">
        <v>879</v>
      </c>
      <c r="L597" s="80">
        <v>0.630321025848389</v>
      </c>
    </row>
    <row r="598" spans="1:12" x14ac:dyDescent="0.35">
      <c r="A598" t="s">
        <v>174</v>
      </c>
      <c r="B598" t="s">
        <v>836</v>
      </c>
      <c r="C598" t="s">
        <v>876</v>
      </c>
      <c r="D598" t="s">
        <v>2051</v>
      </c>
      <c r="E598" t="s">
        <v>2052</v>
      </c>
      <c r="F598" t="s">
        <v>836</v>
      </c>
      <c r="G598">
        <v>196</v>
      </c>
      <c r="H598">
        <v>2</v>
      </c>
      <c r="I598">
        <v>16</v>
      </c>
      <c r="J598">
        <v>23</v>
      </c>
      <c r="K598" t="s">
        <v>879</v>
      </c>
      <c r="L598" s="80">
        <v>0.83579635620117199</v>
      </c>
    </row>
    <row r="599" spans="1:12" x14ac:dyDescent="0.35">
      <c r="A599" t="s">
        <v>582</v>
      </c>
      <c r="B599" t="s">
        <v>181</v>
      </c>
      <c r="C599" t="s">
        <v>888</v>
      </c>
      <c r="D599" t="s">
        <v>2053</v>
      </c>
      <c r="E599" t="s">
        <v>2054</v>
      </c>
      <c r="F599" t="s">
        <v>837</v>
      </c>
      <c r="G599">
        <v>365</v>
      </c>
      <c r="H599">
        <v>2</v>
      </c>
      <c r="I599">
        <v>50</v>
      </c>
      <c r="J599">
        <v>8</v>
      </c>
      <c r="K599" t="s">
        <v>879</v>
      </c>
      <c r="L599" s="80">
        <v>0.92263555526733398</v>
      </c>
    </row>
    <row r="600" spans="1:12" x14ac:dyDescent="0.35">
      <c r="A600" t="s">
        <v>174</v>
      </c>
      <c r="B600" t="s">
        <v>838</v>
      </c>
      <c r="C600" t="s">
        <v>876</v>
      </c>
      <c r="D600" t="s">
        <v>2055</v>
      </c>
      <c r="E600" t="s">
        <v>2056</v>
      </c>
      <c r="F600" t="s">
        <v>838</v>
      </c>
      <c r="G600">
        <v>5380</v>
      </c>
      <c r="H600">
        <v>70</v>
      </c>
      <c r="I600">
        <v>375</v>
      </c>
      <c r="J600">
        <v>214</v>
      </c>
      <c r="K600" t="s">
        <v>879</v>
      </c>
      <c r="L600" s="80">
        <v>0.67380625009536699</v>
      </c>
    </row>
    <row r="601" spans="1:12" x14ac:dyDescent="0.35">
      <c r="A601" t="s">
        <v>174</v>
      </c>
      <c r="B601" t="s">
        <v>839</v>
      </c>
      <c r="C601" t="s">
        <v>876</v>
      </c>
      <c r="D601" t="s">
        <v>2057</v>
      </c>
      <c r="E601" t="s">
        <v>2058</v>
      </c>
      <c r="F601" t="s">
        <v>839</v>
      </c>
      <c r="G601">
        <v>499</v>
      </c>
      <c r="H601">
        <v>9</v>
      </c>
      <c r="I601">
        <v>43</v>
      </c>
      <c r="J601">
        <v>142</v>
      </c>
      <c r="K601" t="s">
        <v>887</v>
      </c>
      <c r="L601" s="80">
        <v>0.118759773671627</v>
      </c>
    </row>
    <row r="602" spans="1:12" x14ac:dyDescent="0.35">
      <c r="A602" t="s">
        <v>174</v>
      </c>
      <c r="B602" t="s">
        <v>841</v>
      </c>
      <c r="C602" t="s">
        <v>876</v>
      </c>
      <c r="D602" t="s">
        <v>2059</v>
      </c>
      <c r="E602" t="s">
        <v>2060</v>
      </c>
      <c r="F602" t="s">
        <v>841</v>
      </c>
      <c r="G602">
        <v>597</v>
      </c>
      <c r="H602">
        <v>17</v>
      </c>
      <c r="I602">
        <v>68</v>
      </c>
      <c r="J602">
        <v>86</v>
      </c>
      <c r="K602" t="s">
        <v>884</v>
      </c>
      <c r="L602" s="80">
        <v>0.58902269601821899</v>
      </c>
    </row>
    <row r="603" spans="1:12" x14ac:dyDescent="0.35">
      <c r="A603" t="s">
        <v>174</v>
      </c>
      <c r="B603" t="s">
        <v>842</v>
      </c>
      <c r="C603" t="s">
        <v>876</v>
      </c>
      <c r="D603" t="s">
        <v>2061</v>
      </c>
      <c r="E603" t="s">
        <v>2062</v>
      </c>
      <c r="F603" t="s">
        <v>842</v>
      </c>
      <c r="G603">
        <v>570</v>
      </c>
      <c r="H603">
        <v>3</v>
      </c>
      <c r="I603">
        <v>39</v>
      </c>
      <c r="J603">
        <v>24</v>
      </c>
      <c r="K603" t="s">
        <v>879</v>
      </c>
      <c r="L603" s="80">
        <v>0.71643835306167603</v>
      </c>
    </row>
    <row r="604" spans="1:12" x14ac:dyDescent="0.35">
      <c r="A604" t="s">
        <v>843</v>
      </c>
      <c r="B604" t="s">
        <v>181</v>
      </c>
      <c r="C604" t="s">
        <v>888</v>
      </c>
      <c r="D604" t="s">
        <v>2053</v>
      </c>
      <c r="E604" t="s">
        <v>2063</v>
      </c>
      <c r="F604" t="s">
        <v>844</v>
      </c>
      <c r="G604">
        <v>5414</v>
      </c>
      <c r="H604">
        <v>167</v>
      </c>
      <c r="I604">
        <v>614</v>
      </c>
      <c r="J604">
        <v>573</v>
      </c>
      <c r="K604" t="s">
        <v>879</v>
      </c>
      <c r="L604" s="80">
        <v>0.83186572790145896</v>
      </c>
    </row>
    <row r="605" spans="1:12" x14ac:dyDescent="0.35">
      <c r="A605" t="s">
        <v>174</v>
      </c>
      <c r="B605" t="s">
        <v>845</v>
      </c>
      <c r="C605" t="s">
        <v>876</v>
      </c>
      <c r="D605" t="s">
        <v>2064</v>
      </c>
      <c r="E605" t="s">
        <v>2065</v>
      </c>
      <c r="F605" t="s">
        <v>845</v>
      </c>
      <c r="G605">
        <v>653</v>
      </c>
      <c r="H605">
        <v>33</v>
      </c>
      <c r="I605">
        <v>97</v>
      </c>
      <c r="J605">
        <v>132</v>
      </c>
      <c r="K605" t="s">
        <v>884</v>
      </c>
      <c r="L605" s="80">
        <v>0.58942115306854204</v>
      </c>
    </row>
    <row r="606" spans="1:12" x14ac:dyDescent="0.35">
      <c r="A606" t="s">
        <v>520</v>
      </c>
      <c r="B606" t="s">
        <v>181</v>
      </c>
      <c r="C606" t="s">
        <v>888</v>
      </c>
      <c r="D606" t="s">
        <v>2066</v>
      </c>
      <c r="E606" t="s">
        <v>2067</v>
      </c>
      <c r="F606" t="s">
        <v>846</v>
      </c>
      <c r="G606">
        <v>479</v>
      </c>
      <c r="H606">
        <v>3</v>
      </c>
      <c r="I606">
        <v>49</v>
      </c>
      <c r="J606">
        <v>34</v>
      </c>
      <c r="K606" t="s">
        <v>879</v>
      </c>
      <c r="L606" s="80">
        <v>0.91286158561706499</v>
      </c>
    </row>
    <row r="607" spans="1:12" x14ac:dyDescent="0.35">
      <c r="A607" t="s">
        <v>174</v>
      </c>
      <c r="B607" t="s">
        <v>847</v>
      </c>
      <c r="C607" t="s">
        <v>876</v>
      </c>
      <c r="D607" t="s">
        <v>2068</v>
      </c>
      <c r="E607" t="s">
        <v>2069</v>
      </c>
      <c r="F607" t="s">
        <v>847</v>
      </c>
      <c r="G607">
        <v>142</v>
      </c>
      <c r="H607">
        <v>0</v>
      </c>
      <c r="I607">
        <v>13</v>
      </c>
      <c r="J607">
        <v>7</v>
      </c>
      <c r="K607" t="s">
        <v>879</v>
      </c>
      <c r="L607" s="80">
        <v>0.75184386968612704</v>
      </c>
    </row>
    <row r="608" spans="1:12" x14ac:dyDescent="0.35">
      <c r="A608" t="s">
        <v>206</v>
      </c>
      <c r="B608" t="s">
        <v>181</v>
      </c>
      <c r="C608" t="s">
        <v>888</v>
      </c>
      <c r="D608" t="s">
        <v>2070</v>
      </c>
      <c r="E608" t="s">
        <v>2071</v>
      </c>
      <c r="F608" t="s">
        <v>849</v>
      </c>
      <c r="G608">
        <v>575</v>
      </c>
      <c r="H608">
        <v>4</v>
      </c>
      <c r="I608">
        <v>61</v>
      </c>
      <c r="J608">
        <v>44</v>
      </c>
      <c r="K608" t="s">
        <v>884</v>
      </c>
      <c r="L608" s="80">
        <v>0.54778391122818004</v>
      </c>
    </row>
    <row r="609" spans="1:12" x14ac:dyDescent="0.35">
      <c r="A609" t="s">
        <v>174</v>
      </c>
      <c r="B609" t="s">
        <v>850</v>
      </c>
      <c r="C609" t="s">
        <v>876</v>
      </c>
      <c r="D609" t="s">
        <v>2072</v>
      </c>
      <c r="E609" t="s">
        <v>2073</v>
      </c>
      <c r="F609" t="s">
        <v>850</v>
      </c>
      <c r="G609">
        <v>4906</v>
      </c>
      <c r="H609">
        <v>3</v>
      </c>
      <c r="I609">
        <v>80</v>
      </c>
      <c r="J609">
        <v>51</v>
      </c>
      <c r="K609" t="s">
        <v>879</v>
      </c>
      <c r="L609" s="80">
        <v>0.62170511484146096</v>
      </c>
    </row>
    <row r="610" spans="1:12" x14ac:dyDescent="0.35">
      <c r="A610" t="s">
        <v>174</v>
      </c>
      <c r="B610" t="s">
        <v>851</v>
      </c>
      <c r="C610" t="s">
        <v>876</v>
      </c>
      <c r="D610" t="s">
        <v>2074</v>
      </c>
      <c r="E610" t="s">
        <v>2075</v>
      </c>
      <c r="F610" t="s">
        <v>851</v>
      </c>
      <c r="G610">
        <v>2385</v>
      </c>
      <c r="H610">
        <v>1</v>
      </c>
      <c r="I610">
        <v>30</v>
      </c>
      <c r="J610">
        <v>14</v>
      </c>
      <c r="K610" t="s">
        <v>884</v>
      </c>
      <c r="L610" s="80">
        <v>0.52735871076583896</v>
      </c>
    </row>
    <row r="611" spans="1:12" x14ac:dyDescent="0.35">
      <c r="A611" t="s">
        <v>174</v>
      </c>
      <c r="B611" t="s">
        <v>852</v>
      </c>
      <c r="C611" t="s">
        <v>876</v>
      </c>
      <c r="D611" t="s">
        <v>2076</v>
      </c>
      <c r="E611" t="s">
        <v>2077</v>
      </c>
      <c r="F611" t="s">
        <v>852</v>
      </c>
      <c r="G611">
        <v>1259</v>
      </c>
      <c r="H611">
        <v>1</v>
      </c>
      <c r="I611">
        <v>20</v>
      </c>
      <c r="J611">
        <v>8</v>
      </c>
      <c r="K611" t="s">
        <v>879</v>
      </c>
      <c r="L611" s="80">
        <v>0.672524154186249</v>
      </c>
    </row>
    <row r="612" spans="1:12" x14ac:dyDescent="0.35">
      <c r="A612" t="s">
        <v>174</v>
      </c>
      <c r="B612" t="s">
        <v>853</v>
      </c>
      <c r="C612" t="s">
        <v>876</v>
      </c>
      <c r="D612" t="s">
        <v>2078</v>
      </c>
      <c r="E612" t="s">
        <v>2079</v>
      </c>
      <c r="F612" t="s">
        <v>853</v>
      </c>
      <c r="G612">
        <v>1052</v>
      </c>
      <c r="H612">
        <v>0</v>
      </c>
      <c r="I612">
        <v>16</v>
      </c>
      <c r="J612">
        <v>6</v>
      </c>
      <c r="K612" t="s">
        <v>879</v>
      </c>
      <c r="L612" s="80">
        <v>0.80845081806182895</v>
      </c>
    </row>
    <row r="613" spans="1:12" x14ac:dyDescent="0.35">
      <c r="A613" t="s">
        <v>174</v>
      </c>
      <c r="B613" t="s">
        <v>854</v>
      </c>
      <c r="C613" t="s">
        <v>876</v>
      </c>
      <c r="D613" t="s">
        <v>2080</v>
      </c>
      <c r="E613" t="s">
        <v>2081</v>
      </c>
      <c r="F613" t="s">
        <v>854</v>
      </c>
      <c r="G613">
        <v>8169</v>
      </c>
      <c r="H613">
        <v>9</v>
      </c>
      <c r="I613">
        <v>170</v>
      </c>
      <c r="J613">
        <v>63</v>
      </c>
      <c r="K613" t="s">
        <v>879</v>
      </c>
      <c r="L613" s="80">
        <v>0.69750595092773404</v>
      </c>
    </row>
    <row r="614" spans="1:12" x14ac:dyDescent="0.35">
      <c r="A614" t="s">
        <v>179</v>
      </c>
      <c r="B614" t="s">
        <v>181</v>
      </c>
      <c r="C614" t="s">
        <v>888</v>
      </c>
      <c r="D614" t="s">
        <v>2082</v>
      </c>
      <c r="E614" t="s">
        <v>2083</v>
      </c>
      <c r="F614" t="s">
        <v>855</v>
      </c>
      <c r="G614">
        <v>920</v>
      </c>
      <c r="H614">
        <v>40</v>
      </c>
      <c r="I614">
        <v>122</v>
      </c>
      <c r="J614">
        <v>66</v>
      </c>
      <c r="K614" t="s">
        <v>887</v>
      </c>
      <c r="L614" s="80">
        <v>0.243448406457901</v>
      </c>
    </row>
    <row r="615" spans="1:12" x14ac:dyDescent="0.35">
      <c r="A615" t="s">
        <v>174</v>
      </c>
      <c r="B615" t="s">
        <v>856</v>
      </c>
      <c r="C615" t="s">
        <v>876</v>
      </c>
      <c r="D615" t="s">
        <v>2084</v>
      </c>
      <c r="E615" t="s">
        <v>2085</v>
      </c>
      <c r="F615" t="s">
        <v>856</v>
      </c>
      <c r="G615">
        <v>172</v>
      </c>
      <c r="H615">
        <v>0</v>
      </c>
      <c r="I615">
        <v>12</v>
      </c>
      <c r="J615">
        <v>14</v>
      </c>
      <c r="K615" t="s">
        <v>887</v>
      </c>
      <c r="L615" s="80">
        <v>0.39569228887558</v>
      </c>
    </row>
    <row r="616" spans="1:12" x14ac:dyDescent="0.35">
      <c r="A616" t="s">
        <v>174</v>
      </c>
      <c r="B616" t="s">
        <v>857</v>
      </c>
      <c r="C616" t="s">
        <v>876</v>
      </c>
      <c r="D616" t="s">
        <v>2086</v>
      </c>
      <c r="E616" t="s">
        <v>2087</v>
      </c>
      <c r="F616" t="s">
        <v>857</v>
      </c>
      <c r="G616">
        <v>181</v>
      </c>
      <c r="H616">
        <v>2</v>
      </c>
      <c r="I616">
        <v>8</v>
      </c>
      <c r="J616">
        <v>20</v>
      </c>
      <c r="K616" t="s">
        <v>879</v>
      </c>
      <c r="L616" s="80">
        <v>0.722018182277679</v>
      </c>
    </row>
    <row r="617" spans="1:12" x14ac:dyDescent="0.35">
      <c r="A617" t="s">
        <v>174</v>
      </c>
      <c r="B617" t="s">
        <v>859</v>
      </c>
      <c r="C617" t="s">
        <v>876</v>
      </c>
      <c r="D617" t="s">
        <v>2088</v>
      </c>
      <c r="E617" t="s">
        <v>2089</v>
      </c>
      <c r="F617" t="s">
        <v>859</v>
      </c>
      <c r="G617">
        <v>510</v>
      </c>
      <c r="H617">
        <v>45</v>
      </c>
      <c r="I617">
        <v>89</v>
      </c>
      <c r="J617">
        <v>54</v>
      </c>
      <c r="K617" t="s">
        <v>887</v>
      </c>
      <c r="L617" s="80">
        <v>0.35595202445983898</v>
      </c>
    </row>
    <row r="618" spans="1:12" x14ac:dyDescent="0.35">
      <c r="A618" t="s">
        <v>174</v>
      </c>
      <c r="B618" t="s">
        <v>860</v>
      </c>
      <c r="C618" t="s">
        <v>876</v>
      </c>
      <c r="D618" t="s">
        <v>2090</v>
      </c>
      <c r="E618" t="s">
        <v>2091</v>
      </c>
      <c r="F618" t="s">
        <v>860</v>
      </c>
      <c r="G618">
        <v>317</v>
      </c>
      <c r="H618">
        <v>1</v>
      </c>
      <c r="I618">
        <v>29</v>
      </c>
      <c r="J618">
        <v>7</v>
      </c>
      <c r="K618" t="s">
        <v>879</v>
      </c>
      <c r="L618" s="80">
        <v>0.88387119770050004</v>
      </c>
    </row>
    <row r="619" spans="1:12" x14ac:dyDescent="0.35">
      <c r="A619" t="s">
        <v>174</v>
      </c>
      <c r="B619" t="s">
        <v>862</v>
      </c>
      <c r="C619" t="s">
        <v>876</v>
      </c>
      <c r="D619" t="s">
        <v>2092</v>
      </c>
      <c r="E619" t="s">
        <v>2093</v>
      </c>
      <c r="F619" t="s">
        <v>862</v>
      </c>
      <c r="G619">
        <v>497</v>
      </c>
      <c r="H619">
        <v>9</v>
      </c>
      <c r="I619">
        <v>45</v>
      </c>
      <c r="J619">
        <v>30</v>
      </c>
      <c r="K619" t="s">
        <v>879</v>
      </c>
      <c r="L619" s="80">
        <v>0.70115506649017301</v>
      </c>
    </row>
    <row r="620" spans="1:12" x14ac:dyDescent="0.35">
      <c r="A620" t="s">
        <v>174</v>
      </c>
      <c r="B620" t="s">
        <v>863</v>
      </c>
      <c r="C620" t="s">
        <v>876</v>
      </c>
      <c r="D620" t="s">
        <v>2094</v>
      </c>
      <c r="E620" t="s">
        <v>2095</v>
      </c>
      <c r="F620" t="s">
        <v>863</v>
      </c>
      <c r="G620">
        <v>375</v>
      </c>
      <c r="H620">
        <v>7</v>
      </c>
      <c r="I620">
        <v>15</v>
      </c>
      <c r="J620">
        <v>56</v>
      </c>
      <c r="K620" t="s">
        <v>879</v>
      </c>
      <c r="L620" s="80">
        <v>0.752938091754913</v>
      </c>
    </row>
    <row r="621" spans="1:12" x14ac:dyDescent="0.35">
      <c r="A621" t="s">
        <v>174</v>
      </c>
      <c r="B621" t="s">
        <v>864</v>
      </c>
      <c r="C621" t="s">
        <v>876</v>
      </c>
      <c r="D621" t="s">
        <v>2096</v>
      </c>
      <c r="E621" t="s">
        <v>2097</v>
      </c>
      <c r="F621" t="s">
        <v>864</v>
      </c>
      <c r="G621">
        <v>231</v>
      </c>
      <c r="H621">
        <v>0</v>
      </c>
      <c r="I621">
        <v>15</v>
      </c>
      <c r="J621">
        <v>13</v>
      </c>
      <c r="K621" t="s">
        <v>879</v>
      </c>
      <c r="L621" s="80">
        <v>0.93517816066741899</v>
      </c>
    </row>
    <row r="622" spans="1:12" x14ac:dyDescent="0.35">
      <c r="A622" t="s">
        <v>174</v>
      </c>
      <c r="B622" t="s">
        <v>865</v>
      </c>
      <c r="C622" t="s">
        <v>876</v>
      </c>
      <c r="D622" t="s">
        <v>2098</v>
      </c>
      <c r="E622" t="s">
        <v>2099</v>
      </c>
      <c r="F622" t="s">
        <v>865</v>
      </c>
      <c r="G622">
        <v>159</v>
      </c>
      <c r="H622">
        <v>2</v>
      </c>
      <c r="I622">
        <v>7</v>
      </c>
      <c r="J622">
        <v>4</v>
      </c>
      <c r="K622" t="s">
        <v>884</v>
      </c>
      <c r="L622" s="80">
        <v>0.565682113170624</v>
      </c>
    </row>
  </sheetData>
  <dataValidations count="3">
    <dataValidation allowBlank="1" showInputMessage="1" showErrorMessage="1" promptTitle="Vertex 1 Name" prompt="Enter the name of the edge's first vertex." sqref="A2:A622" xr:uid="{61AA1833-A7F3-4847-8355-B229514D9077}"/>
    <dataValidation allowBlank="1" showInputMessage="1" showErrorMessage="1" promptTitle="Vertex 2 Name" prompt="Enter the name of the edge's second vertex." sqref="B2:B622" xr:uid="{A866BF9A-494B-4759-A394-BC19E1E8EC90}"/>
    <dataValidation allowBlank="1" showErrorMessage="1" sqref="C1:C622" xr:uid="{6FF73AFF-CF8C-481B-83DC-8CC069B41EBB}"/>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4BD88-E4C0-4780-B8C2-BCB70778612E}">
  <dimension ref="A3:M9"/>
  <sheetViews>
    <sheetView topLeftCell="D1" zoomScale="70" zoomScaleNormal="70" workbookViewId="0">
      <selection activeCell="J15" sqref="J15"/>
    </sheetView>
  </sheetViews>
  <sheetFormatPr defaultRowHeight="14.5" x14ac:dyDescent="0.35"/>
  <cols>
    <col min="1" max="1" width="12.36328125" bestFit="1" customWidth="1"/>
    <col min="2" max="2" width="16.36328125" bestFit="1" customWidth="1"/>
    <col min="3" max="3" width="18.1796875" bestFit="1" customWidth="1"/>
    <col min="4" max="4" width="17.36328125" bestFit="1" customWidth="1"/>
    <col min="5" max="5" width="18" bestFit="1" customWidth="1"/>
    <col min="6" max="6" width="16.36328125" bestFit="1" customWidth="1"/>
    <col min="7" max="7" width="18.1796875" bestFit="1" customWidth="1"/>
    <col min="8" max="8" width="17.36328125" bestFit="1" customWidth="1"/>
    <col min="9" max="9" width="18" bestFit="1" customWidth="1"/>
    <col min="10" max="10" width="21.26953125" bestFit="1" customWidth="1"/>
    <col min="11" max="11" width="23" bestFit="1" customWidth="1"/>
    <col min="12" max="12" width="22.1796875" bestFit="1" customWidth="1"/>
    <col min="13" max="13" width="22.81640625" bestFit="1" customWidth="1"/>
  </cols>
  <sheetData>
    <row r="3" spans="1:13" x14ac:dyDescent="0.35">
      <c r="B3" s="82" t="s">
        <v>2101</v>
      </c>
    </row>
    <row r="4" spans="1:13" x14ac:dyDescent="0.35">
      <c r="B4" t="s">
        <v>876</v>
      </c>
      <c r="F4" t="s">
        <v>888</v>
      </c>
      <c r="J4" t="s">
        <v>2109</v>
      </c>
      <c r="K4" t="s">
        <v>2107</v>
      </c>
      <c r="L4" t="s">
        <v>2105</v>
      </c>
      <c r="M4" t="s">
        <v>2104</v>
      </c>
    </row>
    <row r="5" spans="1:13" x14ac:dyDescent="0.35">
      <c r="A5" s="82" t="s">
        <v>2102</v>
      </c>
      <c r="B5" t="s">
        <v>2110</v>
      </c>
      <c r="C5" t="s">
        <v>2108</v>
      </c>
      <c r="D5" t="s">
        <v>2100</v>
      </c>
      <c r="E5" t="s">
        <v>2106</v>
      </c>
      <c r="F5" t="s">
        <v>2110</v>
      </c>
      <c r="G5" t="s">
        <v>2108</v>
      </c>
      <c r="H5" t="s">
        <v>2100</v>
      </c>
      <c r="I5" t="s">
        <v>2106</v>
      </c>
    </row>
    <row r="6" spans="1:13" x14ac:dyDescent="0.35">
      <c r="A6" s="81" t="s">
        <v>887</v>
      </c>
      <c r="B6" s="2">
        <v>24.323529411764707</v>
      </c>
      <c r="C6" s="2">
        <v>186.76470588235293</v>
      </c>
      <c r="D6" s="84">
        <v>5.4750402576489533E-2</v>
      </c>
      <c r="E6" s="83">
        <v>34</v>
      </c>
      <c r="F6" s="2">
        <v>28.833333333333332</v>
      </c>
      <c r="G6" s="2">
        <v>139.91666666666666</v>
      </c>
      <c r="H6" s="84">
        <v>1.932367149758454E-2</v>
      </c>
      <c r="I6" s="83">
        <v>12</v>
      </c>
      <c r="J6" s="2">
        <v>25.5</v>
      </c>
      <c r="K6" s="2">
        <v>174.54347826086956</v>
      </c>
      <c r="L6" s="84">
        <v>7.407407407407407E-2</v>
      </c>
      <c r="M6" s="83">
        <v>46</v>
      </c>
    </row>
    <row r="7" spans="1:13" x14ac:dyDescent="0.35">
      <c r="A7" s="81" t="s">
        <v>884</v>
      </c>
      <c r="B7" s="2">
        <v>21.641509433962263</v>
      </c>
      <c r="C7" s="2">
        <v>137.03773584905662</v>
      </c>
      <c r="D7" s="84">
        <v>8.5346215780998394E-2</v>
      </c>
      <c r="E7" s="83">
        <v>53</v>
      </c>
      <c r="F7" s="2">
        <v>24.75</v>
      </c>
      <c r="G7" s="2">
        <v>153.125</v>
      </c>
      <c r="H7" s="84">
        <v>2.5764895330112721E-2</v>
      </c>
      <c r="I7" s="83">
        <v>16</v>
      </c>
      <c r="J7" s="2">
        <v>22.362318840579711</v>
      </c>
      <c r="K7" s="2">
        <v>140.768115942029</v>
      </c>
      <c r="L7" s="84">
        <v>0.1111111111111111</v>
      </c>
      <c r="M7" s="83">
        <v>69</v>
      </c>
    </row>
    <row r="8" spans="1:13" x14ac:dyDescent="0.35">
      <c r="A8" s="81" t="s">
        <v>879</v>
      </c>
      <c r="B8" s="2">
        <v>53.218328840970351</v>
      </c>
      <c r="C8" s="2">
        <v>161.63611859838275</v>
      </c>
      <c r="D8" s="84">
        <v>0.59742351046698872</v>
      </c>
      <c r="E8" s="83">
        <v>371</v>
      </c>
      <c r="F8" s="2">
        <v>54.140740740740739</v>
      </c>
      <c r="G8" s="2">
        <v>230.53333333333333</v>
      </c>
      <c r="H8" s="84">
        <v>0.21739130434782608</v>
      </c>
      <c r="I8" s="83">
        <v>135</v>
      </c>
      <c r="J8" s="2">
        <v>53.464426877470359</v>
      </c>
      <c r="K8" s="2">
        <v>180.01778656126481</v>
      </c>
      <c r="L8" s="84">
        <v>0.81481481481481477</v>
      </c>
      <c r="M8" s="83">
        <v>506</v>
      </c>
    </row>
    <row r="9" spans="1:13" x14ac:dyDescent="0.35">
      <c r="A9" s="81" t="s">
        <v>2103</v>
      </c>
      <c r="B9" s="2">
        <v>47.419213973799124</v>
      </c>
      <c r="C9" s="2">
        <v>160.65502183406113</v>
      </c>
      <c r="D9" s="84">
        <v>0.7375201288244766</v>
      </c>
      <c r="E9" s="83">
        <v>458</v>
      </c>
      <c r="F9" s="2">
        <v>49.392638036809814</v>
      </c>
      <c r="G9" s="2">
        <v>216.2638036809816</v>
      </c>
      <c r="H9" s="84">
        <v>0.26247987117552335</v>
      </c>
      <c r="I9" s="83">
        <v>163</v>
      </c>
      <c r="J9" s="2">
        <v>47.937198067632849</v>
      </c>
      <c r="K9" s="2">
        <v>175.2512077294686</v>
      </c>
      <c r="L9" s="84">
        <v>1</v>
      </c>
      <c r="M9" s="83">
        <v>621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694"/>
  <sheetViews>
    <sheetView workbookViewId="0">
      <pane xSplit="1" ySplit="2" topLeftCell="B3" activePane="bottomRight" state="frozen"/>
      <selection pane="topRight" activeCell="B1" sqref="B1"/>
      <selection pane="bottomLeft" activeCell="A3" sqref="A3"/>
      <selection pane="bottomRight" activeCell="A3" sqref="A3:AD4"/>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hidden="1" customWidth="1"/>
    <col min="28" max="28" width="16" hidden="1" customWidth="1"/>
    <col min="29" max="29" width="16" style="5" bestFit="1" customWidth="1"/>
    <col min="30" max="30" width="16.1796875" style="2" bestFit="1" customWidth="1"/>
    <col min="31" max="31" width="17.90625" bestFit="1" customWidth="1"/>
    <col min="32" max="32" width="16.1796875" bestFit="1" customWidth="1"/>
    <col min="33" max="33" width="17.90625" bestFit="1" customWidth="1"/>
    <col min="34" max="34" width="16.36328125" bestFit="1" customWidth="1"/>
    <col min="35" max="35" width="17.90625" bestFit="1" customWidth="1"/>
    <col min="36" max="36" width="16.1796875" bestFit="1" customWidth="1"/>
    <col min="37" max="37" width="17.90625" bestFit="1" customWidth="1"/>
    <col min="38" max="39" width="18" bestFit="1" customWidth="1"/>
  </cols>
  <sheetData>
    <row r="1" spans="1:40" x14ac:dyDescent="0.3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40" ht="30" customHeight="1" x14ac:dyDescent="0.3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s="105" t="s">
        <v>2140</v>
      </c>
      <c r="AE2" s="105" t="s">
        <v>2141</v>
      </c>
      <c r="AF2" s="105" t="s">
        <v>2142</v>
      </c>
      <c r="AG2" s="105" t="s">
        <v>2143</v>
      </c>
      <c r="AH2" s="105" t="s">
        <v>2144</v>
      </c>
      <c r="AI2" s="105" t="s">
        <v>2145</v>
      </c>
      <c r="AJ2" s="105" t="s">
        <v>2146</v>
      </c>
      <c r="AK2" s="105" t="s">
        <v>2148</v>
      </c>
      <c r="AL2" s="105" t="s">
        <v>2149</v>
      </c>
      <c r="AM2" s="105" t="s">
        <v>2150</v>
      </c>
    </row>
    <row r="3" spans="1:40" ht="15" customHeight="1" x14ac:dyDescent="0.35">
      <c r="A3" s="46" t="s">
        <v>174</v>
      </c>
      <c r="B3" s="49"/>
      <c r="C3" s="49"/>
      <c r="D3" s="50"/>
      <c r="E3" s="51"/>
      <c r="F3" s="49"/>
      <c r="G3" s="49"/>
      <c r="H3" s="53"/>
      <c r="I3" s="52"/>
      <c r="J3" s="52"/>
      <c r="K3" s="53"/>
      <c r="L3" s="55"/>
      <c r="M3" s="56">
        <v>2125.87744140625</v>
      </c>
      <c r="N3" s="56">
        <v>7568.4287109375</v>
      </c>
      <c r="O3" s="54"/>
      <c r="P3" s="57"/>
      <c r="Q3" s="57"/>
      <c r="R3" s="47">
        <v>486</v>
      </c>
      <c r="S3" s="47">
        <v>0</v>
      </c>
      <c r="T3" s="47">
        <v>486</v>
      </c>
      <c r="U3" s="48">
        <v>235710</v>
      </c>
      <c r="V3" s="48">
        <v>2.0579999999999999E-3</v>
      </c>
      <c r="W3" s="48">
        <v>2.0530000000000001E-3</v>
      </c>
      <c r="X3" s="48">
        <v>223.837648</v>
      </c>
      <c r="Y3" s="48">
        <v>0</v>
      </c>
      <c r="Z3" s="48">
        <v>0</v>
      </c>
      <c r="AA3" s="58">
        <v>3</v>
      </c>
      <c r="AB3" s="58"/>
      <c r="AC3" s="59"/>
      <c r="AD3" s="47"/>
      <c r="AE3" s="47"/>
      <c r="AF3" s="47"/>
      <c r="AG3" s="47"/>
      <c r="AH3" s="47"/>
      <c r="AI3" s="47"/>
      <c r="AJ3" s="106" t="s">
        <v>2147</v>
      </c>
      <c r="AK3" s="106" t="s">
        <v>2147</v>
      </c>
      <c r="AL3" s="106" t="s">
        <v>2147</v>
      </c>
      <c r="AM3" s="106" t="s">
        <v>2147</v>
      </c>
    </row>
    <row r="4" spans="1:40" x14ac:dyDescent="0.35">
      <c r="A4" s="11" t="s">
        <v>175</v>
      </c>
      <c r="B4" s="12"/>
      <c r="C4" s="12"/>
      <c r="D4" s="85"/>
      <c r="E4" s="74"/>
      <c r="F4" s="12"/>
      <c r="G4" s="12"/>
      <c r="H4" s="13"/>
      <c r="I4" s="63"/>
      <c r="J4" s="63"/>
      <c r="K4" s="13"/>
      <c r="L4" s="86"/>
      <c r="M4" s="87">
        <v>3054.615478515625</v>
      </c>
      <c r="N4" s="87">
        <v>7508.34228515625</v>
      </c>
      <c r="O4" s="73"/>
      <c r="P4" s="88"/>
      <c r="Q4" s="88"/>
      <c r="R4" s="47">
        <v>1</v>
      </c>
      <c r="S4" s="47">
        <v>1</v>
      </c>
      <c r="T4" s="47">
        <v>0</v>
      </c>
      <c r="U4" s="48">
        <v>0</v>
      </c>
      <c r="V4" s="48">
        <v>1.0300000000000001E-3</v>
      </c>
      <c r="W4" s="48">
        <v>2.0530000000000001E-3</v>
      </c>
      <c r="X4" s="48">
        <v>0.54148600000000002</v>
      </c>
      <c r="Y4" s="48">
        <v>0</v>
      </c>
      <c r="Z4" s="48">
        <v>0</v>
      </c>
      <c r="AA4" s="75">
        <v>4</v>
      </c>
      <c r="AB4" s="75"/>
      <c r="AC4" s="89"/>
      <c r="AD4" s="47"/>
      <c r="AE4" s="47"/>
      <c r="AF4" s="47"/>
      <c r="AG4" s="47"/>
      <c r="AH4" s="47"/>
      <c r="AI4" s="47"/>
      <c r="AJ4" s="47"/>
      <c r="AK4" s="47"/>
      <c r="AL4" s="47"/>
      <c r="AM4" s="47"/>
      <c r="AN4" s="2"/>
    </row>
    <row r="5" spans="1:40" x14ac:dyDescent="0.35">
      <c r="A5" s="11" t="s">
        <v>176</v>
      </c>
      <c r="B5" s="12"/>
      <c r="C5" s="12"/>
      <c r="D5" s="85"/>
      <c r="E5" s="74"/>
      <c r="F5" s="12"/>
      <c r="G5" s="12"/>
      <c r="H5" s="13"/>
      <c r="I5" s="63"/>
      <c r="J5" s="63"/>
      <c r="K5" s="13"/>
      <c r="L5" s="86"/>
      <c r="M5" s="87">
        <v>1557.60205078125</v>
      </c>
      <c r="N5" s="87">
        <v>8993.8115234375</v>
      </c>
      <c r="O5" s="73"/>
      <c r="P5" s="88"/>
      <c r="Q5" s="88"/>
      <c r="R5" s="47">
        <v>1</v>
      </c>
      <c r="S5" s="47">
        <v>1</v>
      </c>
      <c r="T5" s="47">
        <v>0</v>
      </c>
      <c r="U5" s="48">
        <v>0</v>
      </c>
      <c r="V5" s="48">
        <v>1.0300000000000001E-3</v>
      </c>
      <c r="W5" s="48">
        <v>2.0530000000000001E-3</v>
      </c>
      <c r="X5" s="48">
        <v>0.54148600000000002</v>
      </c>
      <c r="Y5" s="48">
        <v>0</v>
      </c>
      <c r="Z5" s="48">
        <v>0</v>
      </c>
      <c r="AA5" s="75">
        <v>5</v>
      </c>
      <c r="AB5" s="75"/>
      <c r="AC5" s="89"/>
      <c r="AD5" s="47"/>
      <c r="AE5" s="47"/>
      <c r="AF5" s="47"/>
      <c r="AG5" s="47"/>
      <c r="AH5" s="47"/>
      <c r="AI5" s="47"/>
      <c r="AJ5" s="47"/>
      <c r="AK5" s="47"/>
      <c r="AL5" s="47"/>
      <c r="AM5" s="47"/>
      <c r="AN5" s="2"/>
    </row>
    <row r="6" spans="1:40" x14ac:dyDescent="0.35">
      <c r="A6" s="11" t="s">
        <v>177</v>
      </c>
      <c r="B6" s="12"/>
      <c r="C6" s="12"/>
      <c r="D6" s="85"/>
      <c r="E6" s="74"/>
      <c r="F6" s="12"/>
      <c r="G6" s="12"/>
      <c r="H6" s="13"/>
      <c r="I6" s="63"/>
      <c r="J6" s="63"/>
      <c r="K6" s="13"/>
      <c r="L6" s="86"/>
      <c r="M6" s="87">
        <v>3404.468505859375</v>
      </c>
      <c r="N6" s="87">
        <v>8557.1728515625</v>
      </c>
      <c r="O6" s="73"/>
      <c r="P6" s="88"/>
      <c r="Q6" s="88"/>
      <c r="R6" s="47">
        <v>1</v>
      </c>
      <c r="S6" s="47">
        <v>1</v>
      </c>
      <c r="T6" s="47">
        <v>0</v>
      </c>
      <c r="U6" s="48">
        <v>0</v>
      </c>
      <c r="V6" s="48">
        <v>1.0300000000000001E-3</v>
      </c>
      <c r="W6" s="48">
        <v>2.0530000000000001E-3</v>
      </c>
      <c r="X6" s="48">
        <v>0.54148600000000002</v>
      </c>
      <c r="Y6" s="48">
        <v>0</v>
      </c>
      <c r="Z6" s="48">
        <v>0</v>
      </c>
      <c r="AA6" s="75">
        <v>6</v>
      </c>
      <c r="AB6" s="75"/>
      <c r="AC6" s="89"/>
      <c r="AD6" s="47"/>
      <c r="AE6" s="47"/>
      <c r="AF6" s="47"/>
      <c r="AG6" s="47"/>
      <c r="AH6" s="47"/>
      <c r="AI6" s="47"/>
      <c r="AJ6" s="47"/>
      <c r="AK6" s="47"/>
      <c r="AL6" s="47"/>
      <c r="AM6" s="47"/>
      <c r="AN6" s="2"/>
    </row>
    <row r="7" spans="1:40" x14ac:dyDescent="0.35">
      <c r="A7" s="11" t="s">
        <v>178</v>
      </c>
      <c r="B7" s="12"/>
      <c r="C7" s="12"/>
      <c r="D7" s="85"/>
      <c r="E7" s="74"/>
      <c r="F7" s="12"/>
      <c r="G7" s="12"/>
      <c r="H7" s="13"/>
      <c r="I7" s="63"/>
      <c r="J7" s="63"/>
      <c r="K7" s="13"/>
      <c r="L7" s="86"/>
      <c r="M7" s="87">
        <v>3653.005615234375</v>
      </c>
      <c r="N7" s="87">
        <v>6327.58251953125</v>
      </c>
      <c r="O7" s="73"/>
      <c r="P7" s="88"/>
      <c r="Q7" s="88"/>
      <c r="R7" s="47">
        <v>1</v>
      </c>
      <c r="S7" s="47">
        <v>1</v>
      </c>
      <c r="T7" s="47">
        <v>0</v>
      </c>
      <c r="U7" s="48">
        <v>0</v>
      </c>
      <c r="V7" s="48">
        <v>1.0300000000000001E-3</v>
      </c>
      <c r="W7" s="48">
        <v>2.0530000000000001E-3</v>
      </c>
      <c r="X7" s="48">
        <v>0.54148600000000002</v>
      </c>
      <c r="Y7" s="48">
        <v>0</v>
      </c>
      <c r="Z7" s="48">
        <v>0</v>
      </c>
      <c r="AA7" s="75">
        <v>7</v>
      </c>
      <c r="AB7" s="75"/>
      <c r="AC7" s="89"/>
      <c r="AD7" s="47"/>
      <c r="AE7" s="47"/>
      <c r="AF7" s="47"/>
      <c r="AG7" s="47"/>
      <c r="AH7" s="47"/>
      <c r="AI7" s="47"/>
      <c r="AJ7" s="47"/>
      <c r="AK7" s="47"/>
      <c r="AL7" s="47"/>
      <c r="AM7" s="47"/>
      <c r="AN7" s="2"/>
    </row>
    <row r="8" spans="1:40" x14ac:dyDescent="0.35">
      <c r="A8" s="11" t="s">
        <v>179</v>
      </c>
      <c r="B8" s="12"/>
      <c r="C8" s="12"/>
      <c r="D8" s="85"/>
      <c r="E8" s="74"/>
      <c r="F8" s="12"/>
      <c r="G8" s="12"/>
      <c r="H8" s="13"/>
      <c r="I8" s="63"/>
      <c r="J8" s="63"/>
      <c r="K8" s="13"/>
      <c r="L8" s="86"/>
      <c r="M8" s="87">
        <v>4780.07568359375</v>
      </c>
      <c r="N8" s="87">
        <v>3919.0732421875</v>
      </c>
      <c r="O8" s="73"/>
      <c r="P8" s="88"/>
      <c r="Q8" s="88"/>
      <c r="R8" s="47">
        <v>8</v>
      </c>
      <c r="S8" s="47">
        <v>0</v>
      </c>
      <c r="T8" s="47">
        <v>8</v>
      </c>
      <c r="U8" s="48">
        <v>2800</v>
      </c>
      <c r="V8" s="48">
        <v>1.799E-3</v>
      </c>
      <c r="W8" s="48">
        <v>0</v>
      </c>
      <c r="X8" s="48">
        <v>3.796516</v>
      </c>
      <c r="Y8" s="48">
        <v>0</v>
      </c>
      <c r="Z8" s="48">
        <v>0</v>
      </c>
      <c r="AA8" s="75">
        <v>8</v>
      </c>
      <c r="AB8" s="75"/>
      <c r="AC8" s="89"/>
      <c r="AD8" s="47"/>
      <c r="AE8" s="47"/>
      <c r="AF8" s="47"/>
      <c r="AG8" s="47"/>
      <c r="AH8" s="47"/>
      <c r="AI8" s="47"/>
      <c r="AJ8" s="106" t="s">
        <v>2147</v>
      </c>
      <c r="AK8" s="106" t="s">
        <v>2147</v>
      </c>
      <c r="AL8" s="106" t="s">
        <v>2147</v>
      </c>
      <c r="AM8" s="106" t="s">
        <v>2147</v>
      </c>
      <c r="AN8" s="2"/>
    </row>
    <row r="9" spans="1:40" x14ac:dyDescent="0.35">
      <c r="A9" s="11" t="s">
        <v>180</v>
      </c>
      <c r="B9" s="12"/>
      <c r="C9" s="12"/>
      <c r="D9" s="85"/>
      <c r="E9" s="74"/>
      <c r="F9" s="12"/>
      <c r="G9" s="12"/>
      <c r="H9" s="13"/>
      <c r="I9" s="63"/>
      <c r="J9" s="63"/>
      <c r="K9" s="13"/>
      <c r="L9" s="86"/>
      <c r="M9" s="87">
        <v>2480.926025390625</v>
      </c>
      <c r="N9" s="87">
        <v>3135.144775390625</v>
      </c>
      <c r="O9" s="73"/>
      <c r="P9" s="88"/>
      <c r="Q9" s="88"/>
      <c r="R9" s="47">
        <v>1</v>
      </c>
      <c r="S9" s="47">
        <v>1</v>
      </c>
      <c r="T9" s="47">
        <v>0</v>
      </c>
      <c r="U9" s="48">
        <v>0</v>
      </c>
      <c r="V9" s="48">
        <v>1.3179999999999999E-3</v>
      </c>
      <c r="W9" s="48">
        <v>0</v>
      </c>
      <c r="X9" s="48">
        <v>0.55337999999999998</v>
      </c>
      <c r="Y9" s="48">
        <v>0</v>
      </c>
      <c r="Z9" s="48">
        <v>0</v>
      </c>
      <c r="AA9" s="75">
        <v>9</v>
      </c>
      <c r="AB9" s="75"/>
      <c r="AC9" s="89"/>
      <c r="AD9" s="47"/>
      <c r="AE9" s="47"/>
      <c r="AF9" s="47"/>
      <c r="AG9" s="47"/>
      <c r="AH9" s="47"/>
      <c r="AI9" s="47"/>
      <c r="AJ9" s="47"/>
      <c r="AK9" s="47"/>
      <c r="AL9" s="47"/>
      <c r="AM9" s="47"/>
      <c r="AN9" s="2"/>
    </row>
    <row r="10" spans="1:40" x14ac:dyDescent="0.35">
      <c r="A10" s="11" t="s">
        <v>181</v>
      </c>
      <c r="B10" s="12"/>
      <c r="C10" s="12"/>
      <c r="D10" s="85"/>
      <c r="E10" s="74"/>
      <c r="F10" s="12"/>
      <c r="G10" s="12"/>
      <c r="H10" s="13"/>
      <c r="I10" s="63"/>
      <c r="J10" s="63"/>
      <c r="K10" s="13"/>
      <c r="L10" s="86"/>
      <c r="M10" s="87">
        <v>6012.03955078125</v>
      </c>
      <c r="N10" s="87">
        <v>4415.451171875</v>
      </c>
      <c r="O10" s="73"/>
      <c r="P10" s="88"/>
      <c r="Q10" s="88"/>
      <c r="R10" s="47">
        <v>41</v>
      </c>
      <c r="S10" s="47">
        <v>41</v>
      </c>
      <c r="T10" s="47">
        <v>0</v>
      </c>
      <c r="U10" s="48">
        <v>39846</v>
      </c>
      <c r="V10" s="48">
        <v>2.725E-3</v>
      </c>
      <c r="W10" s="48">
        <v>0</v>
      </c>
      <c r="X10" s="48">
        <v>17.070805</v>
      </c>
      <c r="Y10" s="48">
        <v>0</v>
      </c>
      <c r="Z10" s="48">
        <v>0</v>
      </c>
      <c r="AA10" s="75">
        <v>10</v>
      </c>
      <c r="AB10" s="75"/>
      <c r="AC10" s="89"/>
      <c r="AD10" s="47"/>
      <c r="AE10" s="47"/>
      <c r="AF10" s="47"/>
      <c r="AG10" s="47"/>
      <c r="AH10" s="47"/>
      <c r="AI10" s="47"/>
      <c r="AJ10" s="47"/>
      <c r="AK10" s="47"/>
      <c r="AL10" s="47"/>
      <c r="AM10" s="47"/>
      <c r="AN10" s="2"/>
    </row>
    <row r="11" spans="1:40" x14ac:dyDescent="0.35">
      <c r="A11" s="11" t="s">
        <v>182</v>
      </c>
      <c r="B11" s="12"/>
      <c r="C11" s="12"/>
      <c r="D11" s="85"/>
      <c r="E11" s="74"/>
      <c r="F11" s="12"/>
      <c r="G11" s="12"/>
      <c r="H11" s="13"/>
      <c r="I11" s="63"/>
      <c r="J11" s="63"/>
      <c r="K11" s="13"/>
      <c r="L11" s="86"/>
      <c r="M11" s="87">
        <v>3174.874267578125</v>
      </c>
      <c r="N11" s="87">
        <v>6382.15966796875</v>
      </c>
      <c r="O11" s="73"/>
      <c r="P11" s="88"/>
      <c r="Q11" s="88"/>
      <c r="R11" s="47">
        <v>1</v>
      </c>
      <c r="S11" s="47">
        <v>1</v>
      </c>
      <c r="T11" s="47">
        <v>0</v>
      </c>
      <c r="U11" s="48">
        <v>0</v>
      </c>
      <c r="V11" s="48">
        <v>1.0300000000000001E-3</v>
      </c>
      <c r="W11" s="48">
        <v>2.0530000000000001E-3</v>
      </c>
      <c r="X11" s="48">
        <v>0.54148600000000002</v>
      </c>
      <c r="Y11" s="48">
        <v>0</v>
      </c>
      <c r="Z11" s="48">
        <v>0</v>
      </c>
      <c r="AA11" s="75">
        <v>11</v>
      </c>
      <c r="AB11" s="75"/>
      <c r="AC11" s="89"/>
      <c r="AD11" s="47"/>
      <c r="AE11" s="47"/>
      <c r="AF11" s="47"/>
      <c r="AG11" s="47"/>
      <c r="AH11" s="47"/>
      <c r="AI11" s="47"/>
      <c r="AJ11" s="47"/>
      <c r="AK11" s="47"/>
      <c r="AL11" s="47"/>
      <c r="AM11" s="47"/>
      <c r="AN11" s="2"/>
    </row>
    <row r="12" spans="1:40" x14ac:dyDescent="0.35">
      <c r="A12" s="11" t="s">
        <v>183</v>
      </c>
      <c r="B12" s="12"/>
      <c r="C12" s="12"/>
      <c r="D12" s="85"/>
      <c r="E12" s="74"/>
      <c r="F12" s="12"/>
      <c r="G12" s="12"/>
      <c r="H12" s="13"/>
      <c r="I12" s="63"/>
      <c r="J12" s="63"/>
      <c r="K12" s="13"/>
      <c r="L12" s="86"/>
      <c r="M12" s="87">
        <v>902.40118408203125</v>
      </c>
      <c r="N12" s="87">
        <v>5981.998046875</v>
      </c>
      <c r="O12" s="73"/>
      <c r="P12" s="88"/>
      <c r="Q12" s="88"/>
      <c r="R12" s="47">
        <v>1</v>
      </c>
      <c r="S12" s="47">
        <v>1</v>
      </c>
      <c r="T12" s="47">
        <v>0</v>
      </c>
      <c r="U12" s="48">
        <v>0</v>
      </c>
      <c r="V12" s="48">
        <v>1.0300000000000001E-3</v>
      </c>
      <c r="W12" s="48">
        <v>2.0530000000000001E-3</v>
      </c>
      <c r="X12" s="48">
        <v>0.54148600000000002</v>
      </c>
      <c r="Y12" s="48">
        <v>0</v>
      </c>
      <c r="Z12" s="48">
        <v>0</v>
      </c>
      <c r="AA12" s="75">
        <v>12</v>
      </c>
      <c r="AB12" s="75"/>
      <c r="AC12" s="89"/>
      <c r="AD12" s="47"/>
      <c r="AE12" s="47"/>
      <c r="AF12" s="47"/>
      <c r="AG12" s="47"/>
      <c r="AH12" s="47"/>
      <c r="AI12" s="47"/>
      <c r="AJ12" s="47"/>
      <c r="AK12" s="47"/>
      <c r="AL12" s="47"/>
      <c r="AM12" s="47"/>
      <c r="AN12" s="2"/>
    </row>
    <row r="13" spans="1:40" x14ac:dyDescent="0.35">
      <c r="A13" s="11" t="s">
        <v>184</v>
      </c>
      <c r="B13" s="12"/>
      <c r="C13" s="12"/>
      <c r="D13" s="85"/>
      <c r="E13" s="74"/>
      <c r="F13" s="12"/>
      <c r="G13" s="12"/>
      <c r="H13" s="13"/>
      <c r="I13" s="63"/>
      <c r="J13" s="63"/>
      <c r="K13" s="13"/>
      <c r="L13" s="86"/>
      <c r="M13" s="87">
        <v>523.3228759765625</v>
      </c>
      <c r="N13" s="87">
        <v>6635.95361328125</v>
      </c>
      <c r="O13" s="73"/>
      <c r="P13" s="88"/>
      <c r="Q13" s="88"/>
      <c r="R13" s="47">
        <v>1</v>
      </c>
      <c r="S13" s="47">
        <v>1</v>
      </c>
      <c r="T13" s="47">
        <v>0</v>
      </c>
      <c r="U13" s="48">
        <v>0</v>
      </c>
      <c r="V13" s="48">
        <v>1.0300000000000001E-3</v>
      </c>
      <c r="W13" s="48">
        <v>2.0530000000000001E-3</v>
      </c>
      <c r="X13" s="48">
        <v>0.54148600000000002</v>
      </c>
      <c r="Y13" s="48">
        <v>0</v>
      </c>
      <c r="Z13" s="48">
        <v>0</v>
      </c>
      <c r="AA13" s="75">
        <v>13</v>
      </c>
      <c r="AB13" s="75"/>
      <c r="AC13" s="89"/>
      <c r="AD13" s="47"/>
      <c r="AE13" s="47"/>
      <c r="AF13" s="47"/>
      <c r="AG13" s="47"/>
      <c r="AH13" s="47"/>
      <c r="AI13" s="47"/>
      <c r="AJ13" s="47"/>
      <c r="AK13" s="47"/>
      <c r="AL13" s="47"/>
      <c r="AM13" s="47"/>
      <c r="AN13" s="2"/>
    </row>
    <row r="14" spans="1:40" x14ac:dyDescent="0.35">
      <c r="A14" s="11" t="s">
        <v>185</v>
      </c>
      <c r="B14" s="12"/>
      <c r="C14" s="12"/>
      <c r="D14" s="85"/>
      <c r="E14" s="74"/>
      <c r="F14" s="12"/>
      <c r="G14" s="12"/>
      <c r="H14" s="13"/>
      <c r="I14" s="63"/>
      <c r="J14" s="63"/>
      <c r="K14" s="13"/>
      <c r="L14" s="86"/>
      <c r="M14" s="87">
        <v>7408.3291015625</v>
      </c>
      <c r="N14" s="87">
        <v>3882.044677734375</v>
      </c>
      <c r="O14" s="73"/>
      <c r="P14" s="88"/>
      <c r="Q14" s="88"/>
      <c r="R14" s="47">
        <v>19</v>
      </c>
      <c r="S14" s="47">
        <v>0</v>
      </c>
      <c r="T14" s="47">
        <v>19</v>
      </c>
      <c r="U14" s="48">
        <v>7002</v>
      </c>
      <c r="V14" s="48">
        <v>1.8730000000000001E-3</v>
      </c>
      <c r="W14" s="48">
        <v>0</v>
      </c>
      <c r="X14" s="48">
        <v>8.8705909999999992</v>
      </c>
      <c r="Y14" s="48">
        <v>0</v>
      </c>
      <c r="Z14" s="48">
        <v>0</v>
      </c>
      <c r="AA14" s="75">
        <v>14</v>
      </c>
      <c r="AB14" s="75"/>
      <c r="AC14" s="89"/>
      <c r="AD14" s="47"/>
      <c r="AE14" s="47"/>
      <c r="AF14" s="47"/>
      <c r="AG14" s="47"/>
      <c r="AH14" s="47"/>
      <c r="AI14" s="47"/>
      <c r="AJ14" s="106" t="s">
        <v>2147</v>
      </c>
      <c r="AK14" s="106" t="s">
        <v>2147</v>
      </c>
      <c r="AL14" s="106" t="s">
        <v>2147</v>
      </c>
      <c r="AM14" s="106" t="s">
        <v>2147</v>
      </c>
      <c r="AN14" s="2"/>
    </row>
    <row r="15" spans="1:40" x14ac:dyDescent="0.35">
      <c r="A15" s="11" t="s">
        <v>186</v>
      </c>
      <c r="B15" s="12"/>
      <c r="C15" s="12"/>
      <c r="D15" s="85"/>
      <c r="E15" s="74"/>
      <c r="F15" s="12"/>
      <c r="G15" s="12"/>
      <c r="H15" s="13"/>
      <c r="I15" s="63"/>
      <c r="J15" s="63"/>
      <c r="K15" s="13"/>
      <c r="L15" s="86"/>
      <c r="M15" s="87">
        <v>4993.60595703125</v>
      </c>
      <c r="N15" s="87">
        <v>4937.05126953125</v>
      </c>
      <c r="O15" s="73"/>
      <c r="P15" s="88"/>
      <c r="Q15" s="88"/>
      <c r="R15" s="47">
        <v>1</v>
      </c>
      <c r="S15" s="47">
        <v>1</v>
      </c>
      <c r="T15" s="47">
        <v>0</v>
      </c>
      <c r="U15" s="48">
        <v>0</v>
      </c>
      <c r="V15" s="48">
        <v>1.3569999999999999E-3</v>
      </c>
      <c r="W15" s="48">
        <v>0</v>
      </c>
      <c r="X15" s="48">
        <v>0.54684200000000005</v>
      </c>
      <c r="Y15" s="48">
        <v>0</v>
      </c>
      <c r="Z15" s="48">
        <v>0</v>
      </c>
      <c r="AA15" s="75">
        <v>15</v>
      </c>
      <c r="AB15" s="75"/>
      <c r="AC15" s="89"/>
      <c r="AD15" s="47"/>
      <c r="AE15" s="47"/>
      <c r="AF15" s="47"/>
      <c r="AG15" s="47"/>
      <c r="AH15" s="47"/>
      <c r="AI15" s="47"/>
      <c r="AJ15" s="47"/>
      <c r="AK15" s="47"/>
      <c r="AL15" s="47"/>
      <c r="AM15" s="47"/>
      <c r="AN15" s="2"/>
    </row>
    <row r="16" spans="1:40" x14ac:dyDescent="0.35">
      <c r="A16" s="11" t="s">
        <v>187</v>
      </c>
      <c r="B16" s="12"/>
      <c r="C16" s="12"/>
      <c r="D16" s="85"/>
      <c r="E16" s="74"/>
      <c r="F16" s="12"/>
      <c r="G16" s="12"/>
      <c r="H16" s="13"/>
      <c r="I16" s="63"/>
      <c r="J16" s="63"/>
      <c r="K16" s="13"/>
      <c r="L16" s="86"/>
      <c r="M16" s="87">
        <v>2703.347900390625</v>
      </c>
      <c r="N16" s="87">
        <v>9401.015625</v>
      </c>
      <c r="O16" s="73"/>
      <c r="P16" s="88"/>
      <c r="Q16" s="88"/>
      <c r="R16" s="47">
        <v>1</v>
      </c>
      <c r="S16" s="47">
        <v>1</v>
      </c>
      <c r="T16" s="47">
        <v>0</v>
      </c>
      <c r="U16" s="48">
        <v>0</v>
      </c>
      <c r="V16" s="48">
        <v>1.0300000000000001E-3</v>
      </c>
      <c r="W16" s="48">
        <v>2.0530000000000001E-3</v>
      </c>
      <c r="X16" s="48">
        <v>0.54148600000000002</v>
      </c>
      <c r="Y16" s="48">
        <v>0</v>
      </c>
      <c r="Z16" s="48">
        <v>0</v>
      </c>
      <c r="AA16" s="75">
        <v>16</v>
      </c>
      <c r="AB16" s="75"/>
      <c r="AC16" s="89"/>
      <c r="AD16" s="47"/>
      <c r="AE16" s="47"/>
      <c r="AF16" s="47"/>
      <c r="AG16" s="47"/>
      <c r="AH16" s="47"/>
      <c r="AI16" s="47"/>
      <c r="AJ16" s="47"/>
      <c r="AK16" s="47"/>
      <c r="AL16" s="47"/>
      <c r="AM16" s="47"/>
      <c r="AN16" s="2"/>
    </row>
    <row r="17" spans="1:40" x14ac:dyDescent="0.35">
      <c r="A17" s="11" t="s">
        <v>188</v>
      </c>
      <c r="B17" s="12"/>
      <c r="C17" s="12"/>
      <c r="D17" s="85"/>
      <c r="E17" s="74"/>
      <c r="F17" s="12"/>
      <c r="G17" s="12"/>
      <c r="H17" s="13"/>
      <c r="I17" s="63"/>
      <c r="J17" s="63"/>
      <c r="K17" s="13"/>
      <c r="L17" s="86"/>
      <c r="M17" s="87">
        <v>2766.11767578125</v>
      </c>
      <c r="N17" s="87">
        <v>8072.21923828125</v>
      </c>
      <c r="O17" s="73"/>
      <c r="P17" s="88"/>
      <c r="Q17" s="88"/>
      <c r="R17" s="47">
        <v>1</v>
      </c>
      <c r="S17" s="47">
        <v>1</v>
      </c>
      <c r="T17" s="47">
        <v>0</v>
      </c>
      <c r="U17" s="48">
        <v>0</v>
      </c>
      <c r="V17" s="48">
        <v>1.0300000000000001E-3</v>
      </c>
      <c r="W17" s="48">
        <v>2.0530000000000001E-3</v>
      </c>
      <c r="X17" s="48">
        <v>0.54148600000000002</v>
      </c>
      <c r="Y17" s="48">
        <v>0</v>
      </c>
      <c r="Z17" s="48">
        <v>0</v>
      </c>
      <c r="AA17" s="75">
        <v>17</v>
      </c>
      <c r="AB17" s="75"/>
      <c r="AC17" s="89"/>
      <c r="AD17" s="47"/>
      <c r="AE17" s="47"/>
      <c r="AF17" s="47"/>
      <c r="AG17" s="47"/>
      <c r="AH17" s="47"/>
      <c r="AI17" s="47"/>
      <c r="AJ17" s="47"/>
      <c r="AK17" s="47"/>
      <c r="AL17" s="47"/>
      <c r="AM17" s="47"/>
      <c r="AN17" s="2"/>
    </row>
    <row r="18" spans="1:40" x14ac:dyDescent="0.35">
      <c r="A18" s="11" t="s">
        <v>189</v>
      </c>
      <c r="B18" s="12"/>
      <c r="C18" s="12"/>
      <c r="D18" s="85"/>
      <c r="E18" s="74"/>
      <c r="F18" s="12"/>
      <c r="G18" s="12"/>
      <c r="H18" s="13"/>
      <c r="I18" s="63"/>
      <c r="J18" s="63"/>
      <c r="K18" s="13"/>
      <c r="L18" s="86"/>
      <c r="M18" s="87">
        <v>2963.225830078125</v>
      </c>
      <c r="N18" s="87">
        <v>9053.048828125</v>
      </c>
      <c r="O18" s="73"/>
      <c r="P18" s="88"/>
      <c r="Q18" s="88"/>
      <c r="R18" s="47">
        <v>1</v>
      </c>
      <c r="S18" s="47">
        <v>1</v>
      </c>
      <c r="T18" s="47">
        <v>0</v>
      </c>
      <c r="U18" s="48">
        <v>0</v>
      </c>
      <c r="V18" s="48">
        <v>1.0300000000000001E-3</v>
      </c>
      <c r="W18" s="48">
        <v>2.0530000000000001E-3</v>
      </c>
      <c r="X18" s="48">
        <v>0.54148600000000002</v>
      </c>
      <c r="Y18" s="48">
        <v>0</v>
      </c>
      <c r="Z18" s="48">
        <v>0</v>
      </c>
      <c r="AA18" s="75">
        <v>18</v>
      </c>
      <c r="AB18" s="75"/>
      <c r="AC18" s="89"/>
      <c r="AD18" s="47"/>
      <c r="AE18" s="47"/>
      <c r="AF18" s="47"/>
      <c r="AG18" s="47"/>
      <c r="AH18" s="47"/>
      <c r="AI18" s="47"/>
      <c r="AJ18" s="47"/>
      <c r="AK18" s="47"/>
      <c r="AL18" s="47"/>
      <c r="AM18" s="47"/>
      <c r="AN18" s="2"/>
    </row>
    <row r="19" spans="1:40" x14ac:dyDescent="0.35">
      <c r="A19" s="11" t="s">
        <v>190</v>
      </c>
      <c r="B19" s="12"/>
      <c r="C19" s="12"/>
      <c r="D19" s="85"/>
      <c r="E19" s="74"/>
      <c r="F19" s="12"/>
      <c r="G19" s="12"/>
      <c r="H19" s="13"/>
      <c r="I19" s="63"/>
      <c r="J19" s="63"/>
      <c r="K19" s="13"/>
      <c r="L19" s="86"/>
      <c r="M19" s="87">
        <v>5719.21630859375</v>
      </c>
      <c r="N19" s="87">
        <v>5874.568359375</v>
      </c>
      <c r="O19" s="73"/>
      <c r="P19" s="88"/>
      <c r="Q19" s="88"/>
      <c r="R19" s="47">
        <v>10</v>
      </c>
      <c r="S19" s="47">
        <v>0</v>
      </c>
      <c r="T19" s="47">
        <v>10</v>
      </c>
      <c r="U19" s="48">
        <v>3582</v>
      </c>
      <c r="V19" s="48">
        <v>1.812E-3</v>
      </c>
      <c r="W19" s="48">
        <v>0</v>
      </c>
      <c r="X19" s="48">
        <v>4.7216750000000003</v>
      </c>
      <c r="Y19" s="48">
        <v>0</v>
      </c>
      <c r="Z19" s="48">
        <v>0</v>
      </c>
      <c r="AA19" s="75">
        <v>19</v>
      </c>
      <c r="AB19" s="75"/>
      <c r="AC19" s="89"/>
      <c r="AD19" s="47"/>
      <c r="AE19" s="47"/>
      <c r="AF19" s="47"/>
      <c r="AG19" s="47"/>
      <c r="AH19" s="47"/>
      <c r="AI19" s="47"/>
      <c r="AJ19" s="106" t="s">
        <v>2147</v>
      </c>
      <c r="AK19" s="106" t="s">
        <v>2147</v>
      </c>
      <c r="AL19" s="106" t="s">
        <v>2147</v>
      </c>
      <c r="AM19" s="106" t="s">
        <v>2147</v>
      </c>
      <c r="AN19" s="2"/>
    </row>
    <row r="20" spans="1:40" x14ac:dyDescent="0.35">
      <c r="A20" s="11" t="s">
        <v>191</v>
      </c>
      <c r="B20" s="12"/>
      <c r="C20" s="12"/>
      <c r="D20" s="85"/>
      <c r="E20" s="74"/>
      <c r="F20" s="12"/>
      <c r="G20" s="12"/>
      <c r="H20" s="13"/>
      <c r="I20" s="63"/>
      <c r="J20" s="63"/>
      <c r="K20" s="13"/>
      <c r="L20" s="86"/>
      <c r="M20" s="87">
        <v>4290.6181640625</v>
      </c>
      <c r="N20" s="87">
        <v>7489.37841796875</v>
      </c>
      <c r="O20" s="73"/>
      <c r="P20" s="88"/>
      <c r="Q20" s="88"/>
      <c r="R20" s="47">
        <v>1</v>
      </c>
      <c r="S20" s="47">
        <v>1</v>
      </c>
      <c r="T20" s="47">
        <v>0</v>
      </c>
      <c r="U20" s="48">
        <v>0</v>
      </c>
      <c r="V20" s="48">
        <v>1.325E-3</v>
      </c>
      <c r="W20" s="48">
        <v>0</v>
      </c>
      <c r="X20" s="48">
        <v>0.551342</v>
      </c>
      <c r="Y20" s="48">
        <v>0</v>
      </c>
      <c r="Z20" s="48">
        <v>0</v>
      </c>
      <c r="AA20" s="75">
        <v>20</v>
      </c>
      <c r="AB20" s="75"/>
      <c r="AC20" s="89"/>
      <c r="AD20" s="47"/>
      <c r="AE20" s="47"/>
      <c r="AF20" s="47"/>
      <c r="AG20" s="47"/>
      <c r="AH20" s="47"/>
      <c r="AI20" s="47"/>
      <c r="AJ20" s="47"/>
      <c r="AK20" s="47"/>
      <c r="AL20" s="47"/>
      <c r="AM20" s="47"/>
      <c r="AN20" s="2"/>
    </row>
    <row r="21" spans="1:40" x14ac:dyDescent="0.35">
      <c r="A21" s="11" t="s">
        <v>192</v>
      </c>
      <c r="B21" s="12"/>
      <c r="C21" s="12"/>
      <c r="D21" s="85"/>
      <c r="E21" s="74"/>
      <c r="F21" s="12"/>
      <c r="G21" s="12"/>
      <c r="H21" s="13"/>
      <c r="I21" s="63"/>
      <c r="J21" s="63"/>
      <c r="K21" s="13"/>
      <c r="L21" s="86"/>
      <c r="M21" s="87">
        <v>1374.3922119140625</v>
      </c>
      <c r="N21" s="87">
        <v>8651.4443359375</v>
      </c>
      <c r="O21" s="73"/>
      <c r="P21" s="88"/>
      <c r="Q21" s="88"/>
      <c r="R21" s="47">
        <v>1</v>
      </c>
      <c r="S21" s="47">
        <v>1</v>
      </c>
      <c r="T21" s="47">
        <v>0</v>
      </c>
      <c r="U21" s="48">
        <v>0</v>
      </c>
      <c r="V21" s="48">
        <v>1.0300000000000001E-3</v>
      </c>
      <c r="W21" s="48">
        <v>2.0530000000000001E-3</v>
      </c>
      <c r="X21" s="48">
        <v>0.54148600000000002</v>
      </c>
      <c r="Y21" s="48">
        <v>0</v>
      </c>
      <c r="Z21" s="48">
        <v>0</v>
      </c>
      <c r="AA21" s="75">
        <v>21</v>
      </c>
      <c r="AB21" s="75"/>
      <c r="AC21" s="89"/>
      <c r="AD21" s="47"/>
      <c r="AE21" s="47"/>
      <c r="AF21" s="47"/>
      <c r="AG21" s="47"/>
      <c r="AH21" s="47"/>
      <c r="AI21" s="47"/>
      <c r="AJ21" s="47"/>
      <c r="AK21" s="47"/>
      <c r="AL21" s="47"/>
      <c r="AM21" s="47"/>
      <c r="AN21" s="2"/>
    </row>
    <row r="22" spans="1:40" x14ac:dyDescent="0.35">
      <c r="A22" s="11" t="s">
        <v>193</v>
      </c>
      <c r="B22" s="12"/>
      <c r="C22" s="12"/>
      <c r="D22" s="85"/>
      <c r="E22" s="74"/>
      <c r="F22" s="12"/>
      <c r="G22" s="12"/>
      <c r="H22" s="13"/>
      <c r="I22" s="63"/>
      <c r="J22" s="63"/>
      <c r="K22" s="13"/>
      <c r="L22" s="86"/>
      <c r="M22" s="87">
        <v>4063.625244140625</v>
      </c>
      <c r="N22" s="87">
        <v>8032.12158203125</v>
      </c>
      <c r="O22" s="73"/>
      <c r="P22" s="88"/>
      <c r="Q22" s="88"/>
      <c r="R22" s="47">
        <v>1</v>
      </c>
      <c r="S22" s="47">
        <v>1</v>
      </c>
      <c r="T22" s="47">
        <v>0</v>
      </c>
      <c r="U22" s="48">
        <v>0</v>
      </c>
      <c r="V22" s="48">
        <v>1.0300000000000001E-3</v>
      </c>
      <c r="W22" s="48">
        <v>2.0530000000000001E-3</v>
      </c>
      <c r="X22" s="48">
        <v>0.54148600000000002</v>
      </c>
      <c r="Y22" s="48">
        <v>0</v>
      </c>
      <c r="Z22" s="48">
        <v>0</v>
      </c>
      <c r="AA22" s="75">
        <v>22</v>
      </c>
      <c r="AB22" s="75"/>
      <c r="AC22" s="89"/>
      <c r="AD22" s="47"/>
      <c r="AE22" s="47"/>
      <c r="AF22" s="47"/>
      <c r="AG22" s="47"/>
      <c r="AH22" s="47"/>
      <c r="AI22" s="47"/>
      <c r="AJ22" s="47"/>
      <c r="AK22" s="47"/>
      <c r="AL22" s="47"/>
      <c r="AM22" s="47"/>
      <c r="AN22" s="2"/>
    </row>
    <row r="23" spans="1:40" x14ac:dyDescent="0.35">
      <c r="A23" s="11" t="s">
        <v>194</v>
      </c>
      <c r="B23" s="12"/>
      <c r="C23" s="12"/>
      <c r="D23" s="85"/>
      <c r="E23" s="74"/>
      <c r="F23" s="12"/>
      <c r="G23" s="12"/>
      <c r="H23" s="13"/>
      <c r="I23" s="63"/>
      <c r="J23" s="63"/>
      <c r="K23" s="13"/>
      <c r="L23" s="86"/>
      <c r="M23" s="87">
        <v>4494.94580078125</v>
      </c>
      <c r="N23" s="87">
        <v>7737.5390625</v>
      </c>
      <c r="O23" s="73"/>
      <c r="P23" s="88"/>
      <c r="Q23" s="88"/>
      <c r="R23" s="47">
        <v>1</v>
      </c>
      <c r="S23" s="47">
        <v>1</v>
      </c>
      <c r="T23" s="47">
        <v>0</v>
      </c>
      <c r="U23" s="48">
        <v>0</v>
      </c>
      <c r="V23" s="48">
        <v>1.325E-3</v>
      </c>
      <c r="W23" s="48">
        <v>0</v>
      </c>
      <c r="X23" s="48">
        <v>0.551342</v>
      </c>
      <c r="Y23" s="48">
        <v>0</v>
      </c>
      <c r="Z23" s="48">
        <v>0</v>
      </c>
      <c r="AA23" s="75">
        <v>23</v>
      </c>
      <c r="AB23" s="75"/>
      <c r="AC23" s="89"/>
      <c r="AD23" s="47"/>
      <c r="AE23" s="47"/>
      <c r="AF23" s="47"/>
      <c r="AG23" s="47"/>
      <c r="AH23" s="47"/>
      <c r="AI23" s="47"/>
      <c r="AJ23" s="47"/>
      <c r="AK23" s="47"/>
      <c r="AL23" s="47"/>
      <c r="AM23" s="47"/>
      <c r="AN23" s="2"/>
    </row>
    <row r="24" spans="1:40" x14ac:dyDescent="0.35">
      <c r="A24" s="11" t="s">
        <v>195</v>
      </c>
      <c r="B24" s="12"/>
      <c r="C24" s="12"/>
      <c r="D24" s="85"/>
      <c r="E24" s="74"/>
      <c r="F24" s="12"/>
      <c r="G24" s="12"/>
      <c r="H24" s="13"/>
      <c r="I24" s="63"/>
      <c r="J24" s="63"/>
      <c r="K24" s="13"/>
      <c r="L24" s="86"/>
      <c r="M24" s="87">
        <v>1885.638427734375</v>
      </c>
      <c r="N24" s="87">
        <v>6003.970703125</v>
      </c>
      <c r="O24" s="73"/>
      <c r="P24" s="88"/>
      <c r="Q24" s="88"/>
      <c r="R24" s="47">
        <v>1</v>
      </c>
      <c r="S24" s="47">
        <v>1</v>
      </c>
      <c r="T24" s="47">
        <v>0</v>
      </c>
      <c r="U24" s="48">
        <v>0</v>
      </c>
      <c r="V24" s="48">
        <v>1.0300000000000001E-3</v>
      </c>
      <c r="W24" s="48">
        <v>2.0530000000000001E-3</v>
      </c>
      <c r="X24" s="48">
        <v>0.54148600000000002</v>
      </c>
      <c r="Y24" s="48">
        <v>0</v>
      </c>
      <c r="Z24" s="48">
        <v>0</v>
      </c>
      <c r="AA24" s="75">
        <v>24</v>
      </c>
      <c r="AB24" s="75"/>
      <c r="AC24" s="89"/>
      <c r="AD24" s="47"/>
      <c r="AE24" s="47"/>
      <c r="AF24" s="47"/>
      <c r="AG24" s="47"/>
      <c r="AH24" s="47"/>
      <c r="AI24" s="47"/>
      <c r="AJ24" s="47"/>
      <c r="AK24" s="47"/>
      <c r="AL24" s="47"/>
      <c r="AM24" s="47"/>
      <c r="AN24" s="2"/>
    </row>
    <row r="25" spans="1:40" x14ac:dyDescent="0.35">
      <c r="A25" s="11" t="s">
        <v>196</v>
      </c>
      <c r="B25" s="12"/>
      <c r="C25" s="12"/>
      <c r="D25" s="85"/>
      <c r="E25" s="74"/>
      <c r="F25" s="12"/>
      <c r="G25" s="12"/>
      <c r="H25" s="13"/>
      <c r="I25" s="63"/>
      <c r="J25" s="63"/>
      <c r="K25" s="13"/>
      <c r="L25" s="86"/>
      <c r="M25" s="87">
        <v>7102.193359375</v>
      </c>
      <c r="N25" s="87">
        <v>3880.7216796875</v>
      </c>
      <c r="O25" s="73"/>
      <c r="P25" s="88"/>
      <c r="Q25" s="88"/>
      <c r="R25" s="47">
        <v>5</v>
      </c>
      <c r="S25" s="47">
        <v>0</v>
      </c>
      <c r="T25" s="47">
        <v>5</v>
      </c>
      <c r="U25" s="48">
        <v>1612</v>
      </c>
      <c r="V25" s="48">
        <v>1.779E-3</v>
      </c>
      <c r="W25" s="48">
        <v>0</v>
      </c>
      <c r="X25" s="48">
        <v>2.402622</v>
      </c>
      <c r="Y25" s="48">
        <v>0</v>
      </c>
      <c r="Z25" s="48">
        <v>0</v>
      </c>
      <c r="AA25" s="75">
        <v>25</v>
      </c>
      <c r="AB25" s="75"/>
      <c r="AC25" s="89"/>
      <c r="AD25" s="47"/>
      <c r="AE25" s="47"/>
      <c r="AF25" s="47"/>
      <c r="AG25" s="47"/>
      <c r="AH25" s="47"/>
      <c r="AI25" s="47"/>
      <c r="AJ25" s="106" t="s">
        <v>2147</v>
      </c>
      <c r="AK25" s="106" t="s">
        <v>2147</v>
      </c>
      <c r="AL25" s="106" t="s">
        <v>2147</v>
      </c>
      <c r="AM25" s="106" t="s">
        <v>2147</v>
      </c>
      <c r="AN25" s="2"/>
    </row>
    <row r="26" spans="1:40" x14ac:dyDescent="0.35">
      <c r="A26" s="11" t="s">
        <v>197</v>
      </c>
      <c r="B26" s="12"/>
      <c r="C26" s="12"/>
      <c r="D26" s="85"/>
      <c r="E26" s="74"/>
      <c r="F26" s="12"/>
      <c r="G26" s="12"/>
      <c r="H26" s="13"/>
      <c r="I26" s="63"/>
      <c r="J26" s="63"/>
      <c r="K26" s="13"/>
      <c r="L26" s="86"/>
      <c r="M26" s="87">
        <v>9003.271484375</v>
      </c>
      <c r="N26" s="87">
        <v>1779.6817626953125</v>
      </c>
      <c r="O26" s="73"/>
      <c r="P26" s="88"/>
      <c r="Q26" s="88"/>
      <c r="R26" s="47">
        <v>1</v>
      </c>
      <c r="S26" s="47">
        <v>1</v>
      </c>
      <c r="T26" s="47">
        <v>0</v>
      </c>
      <c r="U26" s="48">
        <v>0</v>
      </c>
      <c r="V26" s="48">
        <v>1.307E-3</v>
      </c>
      <c r="W26" s="48">
        <v>0</v>
      </c>
      <c r="X26" s="48">
        <v>0.558446</v>
      </c>
      <c r="Y26" s="48">
        <v>0</v>
      </c>
      <c r="Z26" s="48">
        <v>0</v>
      </c>
      <c r="AA26" s="75">
        <v>26</v>
      </c>
      <c r="AB26" s="75"/>
      <c r="AC26" s="89"/>
      <c r="AD26" s="47"/>
      <c r="AE26" s="47"/>
      <c r="AF26" s="47"/>
      <c r="AG26" s="47"/>
      <c r="AH26" s="47"/>
      <c r="AI26" s="47"/>
      <c r="AJ26" s="47"/>
      <c r="AK26" s="47"/>
      <c r="AL26" s="47"/>
      <c r="AM26" s="47"/>
      <c r="AN26" s="2"/>
    </row>
    <row r="27" spans="1:40" x14ac:dyDescent="0.35">
      <c r="A27" s="11" t="s">
        <v>198</v>
      </c>
      <c r="B27" s="12"/>
      <c r="C27" s="12"/>
      <c r="D27" s="85"/>
      <c r="E27" s="74"/>
      <c r="F27" s="12"/>
      <c r="G27" s="12"/>
      <c r="H27" s="13"/>
      <c r="I27" s="63"/>
      <c r="J27" s="63"/>
      <c r="K27" s="13"/>
      <c r="L27" s="86"/>
      <c r="M27" s="87">
        <v>777.1834716796875</v>
      </c>
      <c r="N27" s="87">
        <v>6007.9208984375</v>
      </c>
      <c r="O27" s="73"/>
      <c r="P27" s="88"/>
      <c r="Q27" s="88"/>
      <c r="R27" s="47">
        <v>1</v>
      </c>
      <c r="S27" s="47">
        <v>1</v>
      </c>
      <c r="T27" s="47">
        <v>0</v>
      </c>
      <c r="U27" s="48">
        <v>0</v>
      </c>
      <c r="V27" s="48">
        <v>1.0300000000000001E-3</v>
      </c>
      <c r="W27" s="48">
        <v>2.0530000000000001E-3</v>
      </c>
      <c r="X27" s="48">
        <v>0.54148600000000002</v>
      </c>
      <c r="Y27" s="48">
        <v>0</v>
      </c>
      <c r="Z27" s="48">
        <v>0</v>
      </c>
      <c r="AA27" s="75">
        <v>27</v>
      </c>
      <c r="AB27" s="75"/>
      <c r="AC27" s="89"/>
      <c r="AD27" s="47"/>
      <c r="AE27" s="47"/>
      <c r="AF27" s="47"/>
      <c r="AG27" s="47"/>
      <c r="AH27" s="47"/>
      <c r="AI27" s="47"/>
      <c r="AJ27" s="47"/>
      <c r="AK27" s="47"/>
      <c r="AL27" s="47"/>
      <c r="AM27" s="47"/>
      <c r="AN27" s="2"/>
    </row>
    <row r="28" spans="1:40" x14ac:dyDescent="0.35">
      <c r="A28" s="11" t="s">
        <v>199</v>
      </c>
      <c r="B28" s="12"/>
      <c r="C28" s="12"/>
      <c r="D28" s="85"/>
      <c r="E28" s="74"/>
      <c r="F28" s="12"/>
      <c r="G28" s="12"/>
      <c r="H28" s="13"/>
      <c r="I28" s="63"/>
      <c r="J28" s="63"/>
      <c r="K28" s="13"/>
      <c r="L28" s="86"/>
      <c r="M28" s="87">
        <v>3915.87451171875</v>
      </c>
      <c r="N28" s="87">
        <v>7698.03271484375</v>
      </c>
      <c r="O28" s="73"/>
      <c r="P28" s="88"/>
      <c r="Q28" s="88"/>
      <c r="R28" s="47">
        <v>1</v>
      </c>
      <c r="S28" s="47">
        <v>1</v>
      </c>
      <c r="T28" s="47">
        <v>0</v>
      </c>
      <c r="U28" s="48">
        <v>0</v>
      </c>
      <c r="V28" s="48">
        <v>1.325E-3</v>
      </c>
      <c r="W28" s="48">
        <v>0</v>
      </c>
      <c r="X28" s="48">
        <v>0.551342</v>
      </c>
      <c r="Y28" s="48">
        <v>0</v>
      </c>
      <c r="Z28" s="48">
        <v>0</v>
      </c>
      <c r="AA28" s="75">
        <v>28</v>
      </c>
      <c r="AB28" s="75"/>
      <c r="AC28" s="89"/>
      <c r="AD28" s="47"/>
      <c r="AE28" s="47"/>
      <c r="AF28" s="47"/>
      <c r="AG28" s="47"/>
      <c r="AH28" s="47"/>
      <c r="AI28" s="47"/>
      <c r="AJ28" s="47"/>
      <c r="AK28" s="47"/>
      <c r="AL28" s="47"/>
      <c r="AM28" s="47"/>
      <c r="AN28" s="2"/>
    </row>
    <row r="29" spans="1:40" x14ac:dyDescent="0.35">
      <c r="A29" s="11" t="s">
        <v>200</v>
      </c>
      <c r="B29" s="12"/>
      <c r="C29" s="12"/>
      <c r="D29" s="85"/>
      <c r="E29" s="74"/>
      <c r="F29" s="12"/>
      <c r="G29" s="12"/>
      <c r="H29" s="13"/>
      <c r="I29" s="63"/>
      <c r="J29" s="63"/>
      <c r="K29" s="13"/>
      <c r="L29" s="86"/>
      <c r="M29" s="87">
        <v>452.62689208984375</v>
      </c>
      <c r="N29" s="87">
        <v>7347.056640625</v>
      </c>
      <c r="O29" s="73"/>
      <c r="P29" s="88"/>
      <c r="Q29" s="88"/>
      <c r="R29" s="47">
        <v>1</v>
      </c>
      <c r="S29" s="47">
        <v>1</v>
      </c>
      <c r="T29" s="47">
        <v>0</v>
      </c>
      <c r="U29" s="48">
        <v>0</v>
      </c>
      <c r="V29" s="48">
        <v>1.0300000000000001E-3</v>
      </c>
      <c r="W29" s="48">
        <v>2.0530000000000001E-3</v>
      </c>
      <c r="X29" s="48">
        <v>0.54148600000000002</v>
      </c>
      <c r="Y29" s="48">
        <v>0</v>
      </c>
      <c r="Z29" s="48">
        <v>0</v>
      </c>
      <c r="AA29" s="75">
        <v>29</v>
      </c>
      <c r="AB29" s="75"/>
      <c r="AC29" s="89"/>
      <c r="AD29" s="47"/>
      <c r="AE29" s="47"/>
      <c r="AF29" s="47"/>
      <c r="AG29" s="47"/>
      <c r="AH29" s="47"/>
      <c r="AI29" s="47"/>
      <c r="AJ29" s="47"/>
      <c r="AK29" s="47"/>
      <c r="AL29" s="47"/>
      <c r="AM29" s="47"/>
      <c r="AN29" s="2"/>
    </row>
    <row r="30" spans="1:40" x14ac:dyDescent="0.35">
      <c r="A30" s="11" t="s">
        <v>201</v>
      </c>
      <c r="B30" s="12"/>
      <c r="C30" s="12"/>
      <c r="D30" s="85"/>
      <c r="E30" s="74"/>
      <c r="F30" s="12"/>
      <c r="G30" s="12"/>
      <c r="H30" s="13"/>
      <c r="I30" s="63"/>
      <c r="J30" s="63"/>
      <c r="K30" s="13"/>
      <c r="L30" s="86"/>
      <c r="M30" s="87">
        <v>7027.5302734375</v>
      </c>
      <c r="N30" s="87">
        <v>5697.94384765625</v>
      </c>
      <c r="O30" s="73"/>
      <c r="P30" s="88"/>
      <c r="Q30" s="88"/>
      <c r="R30" s="47">
        <v>13</v>
      </c>
      <c r="S30" s="47">
        <v>0</v>
      </c>
      <c r="T30" s="47">
        <v>13</v>
      </c>
      <c r="U30" s="48">
        <v>4740</v>
      </c>
      <c r="V30" s="48">
        <v>1.8320000000000001E-3</v>
      </c>
      <c r="W30" s="48">
        <v>0</v>
      </c>
      <c r="X30" s="48">
        <v>6.106414</v>
      </c>
      <c r="Y30" s="48">
        <v>0</v>
      </c>
      <c r="Z30" s="48">
        <v>0</v>
      </c>
      <c r="AA30" s="75">
        <v>30</v>
      </c>
      <c r="AB30" s="75"/>
      <c r="AC30" s="89"/>
      <c r="AD30" s="47"/>
      <c r="AE30" s="47"/>
      <c r="AF30" s="47"/>
      <c r="AG30" s="47"/>
      <c r="AH30" s="47"/>
      <c r="AI30" s="47"/>
      <c r="AJ30" s="106" t="s">
        <v>2147</v>
      </c>
      <c r="AK30" s="106" t="s">
        <v>2147</v>
      </c>
      <c r="AL30" s="106" t="s">
        <v>2147</v>
      </c>
      <c r="AM30" s="106" t="s">
        <v>2147</v>
      </c>
      <c r="AN30" s="2"/>
    </row>
    <row r="31" spans="1:40" x14ac:dyDescent="0.35">
      <c r="A31" s="11" t="s">
        <v>202</v>
      </c>
      <c r="B31" s="12"/>
      <c r="C31" s="12"/>
      <c r="D31" s="85"/>
      <c r="E31" s="74"/>
      <c r="F31" s="12"/>
      <c r="G31" s="12"/>
      <c r="H31" s="13"/>
      <c r="I31" s="63"/>
      <c r="J31" s="63"/>
      <c r="K31" s="13"/>
      <c r="L31" s="86"/>
      <c r="M31" s="87">
        <v>8320.1787109375</v>
      </c>
      <c r="N31" s="87">
        <v>6778.57763671875</v>
      </c>
      <c r="O31" s="73"/>
      <c r="P31" s="88"/>
      <c r="Q31" s="88"/>
      <c r="R31" s="47">
        <v>1</v>
      </c>
      <c r="S31" s="47">
        <v>1</v>
      </c>
      <c r="T31" s="47">
        <v>0</v>
      </c>
      <c r="U31" s="48">
        <v>0</v>
      </c>
      <c r="V31" s="48">
        <v>1.335E-3</v>
      </c>
      <c r="W31" s="48">
        <v>0</v>
      </c>
      <c r="X31" s="48">
        <v>0.54926600000000003</v>
      </c>
      <c r="Y31" s="48">
        <v>0</v>
      </c>
      <c r="Z31" s="48">
        <v>0</v>
      </c>
      <c r="AA31" s="75">
        <v>31</v>
      </c>
      <c r="AB31" s="75"/>
      <c r="AC31" s="89"/>
      <c r="AD31" s="47"/>
      <c r="AE31" s="47"/>
      <c r="AF31" s="47"/>
      <c r="AG31" s="47"/>
      <c r="AH31" s="47"/>
      <c r="AI31" s="47"/>
      <c r="AJ31" s="47"/>
      <c r="AK31" s="47"/>
      <c r="AL31" s="47"/>
      <c r="AM31" s="47"/>
      <c r="AN31" s="2"/>
    </row>
    <row r="32" spans="1:40" x14ac:dyDescent="0.35">
      <c r="A32" s="11" t="s">
        <v>203</v>
      </c>
      <c r="B32" s="12"/>
      <c r="C32" s="12"/>
      <c r="D32" s="85"/>
      <c r="E32" s="74"/>
      <c r="F32" s="12"/>
      <c r="G32" s="12"/>
      <c r="H32" s="13"/>
      <c r="I32" s="63"/>
      <c r="J32" s="63"/>
      <c r="K32" s="13"/>
      <c r="L32" s="86"/>
      <c r="M32" s="87">
        <v>6516.24169921875</v>
      </c>
      <c r="N32" s="87">
        <v>5115.97802734375</v>
      </c>
      <c r="O32" s="73"/>
      <c r="P32" s="88"/>
      <c r="Q32" s="88"/>
      <c r="R32" s="47">
        <v>2</v>
      </c>
      <c r="S32" s="47">
        <v>0</v>
      </c>
      <c r="T32" s="47">
        <v>2</v>
      </c>
      <c r="U32" s="48">
        <v>406</v>
      </c>
      <c r="V32" s="48">
        <v>1.761E-3</v>
      </c>
      <c r="W32" s="48">
        <v>0</v>
      </c>
      <c r="X32" s="48">
        <v>0.98850400000000005</v>
      </c>
      <c r="Y32" s="48">
        <v>0</v>
      </c>
      <c r="Z32" s="48">
        <v>0</v>
      </c>
      <c r="AA32" s="75">
        <v>32</v>
      </c>
      <c r="AB32" s="75"/>
      <c r="AC32" s="89"/>
      <c r="AD32" s="47"/>
      <c r="AE32" s="47"/>
      <c r="AF32" s="47"/>
      <c r="AG32" s="47"/>
      <c r="AH32" s="47"/>
      <c r="AI32" s="47"/>
      <c r="AJ32" s="106" t="s">
        <v>2147</v>
      </c>
      <c r="AK32" s="106" t="s">
        <v>2147</v>
      </c>
      <c r="AL32" s="106" t="s">
        <v>2147</v>
      </c>
      <c r="AM32" s="106" t="s">
        <v>2147</v>
      </c>
      <c r="AN32" s="2"/>
    </row>
    <row r="33" spans="1:40" x14ac:dyDescent="0.35">
      <c r="A33" s="11" t="s">
        <v>204</v>
      </c>
      <c r="B33" s="12"/>
      <c r="C33" s="12"/>
      <c r="D33" s="85"/>
      <c r="E33" s="74"/>
      <c r="F33" s="12"/>
      <c r="G33" s="12"/>
      <c r="H33" s="13"/>
      <c r="I33" s="63"/>
      <c r="J33" s="63"/>
      <c r="K33" s="13"/>
      <c r="L33" s="86"/>
      <c r="M33" s="87">
        <v>6838.6435546875</v>
      </c>
      <c r="N33" s="87">
        <v>1613.29150390625</v>
      </c>
      <c r="O33" s="73"/>
      <c r="P33" s="88"/>
      <c r="Q33" s="88"/>
      <c r="R33" s="47">
        <v>1</v>
      </c>
      <c r="S33" s="47">
        <v>1</v>
      </c>
      <c r="T33" s="47">
        <v>0</v>
      </c>
      <c r="U33" s="48">
        <v>0</v>
      </c>
      <c r="V33" s="48">
        <v>1.297E-3</v>
      </c>
      <c r="W33" s="48">
        <v>0</v>
      </c>
      <c r="X33" s="48">
        <v>0.57011400000000001</v>
      </c>
      <c r="Y33" s="48">
        <v>0</v>
      </c>
      <c r="Z33" s="48">
        <v>0</v>
      </c>
      <c r="AA33" s="75">
        <v>33</v>
      </c>
      <c r="AB33" s="75"/>
      <c r="AC33" s="89"/>
      <c r="AD33" s="47"/>
      <c r="AE33" s="47"/>
      <c r="AF33" s="47"/>
      <c r="AG33" s="47"/>
      <c r="AH33" s="47"/>
      <c r="AI33" s="47"/>
      <c r="AJ33" s="47"/>
      <c r="AK33" s="47"/>
      <c r="AL33" s="47"/>
      <c r="AM33" s="47"/>
      <c r="AN33" s="2"/>
    </row>
    <row r="34" spans="1:40" x14ac:dyDescent="0.35">
      <c r="A34" s="11" t="s">
        <v>205</v>
      </c>
      <c r="B34" s="12"/>
      <c r="C34" s="12"/>
      <c r="D34" s="85"/>
      <c r="E34" s="74"/>
      <c r="F34" s="12"/>
      <c r="G34" s="12"/>
      <c r="H34" s="13"/>
      <c r="I34" s="63"/>
      <c r="J34" s="63"/>
      <c r="K34" s="13"/>
      <c r="L34" s="86"/>
      <c r="M34" s="87">
        <v>1414.245361328125</v>
      </c>
      <c r="N34" s="87">
        <v>6090.693359375</v>
      </c>
      <c r="O34" s="73"/>
      <c r="P34" s="88"/>
      <c r="Q34" s="88"/>
      <c r="R34" s="47">
        <v>1</v>
      </c>
      <c r="S34" s="47">
        <v>1</v>
      </c>
      <c r="T34" s="47">
        <v>0</v>
      </c>
      <c r="U34" s="48">
        <v>0</v>
      </c>
      <c r="V34" s="48">
        <v>1.0300000000000001E-3</v>
      </c>
      <c r="W34" s="48">
        <v>2.0530000000000001E-3</v>
      </c>
      <c r="X34" s="48">
        <v>0.54148600000000002</v>
      </c>
      <c r="Y34" s="48">
        <v>0</v>
      </c>
      <c r="Z34" s="48">
        <v>0</v>
      </c>
      <c r="AA34" s="75">
        <v>34</v>
      </c>
      <c r="AB34" s="75"/>
      <c r="AC34" s="89"/>
      <c r="AD34" s="47"/>
      <c r="AE34" s="47"/>
      <c r="AF34" s="47"/>
      <c r="AG34" s="47"/>
      <c r="AH34" s="47"/>
      <c r="AI34" s="47"/>
      <c r="AJ34" s="47"/>
      <c r="AK34" s="47"/>
      <c r="AL34" s="47"/>
      <c r="AM34" s="47"/>
      <c r="AN34" s="2"/>
    </row>
    <row r="35" spans="1:40" x14ac:dyDescent="0.35">
      <c r="A35" s="11" t="s">
        <v>206</v>
      </c>
      <c r="B35" s="12"/>
      <c r="C35" s="12"/>
      <c r="D35" s="85"/>
      <c r="E35" s="74"/>
      <c r="F35" s="12"/>
      <c r="G35" s="12"/>
      <c r="H35" s="13"/>
      <c r="I35" s="63"/>
      <c r="J35" s="63"/>
      <c r="K35" s="13"/>
      <c r="L35" s="86"/>
      <c r="M35" s="87">
        <v>4527.25146484375</v>
      </c>
      <c r="N35" s="87">
        <v>4844.01318359375</v>
      </c>
      <c r="O35" s="73"/>
      <c r="P35" s="88"/>
      <c r="Q35" s="88"/>
      <c r="R35" s="47">
        <v>17</v>
      </c>
      <c r="S35" s="47">
        <v>0</v>
      </c>
      <c r="T35" s="47">
        <v>17</v>
      </c>
      <c r="U35" s="48">
        <v>6256</v>
      </c>
      <c r="V35" s="48">
        <v>1.859E-3</v>
      </c>
      <c r="W35" s="48">
        <v>0</v>
      </c>
      <c r="X35" s="48">
        <v>7.9497039999999997</v>
      </c>
      <c r="Y35" s="48">
        <v>0</v>
      </c>
      <c r="Z35" s="48">
        <v>0</v>
      </c>
      <c r="AA35" s="75">
        <v>35</v>
      </c>
      <c r="AB35" s="75"/>
      <c r="AC35" s="89"/>
      <c r="AD35" s="47"/>
      <c r="AE35" s="47"/>
      <c r="AF35" s="47"/>
      <c r="AG35" s="47"/>
      <c r="AH35" s="47"/>
      <c r="AI35" s="47"/>
      <c r="AJ35" s="106" t="s">
        <v>2147</v>
      </c>
      <c r="AK35" s="106" t="s">
        <v>2147</v>
      </c>
      <c r="AL35" s="106" t="s">
        <v>2147</v>
      </c>
      <c r="AM35" s="106" t="s">
        <v>2147</v>
      </c>
      <c r="AN35" s="2"/>
    </row>
    <row r="36" spans="1:40" x14ac:dyDescent="0.35">
      <c r="A36" s="11" t="s">
        <v>207</v>
      </c>
      <c r="B36" s="12"/>
      <c r="C36" s="12"/>
      <c r="D36" s="85"/>
      <c r="E36" s="74"/>
      <c r="F36" s="12"/>
      <c r="G36" s="12"/>
      <c r="H36" s="13"/>
      <c r="I36" s="63"/>
      <c r="J36" s="63"/>
      <c r="K36" s="13"/>
      <c r="L36" s="86"/>
      <c r="M36" s="87">
        <v>3144.3564453125</v>
      </c>
      <c r="N36" s="87">
        <v>4786.716796875</v>
      </c>
      <c r="O36" s="73"/>
      <c r="P36" s="88"/>
      <c r="Q36" s="88"/>
      <c r="R36" s="47">
        <v>1</v>
      </c>
      <c r="S36" s="47">
        <v>1</v>
      </c>
      <c r="T36" s="47">
        <v>0</v>
      </c>
      <c r="U36" s="48">
        <v>0</v>
      </c>
      <c r="V36" s="48">
        <v>1.3500000000000001E-3</v>
      </c>
      <c r="W36" s="48">
        <v>0</v>
      </c>
      <c r="X36" s="48">
        <v>0.547485</v>
      </c>
      <c r="Y36" s="48">
        <v>0</v>
      </c>
      <c r="Z36" s="48">
        <v>0</v>
      </c>
      <c r="AA36" s="75">
        <v>36</v>
      </c>
      <c r="AB36" s="75"/>
      <c r="AC36" s="89"/>
      <c r="AD36" s="47"/>
      <c r="AE36" s="47"/>
      <c r="AF36" s="47"/>
      <c r="AG36" s="47"/>
      <c r="AH36" s="47"/>
      <c r="AI36" s="47"/>
      <c r="AJ36" s="47"/>
      <c r="AK36" s="47"/>
      <c r="AL36" s="47"/>
      <c r="AM36" s="47"/>
      <c r="AN36" s="2"/>
    </row>
    <row r="37" spans="1:40" x14ac:dyDescent="0.35">
      <c r="A37" s="11" t="s">
        <v>208</v>
      </c>
      <c r="B37" s="12"/>
      <c r="C37" s="12"/>
      <c r="D37" s="85"/>
      <c r="E37" s="74"/>
      <c r="F37" s="12"/>
      <c r="G37" s="12"/>
      <c r="H37" s="13"/>
      <c r="I37" s="63"/>
      <c r="J37" s="63"/>
      <c r="K37" s="13"/>
      <c r="L37" s="86"/>
      <c r="M37" s="87">
        <v>9138.56640625</v>
      </c>
      <c r="N37" s="87">
        <v>3765.850341796875</v>
      </c>
      <c r="O37" s="73"/>
      <c r="P37" s="88"/>
      <c r="Q37" s="88"/>
      <c r="R37" s="47">
        <v>1</v>
      </c>
      <c r="S37" s="47">
        <v>1</v>
      </c>
      <c r="T37" s="47">
        <v>0</v>
      </c>
      <c r="U37" s="48">
        <v>0</v>
      </c>
      <c r="V37" s="48">
        <v>1.3569999999999999E-3</v>
      </c>
      <c r="W37" s="48">
        <v>0</v>
      </c>
      <c r="X37" s="48">
        <v>0.54684200000000005</v>
      </c>
      <c r="Y37" s="48">
        <v>0</v>
      </c>
      <c r="Z37" s="48">
        <v>0</v>
      </c>
      <c r="AA37" s="75">
        <v>37</v>
      </c>
      <c r="AB37" s="75"/>
      <c r="AC37" s="89"/>
      <c r="AD37" s="47"/>
      <c r="AE37" s="47"/>
      <c r="AF37" s="47"/>
      <c r="AG37" s="47"/>
      <c r="AH37" s="47"/>
      <c r="AI37" s="47"/>
      <c r="AJ37" s="47"/>
      <c r="AK37" s="47"/>
      <c r="AL37" s="47"/>
      <c r="AM37" s="47"/>
      <c r="AN37" s="2"/>
    </row>
    <row r="38" spans="1:40" x14ac:dyDescent="0.35">
      <c r="A38" s="11" t="s">
        <v>209</v>
      </c>
      <c r="B38" s="12"/>
      <c r="C38" s="12"/>
      <c r="D38" s="85"/>
      <c r="E38" s="74"/>
      <c r="F38" s="12"/>
      <c r="G38" s="12"/>
      <c r="H38" s="13"/>
      <c r="I38" s="63"/>
      <c r="J38" s="63"/>
      <c r="K38" s="13"/>
      <c r="L38" s="86"/>
      <c r="M38" s="87">
        <v>1879.9810791015625</v>
      </c>
      <c r="N38" s="87">
        <v>5775.9091796875</v>
      </c>
      <c r="O38" s="73"/>
      <c r="P38" s="88"/>
      <c r="Q38" s="88"/>
      <c r="R38" s="47">
        <v>1</v>
      </c>
      <c r="S38" s="47">
        <v>1</v>
      </c>
      <c r="T38" s="47">
        <v>0</v>
      </c>
      <c r="U38" s="48">
        <v>0</v>
      </c>
      <c r="V38" s="48">
        <v>1.0300000000000001E-3</v>
      </c>
      <c r="W38" s="48">
        <v>2.0530000000000001E-3</v>
      </c>
      <c r="X38" s="48">
        <v>0.54148600000000002</v>
      </c>
      <c r="Y38" s="48">
        <v>0</v>
      </c>
      <c r="Z38" s="48">
        <v>0</v>
      </c>
      <c r="AA38" s="75">
        <v>38</v>
      </c>
      <c r="AB38" s="75"/>
      <c r="AC38" s="89"/>
      <c r="AD38" s="47"/>
      <c r="AE38" s="47"/>
      <c r="AF38" s="47"/>
      <c r="AG38" s="47"/>
      <c r="AH38" s="47"/>
      <c r="AI38" s="47"/>
      <c r="AJ38" s="47"/>
      <c r="AK38" s="47"/>
      <c r="AL38" s="47"/>
      <c r="AM38" s="47"/>
      <c r="AN38" s="2"/>
    </row>
    <row r="39" spans="1:40" x14ac:dyDescent="0.35">
      <c r="A39" s="11" t="s">
        <v>210</v>
      </c>
      <c r="B39" s="12"/>
      <c r="C39" s="12"/>
      <c r="D39" s="85"/>
      <c r="E39" s="74"/>
      <c r="F39" s="12"/>
      <c r="G39" s="12"/>
      <c r="H39" s="13"/>
      <c r="I39" s="63"/>
      <c r="J39" s="63"/>
      <c r="K39" s="13"/>
      <c r="L39" s="86"/>
      <c r="M39" s="87">
        <v>5501.55419921875</v>
      </c>
      <c r="N39" s="87">
        <v>4919.31591796875</v>
      </c>
      <c r="O39" s="73"/>
      <c r="P39" s="88"/>
      <c r="Q39" s="88"/>
      <c r="R39" s="47">
        <v>2</v>
      </c>
      <c r="S39" s="47">
        <v>0</v>
      </c>
      <c r="T39" s="47">
        <v>2</v>
      </c>
      <c r="U39" s="48">
        <v>406</v>
      </c>
      <c r="V39" s="48">
        <v>1.761E-3</v>
      </c>
      <c r="W39" s="48">
        <v>0</v>
      </c>
      <c r="X39" s="48">
        <v>0.98850400000000005</v>
      </c>
      <c r="Y39" s="48">
        <v>0</v>
      </c>
      <c r="Z39" s="48">
        <v>0</v>
      </c>
      <c r="AA39" s="75">
        <v>39</v>
      </c>
      <c r="AB39" s="75"/>
      <c r="AC39" s="89"/>
      <c r="AD39" s="47"/>
      <c r="AE39" s="47"/>
      <c r="AF39" s="47"/>
      <c r="AG39" s="47"/>
      <c r="AH39" s="47"/>
      <c r="AI39" s="47"/>
      <c r="AJ39" s="106" t="s">
        <v>2147</v>
      </c>
      <c r="AK39" s="106" t="s">
        <v>2147</v>
      </c>
      <c r="AL39" s="106" t="s">
        <v>2147</v>
      </c>
      <c r="AM39" s="106" t="s">
        <v>2147</v>
      </c>
      <c r="AN39" s="2"/>
    </row>
    <row r="40" spans="1:40" x14ac:dyDescent="0.35">
      <c r="A40" s="11" t="s">
        <v>211</v>
      </c>
      <c r="B40" s="12"/>
      <c r="C40" s="12"/>
      <c r="D40" s="85"/>
      <c r="E40" s="74"/>
      <c r="F40" s="12"/>
      <c r="G40" s="12"/>
      <c r="H40" s="13"/>
      <c r="I40" s="63"/>
      <c r="J40" s="63"/>
      <c r="K40" s="13"/>
      <c r="L40" s="86"/>
      <c r="M40" s="87">
        <v>2547.74560546875</v>
      </c>
      <c r="N40" s="87">
        <v>3758.75439453125</v>
      </c>
      <c r="O40" s="73"/>
      <c r="P40" s="88"/>
      <c r="Q40" s="88"/>
      <c r="R40" s="47">
        <v>1</v>
      </c>
      <c r="S40" s="47">
        <v>1</v>
      </c>
      <c r="T40" s="47">
        <v>0</v>
      </c>
      <c r="U40" s="48">
        <v>0</v>
      </c>
      <c r="V40" s="48">
        <v>1.297E-3</v>
      </c>
      <c r="W40" s="48">
        <v>0</v>
      </c>
      <c r="X40" s="48">
        <v>0.57011400000000001</v>
      </c>
      <c r="Y40" s="48">
        <v>0</v>
      </c>
      <c r="Z40" s="48">
        <v>0</v>
      </c>
      <c r="AA40" s="75">
        <v>40</v>
      </c>
      <c r="AB40" s="75"/>
      <c r="AC40" s="89"/>
      <c r="AD40" s="47"/>
      <c r="AE40" s="47"/>
      <c r="AF40" s="47"/>
      <c r="AG40" s="47"/>
      <c r="AH40" s="47"/>
      <c r="AI40" s="47"/>
      <c r="AJ40" s="47"/>
      <c r="AK40" s="47"/>
      <c r="AL40" s="47"/>
      <c r="AM40" s="47"/>
      <c r="AN40" s="2"/>
    </row>
    <row r="41" spans="1:40" x14ac:dyDescent="0.35">
      <c r="A41" s="11" t="s">
        <v>212</v>
      </c>
      <c r="B41" s="12"/>
      <c r="C41" s="12"/>
      <c r="D41" s="85"/>
      <c r="E41" s="74"/>
      <c r="F41" s="12"/>
      <c r="G41" s="12"/>
      <c r="H41" s="13"/>
      <c r="I41" s="63"/>
      <c r="J41" s="63"/>
      <c r="K41" s="13"/>
      <c r="L41" s="86"/>
      <c r="M41" s="87">
        <v>1032.66552734375</v>
      </c>
      <c r="N41" s="87">
        <v>6116.78125</v>
      </c>
      <c r="O41" s="73"/>
      <c r="P41" s="88"/>
      <c r="Q41" s="88"/>
      <c r="R41" s="47">
        <v>1</v>
      </c>
      <c r="S41" s="47">
        <v>1</v>
      </c>
      <c r="T41" s="47">
        <v>0</v>
      </c>
      <c r="U41" s="48">
        <v>0</v>
      </c>
      <c r="V41" s="48">
        <v>1.0300000000000001E-3</v>
      </c>
      <c r="W41" s="48">
        <v>2.0530000000000001E-3</v>
      </c>
      <c r="X41" s="48">
        <v>0.54148600000000002</v>
      </c>
      <c r="Y41" s="48">
        <v>0</v>
      </c>
      <c r="Z41" s="48">
        <v>0</v>
      </c>
      <c r="AA41" s="75">
        <v>41</v>
      </c>
      <c r="AB41" s="75"/>
      <c r="AC41" s="89"/>
      <c r="AD41" s="47"/>
      <c r="AE41" s="47"/>
      <c r="AF41" s="47"/>
      <c r="AG41" s="47"/>
      <c r="AH41" s="47"/>
      <c r="AI41" s="47"/>
      <c r="AJ41" s="47"/>
      <c r="AK41" s="47"/>
      <c r="AL41" s="47"/>
      <c r="AM41" s="47"/>
      <c r="AN41" s="2"/>
    </row>
    <row r="42" spans="1:40" x14ac:dyDescent="0.35">
      <c r="A42" s="11" t="s">
        <v>213</v>
      </c>
      <c r="B42" s="12"/>
      <c r="C42" s="12"/>
      <c r="D42" s="85"/>
      <c r="E42" s="74"/>
      <c r="F42" s="12"/>
      <c r="G42" s="12"/>
      <c r="H42" s="13"/>
      <c r="I42" s="63"/>
      <c r="J42" s="63"/>
      <c r="K42" s="13"/>
      <c r="L42" s="86"/>
      <c r="M42" s="87">
        <v>7198.0595703125</v>
      </c>
      <c r="N42" s="87">
        <v>4792.07763671875</v>
      </c>
      <c r="O42" s="73"/>
      <c r="P42" s="88"/>
      <c r="Q42" s="88"/>
      <c r="R42" s="47">
        <v>6</v>
      </c>
      <c r="S42" s="47">
        <v>0</v>
      </c>
      <c r="T42" s="47">
        <v>6</v>
      </c>
      <c r="U42" s="48">
        <v>2010</v>
      </c>
      <c r="V42" s="48">
        <v>1.786E-3</v>
      </c>
      <c r="W42" s="48">
        <v>0</v>
      </c>
      <c r="X42" s="48">
        <v>2.8684560000000001</v>
      </c>
      <c r="Y42" s="48">
        <v>0</v>
      </c>
      <c r="Z42" s="48">
        <v>0</v>
      </c>
      <c r="AA42" s="75">
        <v>42</v>
      </c>
      <c r="AB42" s="75"/>
      <c r="AC42" s="89"/>
      <c r="AD42" s="47"/>
      <c r="AE42" s="47"/>
      <c r="AF42" s="47"/>
      <c r="AG42" s="47"/>
      <c r="AH42" s="47"/>
      <c r="AI42" s="47"/>
      <c r="AJ42" s="106" t="s">
        <v>2147</v>
      </c>
      <c r="AK42" s="106" t="s">
        <v>2147</v>
      </c>
      <c r="AL42" s="106" t="s">
        <v>2147</v>
      </c>
      <c r="AM42" s="106" t="s">
        <v>2147</v>
      </c>
      <c r="AN42" s="2"/>
    </row>
    <row r="43" spans="1:40" x14ac:dyDescent="0.35">
      <c r="A43" s="11" t="s">
        <v>214</v>
      </c>
      <c r="B43" s="12"/>
      <c r="C43" s="12"/>
      <c r="D43" s="85"/>
      <c r="E43" s="74"/>
      <c r="F43" s="12"/>
      <c r="G43" s="12"/>
      <c r="H43" s="13"/>
      <c r="I43" s="63"/>
      <c r="J43" s="63"/>
      <c r="K43" s="13"/>
      <c r="L43" s="86"/>
      <c r="M43" s="87">
        <v>9545.8701171875</v>
      </c>
      <c r="N43" s="87">
        <v>5084.44482421875</v>
      </c>
      <c r="O43" s="73"/>
      <c r="P43" s="88"/>
      <c r="Q43" s="88"/>
      <c r="R43" s="47">
        <v>1</v>
      </c>
      <c r="S43" s="47">
        <v>1</v>
      </c>
      <c r="T43" s="47">
        <v>0</v>
      </c>
      <c r="U43" s="48">
        <v>0</v>
      </c>
      <c r="V43" s="48">
        <v>1.3110000000000001E-3</v>
      </c>
      <c r="W43" s="48">
        <v>0</v>
      </c>
      <c r="X43" s="48">
        <v>0.556365</v>
      </c>
      <c r="Y43" s="48">
        <v>0</v>
      </c>
      <c r="Z43" s="48">
        <v>0</v>
      </c>
      <c r="AA43" s="75">
        <v>43</v>
      </c>
      <c r="AB43" s="75"/>
      <c r="AC43" s="89"/>
      <c r="AD43" s="47"/>
      <c r="AE43" s="47"/>
      <c r="AF43" s="47"/>
      <c r="AG43" s="47"/>
      <c r="AH43" s="47"/>
      <c r="AI43" s="47"/>
      <c r="AJ43" s="47"/>
      <c r="AK43" s="47"/>
      <c r="AL43" s="47"/>
      <c r="AM43" s="47"/>
      <c r="AN43" s="2"/>
    </row>
    <row r="44" spans="1:40" x14ac:dyDescent="0.35">
      <c r="A44" s="11" t="s">
        <v>215</v>
      </c>
      <c r="B44" s="12"/>
      <c r="C44" s="12"/>
      <c r="D44" s="85"/>
      <c r="E44" s="74"/>
      <c r="F44" s="12"/>
      <c r="G44" s="12"/>
      <c r="H44" s="13"/>
      <c r="I44" s="63"/>
      <c r="J44" s="63"/>
      <c r="K44" s="13"/>
      <c r="L44" s="86"/>
      <c r="M44" s="87">
        <v>8705.8740234375</v>
      </c>
      <c r="N44" s="87">
        <v>2829.08349609375</v>
      </c>
      <c r="O44" s="73"/>
      <c r="P44" s="88"/>
      <c r="Q44" s="88"/>
      <c r="R44" s="47">
        <v>1</v>
      </c>
      <c r="S44" s="47">
        <v>1</v>
      </c>
      <c r="T44" s="47">
        <v>0</v>
      </c>
      <c r="U44" s="48">
        <v>0</v>
      </c>
      <c r="V44" s="48">
        <v>1.3569999999999999E-3</v>
      </c>
      <c r="W44" s="48">
        <v>0</v>
      </c>
      <c r="X44" s="48">
        <v>0.54684200000000005</v>
      </c>
      <c r="Y44" s="48">
        <v>0</v>
      </c>
      <c r="Z44" s="48">
        <v>0</v>
      </c>
      <c r="AA44" s="75">
        <v>44</v>
      </c>
      <c r="AB44" s="75"/>
      <c r="AC44" s="89"/>
      <c r="AD44" s="47"/>
      <c r="AE44" s="47"/>
      <c r="AF44" s="47"/>
      <c r="AG44" s="47"/>
      <c r="AH44" s="47"/>
      <c r="AI44" s="47"/>
      <c r="AJ44" s="47"/>
      <c r="AK44" s="47"/>
      <c r="AL44" s="47"/>
      <c r="AM44" s="47"/>
      <c r="AN44" s="2"/>
    </row>
    <row r="45" spans="1:40" x14ac:dyDescent="0.35">
      <c r="A45" s="11" t="s">
        <v>216</v>
      </c>
      <c r="B45" s="12"/>
      <c r="C45" s="12"/>
      <c r="D45" s="85"/>
      <c r="E45" s="74"/>
      <c r="F45" s="12"/>
      <c r="G45" s="12"/>
      <c r="H45" s="13"/>
      <c r="I45" s="63"/>
      <c r="J45" s="63"/>
      <c r="K45" s="13"/>
      <c r="L45" s="86"/>
      <c r="M45" s="87">
        <v>1893.124267578125</v>
      </c>
      <c r="N45" s="87">
        <v>6636.2353515625</v>
      </c>
      <c r="O45" s="73"/>
      <c r="P45" s="88"/>
      <c r="Q45" s="88"/>
      <c r="R45" s="47">
        <v>1</v>
      </c>
      <c r="S45" s="47">
        <v>1</v>
      </c>
      <c r="T45" s="47">
        <v>0</v>
      </c>
      <c r="U45" s="48">
        <v>0</v>
      </c>
      <c r="V45" s="48">
        <v>1.0300000000000001E-3</v>
      </c>
      <c r="W45" s="48">
        <v>2.0530000000000001E-3</v>
      </c>
      <c r="X45" s="48">
        <v>0.54148600000000002</v>
      </c>
      <c r="Y45" s="48">
        <v>0</v>
      </c>
      <c r="Z45" s="48">
        <v>0</v>
      </c>
      <c r="AA45" s="75">
        <v>45</v>
      </c>
      <c r="AB45" s="75"/>
      <c r="AC45" s="89"/>
      <c r="AD45" s="47"/>
      <c r="AE45" s="47"/>
      <c r="AF45" s="47"/>
      <c r="AG45" s="47"/>
      <c r="AH45" s="47"/>
      <c r="AI45" s="47"/>
      <c r="AJ45" s="47"/>
      <c r="AK45" s="47"/>
      <c r="AL45" s="47"/>
      <c r="AM45" s="47"/>
      <c r="AN45" s="2"/>
    </row>
    <row r="46" spans="1:40" x14ac:dyDescent="0.35">
      <c r="A46" s="11" t="s">
        <v>217</v>
      </c>
      <c r="B46" s="12"/>
      <c r="C46" s="12"/>
      <c r="D46" s="85"/>
      <c r="E46" s="74"/>
      <c r="F46" s="12"/>
      <c r="G46" s="12"/>
      <c r="H46" s="13"/>
      <c r="I46" s="63"/>
      <c r="J46" s="63"/>
      <c r="K46" s="13"/>
      <c r="L46" s="86"/>
      <c r="M46" s="87">
        <v>6495.35693359375</v>
      </c>
      <c r="N46" s="87">
        <v>2783.265380859375</v>
      </c>
      <c r="O46" s="73"/>
      <c r="P46" s="88"/>
      <c r="Q46" s="88"/>
      <c r="R46" s="47">
        <v>13</v>
      </c>
      <c r="S46" s="47">
        <v>0</v>
      </c>
      <c r="T46" s="47">
        <v>13</v>
      </c>
      <c r="U46" s="48">
        <v>4740</v>
      </c>
      <c r="V46" s="48">
        <v>1.8320000000000001E-3</v>
      </c>
      <c r="W46" s="48">
        <v>0</v>
      </c>
      <c r="X46" s="48">
        <v>6.106414</v>
      </c>
      <c r="Y46" s="48">
        <v>0</v>
      </c>
      <c r="Z46" s="48">
        <v>0</v>
      </c>
      <c r="AA46" s="75">
        <v>46</v>
      </c>
      <c r="AB46" s="75"/>
      <c r="AC46" s="89"/>
      <c r="AD46" s="47"/>
      <c r="AE46" s="47"/>
      <c r="AF46" s="47"/>
      <c r="AG46" s="47"/>
      <c r="AH46" s="47"/>
      <c r="AI46" s="47"/>
      <c r="AJ46" s="106" t="s">
        <v>2147</v>
      </c>
      <c r="AK46" s="106" t="s">
        <v>2147</v>
      </c>
      <c r="AL46" s="106" t="s">
        <v>2147</v>
      </c>
      <c r="AM46" s="106" t="s">
        <v>2147</v>
      </c>
      <c r="AN46" s="2"/>
    </row>
    <row r="47" spans="1:40" x14ac:dyDescent="0.35">
      <c r="A47" s="11" t="s">
        <v>218</v>
      </c>
      <c r="B47" s="12"/>
      <c r="C47" s="12"/>
      <c r="D47" s="85"/>
      <c r="E47" s="74"/>
      <c r="F47" s="12"/>
      <c r="G47" s="12"/>
      <c r="H47" s="13"/>
      <c r="I47" s="63"/>
      <c r="J47" s="63"/>
      <c r="K47" s="13"/>
      <c r="L47" s="86"/>
      <c r="M47" s="87">
        <v>6477.0673828125</v>
      </c>
      <c r="N47" s="87">
        <v>367.40444946289063</v>
      </c>
      <c r="O47" s="73"/>
      <c r="P47" s="88"/>
      <c r="Q47" s="88"/>
      <c r="R47" s="47">
        <v>1</v>
      </c>
      <c r="S47" s="47">
        <v>1</v>
      </c>
      <c r="T47" s="47">
        <v>0</v>
      </c>
      <c r="U47" s="48">
        <v>0</v>
      </c>
      <c r="V47" s="48">
        <v>1.335E-3</v>
      </c>
      <c r="W47" s="48">
        <v>0</v>
      </c>
      <c r="X47" s="48">
        <v>0.54926600000000003</v>
      </c>
      <c r="Y47" s="48">
        <v>0</v>
      </c>
      <c r="Z47" s="48">
        <v>0</v>
      </c>
      <c r="AA47" s="75">
        <v>47</v>
      </c>
      <c r="AB47" s="75"/>
      <c r="AC47" s="89"/>
      <c r="AD47" s="47"/>
      <c r="AE47" s="47"/>
      <c r="AF47" s="47"/>
      <c r="AG47" s="47"/>
      <c r="AH47" s="47"/>
      <c r="AI47" s="47"/>
      <c r="AJ47" s="47"/>
      <c r="AK47" s="47"/>
      <c r="AL47" s="47"/>
      <c r="AM47" s="47"/>
      <c r="AN47" s="2"/>
    </row>
    <row r="48" spans="1:40" x14ac:dyDescent="0.35">
      <c r="A48" s="11" t="s">
        <v>219</v>
      </c>
      <c r="B48" s="12"/>
      <c r="C48" s="12"/>
      <c r="D48" s="85"/>
      <c r="E48" s="74"/>
      <c r="F48" s="12"/>
      <c r="G48" s="12"/>
      <c r="H48" s="13"/>
      <c r="I48" s="63"/>
      <c r="J48" s="63"/>
      <c r="K48" s="13"/>
      <c r="L48" s="86"/>
      <c r="M48" s="87">
        <v>6191.44140625</v>
      </c>
      <c r="N48" s="87">
        <v>6035.935546875</v>
      </c>
      <c r="O48" s="73"/>
      <c r="P48" s="88"/>
      <c r="Q48" s="88"/>
      <c r="R48" s="47">
        <v>11</v>
      </c>
      <c r="S48" s="47">
        <v>0</v>
      </c>
      <c r="T48" s="47">
        <v>11</v>
      </c>
      <c r="U48" s="48">
        <v>3970</v>
      </c>
      <c r="V48" s="48">
        <v>1.818E-3</v>
      </c>
      <c r="W48" s="48">
        <v>0</v>
      </c>
      <c r="X48" s="48">
        <v>5.183567</v>
      </c>
      <c r="Y48" s="48">
        <v>0</v>
      </c>
      <c r="Z48" s="48">
        <v>0</v>
      </c>
      <c r="AA48" s="75">
        <v>48</v>
      </c>
      <c r="AB48" s="75"/>
      <c r="AC48" s="89"/>
      <c r="AD48" s="47"/>
      <c r="AE48" s="47"/>
      <c r="AF48" s="47"/>
      <c r="AG48" s="47"/>
      <c r="AH48" s="47"/>
      <c r="AI48" s="47"/>
      <c r="AJ48" s="106" t="s">
        <v>2147</v>
      </c>
      <c r="AK48" s="106" t="s">
        <v>2147</v>
      </c>
      <c r="AL48" s="106" t="s">
        <v>2147</v>
      </c>
      <c r="AM48" s="106" t="s">
        <v>2147</v>
      </c>
      <c r="AN48" s="2"/>
    </row>
    <row r="49" spans="1:40" x14ac:dyDescent="0.35">
      <c r="A49" s="11" t="s">
        <v>220</v>
      </c>
      <c r="B49" s="12"/>
      <c r="C49" s="12"/>
      <c r="D49" s="85"/>
      <c r="E49" s="74"/>
      <c r="F49" s="12"/>
      <c r="G49" s="12"/>
      <c r="H49" s="13"/>
      <c r="I49" s="63"/>
      <c r="J49" s="63"/>
      <c r="K49" s="13"/>
      <c r="L49" s="86"/>
      <c r="M49" s="87">
        <v>6753.8046875</v>
      </c>
      <c r="N49" s="87">
        <v>8202.5009765625</v>
      </c>
      <c r="O49" s="73"/>
      <c r="P49" s="88"/>
      <c r="Q49" s="88"/>
      <c r="R49" s="47">
        <v>1</v>
      </c>
      <c r="S49" s="47">
        <v>1</v>
      </c>
      <c r="T49" s="47">
        <v>0</v>
      </c>
      <c r="U49" s="48">
        <v>0</v>
      </c>
      <c r="V49" s="48">
        <v>1.328E-3</v>
      </c>
      <c r="W49" s="48">
        <v>0</v>
      </c>
      <c r="X49" s="48">
        <v>0.55054800000000004</v>
      </c>
      <c r="Y49" s="48">
        <v>0</v>
      </c>
      <c r="Z49" s="48">
        <v>0</v>
      </c>
      <c r="AA49" s="75">
        <v>49</v>
      </c>
      <c r="AB49" s="75"/>
      <c r="AC49" s="89"/>
      <c r="AD49" s="47"/>
      <c r="AE49" s="47"/>
      <c r="AF49" s="47"/>
      <c r="AG49" s="47"/>
      <c r="AH49" s="47"/>
      <c r="AI49" s="47"/>
      <c r="AJ49" s="47"/>
      <c r="AK49" s="47"/>
      <c r="AL49" s="47"/>
      <c r="AM49" s="47"/>
      <c r="AN49" s="2"/>
    </row>
    <row r="50" spans="1:40" x14ac:dyDescent="0.35">
      <c r="A50" s="11" t="s">
        <v>221</v>
      </c>
      <c r="B50" s="12"/>
      <c r="C50" s="12"/>
      <c r="D50" s="85"/>
      <c r="E50" s="74"/>
      <c r="F50" s="12"/>
      <c r="G50" s="12"/>
      <c r="H50" s="13"/>
      <c r="I50" s="63"/>
      <c r="J50" s="63"/>
      <c r="K50" s="13"/>
      <c r="L50" s="86"/>
      <c r="M50" s="87">
        <v>3313.322509765625</v>
      </c>
      <c r="N50" s="87">
        <v>3212.948974609375</v>
      </c>
      <c r="O50" s="73"/>
      <c r="P50" s="88"/>
      <c r="Q50" s="88"/>
      <c r="R50" s="47">
        <v>1</v>
      </c>
      <c r="S50" s="47">
        <v>1</v>
      </c>
      <c r="T50" s="47">
        <v>0</v>
      </c>
      <c r="U50" s="48">
        <v>0</v>
      </c>
      <c r="V50" s="48">
        <v>1.3179999999999999E-3</v>
      </c>
      <c r="W50" s="48">
        <v>0</v>
      </c>
      <c r="X50" s="48">
        <v>0.55337999999999998</v>
      </c>
      <c r="Y50" s="48">
        <v>0</v>
      </c>
      <c r="Z50" s="48">
        <v>0</v>
      </c>
      <c r="AA50" s="75">
        <v>50</v>
      </c>
      <c r="AB50" s="75"/>
      <c r="AC50" s="89"/>
      <c r="AD50" s="47"/>
      <c r="AE50" s="47"/>
      <c r="AF50" s="47"/>
      <c r="AG50" s="47"/>
      <c r="AH50" s="47"/>
      <c r="AI50" s="47"/>
      <c r="AJ50" s="47"/>
      <c r="AK50" s="47"/>
      <c r="AL50" s="47"/>
      <c r="AM50" s="47"/>
      <c r="AN50" s="2"/>
    </row>
    <row r="51" spans="1:40" x14ac:dyDescent="0.35">
      <c r="A51" s="11" t="s">
        <v>222</v>
      </c>
      <c r="B51" s="12"/>
      <c r="C51" s="12"/>
      <c r="D51" s="85"/>
      <c r="E51" s="74"/>
      <c r="F51" s="12"/>
      <c r="G51" s="12"/>
      <c r="H51" s="13"/>
      <c r="I51" s="63"/>
      <c r="J51" s="63"/>
      <c r="K51" s="13"/>
      <c r="L51" s="86"/>
      <c r="M51" s="87">
        <v>3680.7041015625</v>
      </c>
      <c r="N51" s="87">
        <v>8957.875</v>
      </c>
      <c r="O51" s="73"/>
      <c r="P51" s="88"/>
      <c r="Q51" s="88"/>
      <c r="R51" s="47">
        <v>1</v>
      </c>
      <c r="S51" s="47">
        <v>1</v>
      </c>
      <c r="T51" s="47">
        <v>0</v>
      </c>
      <c r="U51" s="48">
        <v>0</v>
      </c>
      <c r="V51" s="48">
        <v>1.0300000000000001E-3</v>
      </c>
      <c r="W51" s="48">
        <v>2.0530000000000001E-3</v>
      </c>
      <c r="X51" s="48">
        <v>0.54148600000000002</v>
      </c>
      <c r="Y51" s="48">
        <v>0</v>
      </c>
      <c r="Z51" s="48">
        <v>0</v>
      </c>
      <c r="AA51" s="75">
        <v>51</v>
      </c>
      <c r="AB51" s="75"/>
      <c r="AC51" s="89"/>
      <c r="AD51" s="47"/>
      <c r="AE51" s="47"/>
      <c r="AF51" s="47"/>
      <c r="AG51" s="47"/>
      <c r="AH51" s="47"/>
      <c r="AI51" s="47"/>
      <c r="AJ51" s="47"/>
      <c r="AK51" s="47"/>
      <c r="AL51" s="47"/>
      <c r="AM51" s="47"/>
      <c r="AN51" s="2"/>
    </row>
    <row r="52" spans="1:40" x14ac:dyDescent="0.35">
      <c r="A52" s="11" t="s">
        <v>223</v>
      </c>
      <c r="B52" s="12"/>
      <c r="C52" s="12"/>
      <c r="D52" s="85"/>
      <c r="E52" s="74"/>
      <c r="F52" s="12"/>
      <c r="G52" s="12"/>
      <c r="H52" s="13"/>
      <c r="I52" s="63"/>
      <c r="J52" s="63"/>
      <c r="K52" s="13"/>
      <c r="L52" s="86"/>
      <c r="M52" s="87">
        <v>5317.7587890625</v>
      </c>
      <c r="N52" s="87">
        <v>5308.318359375</v>
      </c>
      <c r="O52" s="73"/>
      <c r="P52" s="88"/>
      <c r="Q52" s="88"/>
      <c r="R52" s="47">
        <v>4</v>
      </c>
      <c r="S52" s="47">
        <v>0</v>
      </c>
      <c r="T52" s="47">
        <v>4</v>
      </c>
      <c r="U52" s="48">
        <v>1212</v>
      </c>
      <c r="V52" s="48">
        <v>1.7730000000000001E-3</v>
      </c>
      <c r="W52" s="48">
        <v>0</v>
      </c>
      <c r="X52" s="48">
        <v>1.934857</v>
      </c>
      <c r="Y52" s="48">
        <v>0</v>
      </c>
      <c r="Z52" s="48">
        <v>0</v>
      </c>
      <c r="AA52" s="75">
        <v>52</v>
      </c>
      <c r="AB52" s="75"/>
      <c r="AC52" s="89"/>
      <c r="AD52" s="47"/>
      <c r="AE52" s="47"/>
      <c r="AF52" s="47"/>
      <c r="AG52" s="47"/>
      <c r="AH52" s="47"/>
      <c r="AI52" s="47"/>
      <c r="AJ52" s="106" t="s">
        <v>2147</v>
      </c>
      <c r="AK52" s="106" t="s">
        <v>2147</v>
      </c>
      <c r="AL52" s="106" t="s">
        <v>2147</v>
      </c>
      <c r="AM52" s="106" t="s">
        <v>2147</v>
      </c>
      <c r="AN52" s="2"/>
    </row>
    <row r="53" spans="1:40" x14ac:dyDescent="0.35">
      <c r="A53" s="11" t="s">
        <v>224</v>
      </c>
      <c r="B53" s="12"/>
      <c r="C53" s="12"/>
      <c r="D53" s="85"/>
      <c r="E53" s="74"/>
      <c r="F53" s="12"/>
      <c r="G53" s="12"/>
      <c r="H53" s="13"/>
      <c r="I53" s="63"/>
      <c r="J53" s="63"/>
      <c r="K53" s="13"/>
      <c r="L53" s="86"/>
      <c r="M53" s="87">
        <v>3723.914306640625</v>
      </c>
      <c r="N53" s="87">
        <v>6979.4052734375</v>
      </c>
      <c r="O53" s="73"/>
      <c r="P53" s="88"/>
      <c r="Q53" s="88"/>
      <c r="R53" s="47">
        <v>1</v>
      </c>
      <c r="S53" s="47">
        <v>1</v>
      </c>
      <c r="T53" s="47">
        <v>0</v>
      </c>
      <c r="U53" s="48">
        <v>0</v>
      </c>
      <c r="V53" s="48">
        <v>1.304E-3</v>
      </c>
      <c r="W53" s="48">
        <v>0</v>
      </c>
      <c r="X53" s="48">
        <v>0.56115700000000002</v>
      </c>
      <c r="Y53" s="48">
        <v>0</v>
      </c>
      <c r="Z53" s="48">
        <v>0</v>
      </c>
      <c r="AA53" s="75">
        <v>53</v>
      </c>
      <c r="AB53" s="75"/>
      <c r="AC53" s="89"/>
      <c r="AD53" s="47"/>
      <c r="AE53" s="47"/>
      <c r="AF53" s="47"/>
      <c r="AG53" s="47"/>
      <c r="AH53" s="47"/>
      <c r="AI53" s="47"/>
      <c r="AJ53" s="47"/>
      <c r="AK53" s="47"/>
      <c r="AL53" s="47"/>
      <c r="AM53" s="47"/>
      <c r="AN53" s="2"/>
    </row>
    <row r="54" spans="1:40" x14ac:dyDescent="0.35">
      <c r="A54" s="11" t="s">
        <v>225</v>
      </c>
      <c r="B54" s="12"/>
      <c r="C54" s="12"/>
      <c r="D54" s="85"/>
      <c r="E54" s="74"/>
      <c r="F54" s="12"/>
      <c r="G54" s="12"/>
      <c r="H54" s="13"/>
      <c r="I54" s="63"/>
      <c r="J54" s="63"/>
      <c r="K54" s="13"/>
      <c r="L54" s="86"/>
      <c r="M54" s="87">
        <v>5924.17919921875</v>
      </c>
      <c r="N54" s="87">
        <v>505.12255859375</v>
      </c>
      <c r="O54" s="73"/>
      <c r="P54" s="88"/>
      <c r="Q54" s="88"/>
      <c r="R54" s="47">
        <v>1</v>
      </c>
      <c r="S54" s="47">
        <v>1</v>
      </c>
      <c r="T54" s="47">
        <v>0</v>
      </c>
      <c r="U54" s="48">
        <v>0</v>
      </c>
      <c r="V54" s="48">
        <v>1.335E-3</v>
      </c>
      <c r="W54" s="48">
        <v>0</v>
      </c>
      <c r="X54" s="48">
        <v>0.54926600000000003</v>
      </c>
      <c r="Y54" s="48">
        <v>0</v>
      </c>
      <c r="Z54" s="48">
        <v>0</v>
      </c>
      <c r="AA54" s="75">
        <v>54</v>
      </c>
      <c r="AB54" s="75"/>
      <c r="AC54" s="89"/>
      <c r="AD54" s="47"/>
      <c r="AE54" s="47"/>
      <c r="AF54" s="47"/>
      <c r="AG54" s="47"/>
      <c r="AH54" s="47"/>
      <c r="AI54" s="47"/>
      <c r="AJ54" s="47"/>
      <c r="AK54" s="47"/>
      <c r="AL54" s="47"/>
      <c r="AM54" s="47"/>
      <c r="AN54" s="2"/>
    </row>
    <row r="55" spans="1:40" x14ac:dyDescent="0.35">
      <c r="A55" s="11" t="s">
        <v>226</v>
      </c>
      <c r="B55" s="12"/>
      <c r="C55" s="12"/>
      <c r="D55" s="85"/>
      <c r="E55" s="74"/>
      <c r="F55" s="12"/>
      <c r="G55" s="12"/>
      <c r="H55" s="13"/>
      <c r="I55" s="63"/>
      <c r="J55" s="63"/>
      <c r="K55" s="13"/>
      <c r="L55" s="86"/>
      <c r="M55" s="87">
        <v>2581.91748046875</v>
      </c>
      <c r="N55" s="87">
        <v>9712.798828125</v>
      </c>
      <c r="O55" s="73"/>
      <c r="P55" s="88"/>
      <c r="Q55" s="88"/>
      <c r="R55" s="47">
        <v>1</v>
      </c>
      <c r="S55" s="47">
        <v>1</v>
      </c>
      <c r="T55" s="47">
        <v>0</v>
      </c>
      <c r="U55" s="48">
        <v>0</v>
      </c>
      <c r="V55" s="48">
        <v>1.0300000000000001E-3</v>
      </c>
      <c r="W55" s="48">
        <v>2.0530000000000001E-3</v>
      </c>
      <c r="X55" s="48">
        <v>0.54148600000000002</v>
      </c>
      <c r="Y55" s="48">
        <v>0</v>
      </c>
      <c r="Z55" s="48">
        <v>0</v>
      </c>
      <c r="AA55" s="75">
        <v>55</v>
      </c>
      <c r="AB55" s="75"/>
      <c r="AC55" s="89"/>
      <c r="AD55" s="47"/>
      <c r="AE55" s="47"/>
      <c r="AF55" s="47"/>
      <c r="AG55" s="47"/>
      <c r="AH55" s="47"/>
      <c r="AI55" s="47"/>
      <c r="AJ55" s="47"/>
      <c r="AK55" s="47"/>
      <c r="AL55" s="47"/>
      <c r="AM55" s="47"/>
      <c r="AN55" s="2"/>
    </row>
    <row r="56" spans="1:40" x14ac:dyDescent="0.35">
      <c r="A56" s="11" t="s">
        <v>227</v>
      </c>
      <c r="B56" s="12"/>
      <c r="C56" s="12"/>
      <c r="D56" s="85"/>
      <c r="E56" s="74"/>
      <c r="F56" s="12"/>
      <c r="G56" s="12"/>
      <c r="H56" s="13"/>
      <c r="I56" s="63"/>
      <c r="J56" s="63"/>
      <c r="K56" s="13"/>
      <c r="L56" s="86"/>
      <c r="M56" s="87">
        <v>3709.48974609375</v>
      </c>
      <c r="N56" s="87">
        <v>7352.0830078125</v>
      </c>
      <c r="O56" s="73"/>
      <c r="P56" s="88"/>
      <c r="Q56" s="88"/>
      <c r="R56" s="47">
        <v>1</v>
      </c>
      <c r="S56" s="47">
        <v>1</v>
      </c>
      <c r="T56" s="47">
        <v>0</v>
      </c>
      <c r="U56" s="48">
        <v>0</v>
      </c>
      <c r="V56" s="48">
        <v>1.0300000000000001E-3</v>
      </c>
      <c r="W56" s="48">
        <v>2.0530000000000001E-3</v>
      </c>
      <c r="X56" s="48">
        <v>0.54148600000000002</v>
      </c>
      <c r="Y56" s="48">
        <v>0</v>
      </c>
      <c r="Z56" s="48">
        <v>0</v>
      </c>
      <c r="AA56" s="75">
        <v>56</v>
      </c>
      <c r="AB56" s="75"/>
      <c r="AC56" s="89"/>
      <c r="AD56" s="47"/>
      <c r="AE56" s="47"/>
      <c r="AF56" s="47"/>
      <c r="AG56" s="47"/>
      <c r="AH56" s="47"/>
      <c r="AI56" s="47"/>
      <c r="AJ56" s="47"/>
      <c r="AK56" s="47"/>
      <c r="AL56" s="47"/>
      <c r="AM56" s="47"/>
      <c r="AN56" s="2"/>
    </row>
    <row r="57" spans="1:40" x14ac:dyDescent="0.35">
      <c r="A57" s="11" t="s">
        <v>228</v>
      </c>
      <c r="B57" s="12"/>
      <c r="C57" s="12"/>
      <c r="D57" s="85"/>
      <c r="E57" s="74"/>
      <c r="F57" s="12"/>
      <c r="G57" s="12"/>
      <c r="H57" s="13"/>
      <c r="I57" s="63"/>
      <c r="J57" s="63"/>
      <c r="K57" s="13"/>
      <c r="L57" s="86"/>
      <c r="M57" s="87">
        <v>3192.670654296875</v>
      </c>
      <c r="N57" s="87">
        <v>8005.9873046875</v>
      </c>
      <c r="O57" s="73"/>
      <c r="P57" s="88"/>
      <c r="Q57" s="88"/>
      <c r="R57" s="47">
        <v>1</v>
      </c>
      <c r="S57" s="47">
        <v>1</v>
      </c>
      <c r="T57" s="47">
        <v>0</v>
      </c>
      <c r="U57" s="48">
        <v>0</v>
      </c>
      <c r="V57" s="48">
        <v>1.0300000000000001E-3</v>
      </c>
      <c r="W57" s="48">
        <v>2.0530000000000001E-3</v>
      </c>
      <c r="X57" s="48">
        <v>0.54148600000000002</v>
      </c>
      <c r="Y57" s="48">
        <v>0</v>
      </c>
      <c r="Z57" s="48">
        <v>0</v>
      </c>
      <c r="AA57" s="75">
        <v>57</v>
      </c>
      <c r="AB57" s="75"/>
      <c r="AC57" s="89"/>
      <c r="AD57" s="47"/>
      <c r="AE57" s="47"/>
      <c r="AF57" s="47"/>
      <c r="AG57" s="47"/>
      <c r="AH57" s="47"/>
      <c r="AI57" s="47"/>
      <c r="AJ57" s="47"/>
      <c r="AK57" s="47"/>
      <c r="AL57" s="47"/>
      <c r="AM57" s="47"/>
      <c r="AN57" s="2"/>
    </row>
    <row r="58" spans="1:40" x14ac:dyDescent="0.35">
      <c r="A58" s="11" t="s">
        <v>229</v>
      </c>
      <c r="B58" s="12"/>
      <c r="C58" s="12"/>
      <c r="D58" s="85"/>
      <c r="E58" s="74"/>
      <c r="F58" s="12"/>
      <c r="G58" s="12"/>
      <c r="H58" s="13"/>
      <c r="I58" s="63"/>
      <c r="J58" s="63"/>
      <c r="K58" s="13"/>
      <c r="L58" s="86"/>
      <c r="M58" s="87">
        <v>5698.36328125</v>
      </c>
      <c r="N58" s="87">
        <v>3203.468017578125</v>
      </c>
      <c r="O58" s="73"/>
      <c r="P58" s="88"/>
      <c r="Q58" s="88"/>
      <c r="R58" s="47">
        <v>7</v>
      </c>
      <c r="S58" s="47">
        <v>0</v>
      </c>
      <c r="T58" s="47">
        <v>7</v>
      </c>
      <c r="U58" s="48">
        <v>2406</v>
      </c>
      <c r="V58" s="48">
        <v>1.792E-3</v>
      </c>
      <c r="W58" s="48">
        <v>0</v>
      </c>
      <c r="X58" s="48">
        <v>3.3329620000000002</v>
      </c>
      <c r="Y58" s="48">
        <v>0</v>
      </c>
      <c r="Z58" s="48">
        <v>0</v>
      </c>
      <c r="AA58" s="75">
        <v>58</v>
      </c>
      <c r="AB58" s="75"/>
      <c r="AC58" s="89"/>
      <c r="AD58" s="47"/>
      <c r="AE58" s="47"/>
      <c r="AF58" s="47"/>
      <c r="AG58" s="47"/>
      <c r="AH58" s="47"/>
      <c r="AI58" s="47"/>
      <c r="AJ58" s="106" t="s">
        <v>2147</v>
      </c>
      <c r="AK58" s="106" t="s">
        <v>2147</v>
      </c>
      <c r="AL58" s="106" t="s">
        <v>2147</v>
      </c>
      <c r="AM58" s="106" t="s">
        <v>2147</v>
      </c>
      <c r="AN58" s="2"/>
    </row>
    <row r="59" spans="1:40" x14ac:dyDescent="0.35">
      <c r="A59" s="11" t="s">
        <v>230</v>
      </c>
      <c r="B59" s="12"/>
      <c r="C59" s="12"/>
      <c r="D59" s="85"/>
      <c r="E59" s="74"/>
      <c r="F59" s="12"/>
      <c r="G59" s="12"/>
      <c r="H59" s="13"/>
      <c r="I59" s="63"/>
      <c r="J59" s="63"/>
      <c r="K59" s="13"/>
      <c r="L59" s="86"/>
      <c r="M59" s="87">
        <v>5965.3271484375</v>
      </c>
      <c r="N59" s="87">
        <v>1191.205810546875</v>
      </c>
      <c r="O59" s="73"/>
      <c r="P59" s="88"/>
      <c r="Q59" s="88"/>
      <c r="R59" s="47">
        <v>1</v>
      </c>
      <c r="S59" s="47">
        <v>1</v>
      </c>
      <c r="T59" s="47">
        <v>0</v>
      </c>
      <c r="U59" s="48">
        <v>0</v>
      </c>
      <c r="V59" s="48">
        <v>1.3140000000000001E-3</v>
      </c>
      <c r="W59" s="48">
        <v>0</v>
      </c>
      <c r="X59" s="48">
        <v>0.55471700000000002</v>
      </c>
      <c r="Y59" s="48">
        <v>0</v>
      </c>
      <c r="Z59" s="48">
        <v>0</v>
      </c>
      <c r="AA59" s="75">
        <v>59</v>
      </c>
      <c r="AB59" s="75"/>
      <c r="AC59" s="89"/>
      <c r="AD59" s="47"/>
      <c r="AE59" s="47"/>
      <c r="AF59" s="47"/>
      <c r="AG59" s="47"/>
      <c r="AH59" s="47"/>
      <c r="AI59" s="47"/>
      <c r="AJ59" s="47"/>
      <c r="AK59" s="47"/>
      <c r="AL59" s="47"/>
      <c r="AM59" s="47"/>
      <c r="AN59" s="2"/>
    </row>
    <row r="60" spans="1:40" x14ac:dyDescent="0.35">
      <c r="A60" s="11" t="s">
        <v>231</v>
      </c>
      <c r="B60" s="12"/>
      <c r="C60" s="12"/>
      <c r="D60" s="85"/>
      <c r="E60" s="74"/>
      <c r="F60" s="12"/>
      <c r="G60" s="12"/>
      <c r="H60" s="13"/>
      <c r="I60" s="63"/>
      <c r="J60" s="63"/>
      <c r="K60" s="13"/>
      <c r="L60" s="86"/>
      <c r="M60" s="87">
        <v>2909.64501953125</v>
      </c>
      <c r="N60" s="87">
        <v>2265.779541015625</v>
      </c>
      <c r="O60" s="73"/>
      <c r="P60" s="88"/>
      <c r="Q60" s="88"/>
      <c r="R60" s="47">
        <v>1</v>
      </c>
      <c r="S60" s="47">
        <v>1</v>
      </c>
      <c r="T60" s="47">
        <v>0</v>
      </c>
      <c r="U60" s="48">
        <v>0</v>
      </c>
      <c r="V60" s="48">
        <v>1.3179999999999999E-3</v>
      </c>
      <c r="W60" s="48">
        <v>0</v>
      </c>
      <c r="X60" s="48">
        <v>0.55337999999999998</v>
      </c>
      <c r="Y60" s="48">
        <v>0</v>
      </c>
      <c r="Z60" s="48">
        <v>0</v>
      </c>
      <c r="AA60" s="75">
        <v>60</v>
      </c>
      <c r="AB60" s="75"/>
      <c r="AC60" s="89"/>
      <c r="AD60" s="47"/>
      <c r="AE60" s="47"/>
      <c r="AF60" s="47"/>
      <c r="AG60" s="47"/>
      <c r="AH60" s="47"/>
      <c r="AI60" s="47"/>
      <c r="AJ60" s="47"/>
      <c r="AK60" s="47"/>
      <c r="AL60" s="47"/>
      <c r="AM60" s="47"/>
      <c r="AN60" s="2"/>
    </row>
    <row r="61" spans="1:40" x14ac:dyDescent="0.35">
      <c r="A61" s="11" t="s">
        <v>232</v>
      </c>
      <c r="B61" s="12"/>
      <c r="C61" s="12"/>
      <c r="D61" s="85"/>
      <c r="E61" s="74"/>
      <c r="F61" s="12"/>
      <c r="G61" s="12"/>
      <c r="H61" s="13"/>
      <c r="I61" s="63"/>
      <c r="J61" s="63"/>
      <c r="K61" s="13"/>
      <c r="L61" s="86"/>
      <c r="M61" s="87">
        <v>1509.0787353515625</v>
      </c>
      <c r="N61" s="87">
        <v>5443.9853515625</v>
      </c>
      <c r="O61" s="73"/>
      <c r="P61" s="88"/>
      <c r="Q61" s="88"/>
      <c r="R61" s="47">
        <v>1</v>
      </c>
      <c r="S61" s="47">
        <v>1</v>
      </c>
      <c r="T61" s="47">
        <v>0</v>
      </c>
      <c r="U61" s="48">
        <v>0</v>
      </c>
      <c r="V61" s="48">
        <v>1.0300000000000001E-3</v>
      </c>
      <c r="W61" s="48">
        <v>2.0530000000000001E-3</v>
      </c>
      <c r="X61" s="48">
        <v>0.54148600000000002</v>
      </c>
      <c r="Y61" s="48">
        <v>0</v>
      </c>
      <c r="Z61" s="48">
        <v>0</v>
      </c>
      <c r="AA61" s="75">
        <v>61</v>
      </c>
      <c r="AB61" s="75"/>
      <c r="AC61" s="89"/>
      <c r="AD61" s="47"/>
      <c r="AE61" s="47"/>
      <c r="AF61" s="47"/>
      <c r="AG61" s="47"/>
      <c r="AH61" s="47"/>
      <c r="AI61" s="47"/>
      <c r="AJ61" s="47"/>
      <c r="AK61" s="47"/>
      <c r="AL61" s="47"/>
      <c r="AM61" s="47"/>
      <c r="AN61" s="2"/>
    </row>
    <row r="62" spans="1:40" x14ac:dyDescent="0.35">
      <c r="A62" s="11" t="s">
        <v>233</v>
      </c>
      <c r="B62" s="12"/>
      <c r="C62" s="12"/>
      <c r="D62" s="85"/>
      <c r="E62" s="74"/>
      <c r="F62" s="12"/>
      <c r="G62" s="12"/>
      <c r="H62" s="13"/>
      <c r="I62" s="63"/>
      <c r="J62" s="63"/>
      <c r="K62" s="13"/>
      <c r="L62" s="86"/>
      <c r="M62" s="87">
        <v>6158.8115234375</v>
      </c>
      <c r="N62" s="87">
        <v>4507.87548828125</v>
      </c>
      <c r="O62" s="73"/>
      <c r="P62" s="88"/>
      <c r="Q62" s="88"/>
      <c r="R62" s="47">
        <v>1</v>
      </c>
      <c r="S62" s="47">
        <v>1</v>
      </c>
      <c r="T62" s="47">
        <v>0</v>
      </c>
      <c r="U62" s="48">
        <v>0</v>
      </c>
      <c r="V62" s="48">
        <v>1.3140000000000001E-3</v>
      </c>
      <c r="W62" s="48">
        <v>0</v>
      </c>
      <c r="X62" s="48">
        <v>0.55471700000000002</v>
      </c>
      <c r="Y62" s="48">
        <v>0</v>
      </c>
      <c r="Z62" s="48">
        <v>0</v>
      </c>
      <c r="AA62" s="75">
        <v>62</v>
      </c>
      <c r="AB62" s="75"/>
      <c r="AC62" s="89"/>
      <c r="AD62" s="47"/>
      <c r="AE62" s="47"/>
      <c r="AF62" s="47"/>
      <c r="AG62" s="47"/>
      <c r="AH62" s="47"/>
      <c r="AI62" s="47"/>
      <c r="AJ62" s="47"/>
      <c r="AK62" s="47"/>
      <c r="AL62" s="47"/>
      <c r="AM62" s="47"/>
      <c r="AN62" s="2"/>
    </row>
    <row r="63" spans="1:40" x14ac:dyDescent="0.35">
      <c r="A63" s="11" t="s">
        <v>234</v>
      </c>
      <c r="B63" s="12"/>
      <c r="C63" s="12"/>
      <c r="D63" s="85"/>
      <c r="E63" s="74"/>
      <c r="F63" s="12"/>
      <c r="G63" s="12"/>
      <c r="H63" s="13"/>
      <c r="I63" s="63"/>
      <c r="J63" s="63"/>
      <c r="K63" s="13"/>
      <c r="L63" s="86"/>
      <c r="M63" s="87">
        <v>275.70663452148438</v>
      </c>
      <c r="N63" s="87">
        <v>6637.17578125</v>
      </c>
      <c r="O63" s="73"/>
      <c r="P63" s="88"/>
      <c r="Q63" s="88"/>
      <c r="R63" s="47">
        <v>1</v>
      </c>
      <c r="S63" s="47">
        <v>1</v>
      </c>
      <c r="T63" s="47">
        <v>0</v>
      </c>
      <c r="U63" s="48">
        <v>0</v>
      </c>
      <c r="V63" s="48">
        <v>1.0300000000000001E-3</v>
      </c>
      <c r="W63" s="48">
        <v>2.0530000000000001E-3</v>
      </c>
      <c r="X63" s="48">
        <v>0.54148600000000002</v>
      </c>
      <c r="Y63" s="48">
        <v>0</v>
      </c>
      <c r="Z63" s="48">
        <v>0</v>
      </c>
      <c r="AA63" s="75">
        <v>63</v>
      </c>
      <c r="AB63" s="75"/>
      <c r="AC63" s="89"/>
      <c r="AD63" s="47"/>
      <c r="AE63" s="47"/>
      <c r="AF63" s="47"/>
      <c r="AG63" s="47"/>
      <c r="AH63" s="47"/>
      <c r="AI63" s="47"/>
      <c r="AJ63" s="47"/>
      <c r="AK63" s="47"/>
      <c r="AL63" s="47"/>
      <c r="AM63" s="47"/>
      <c r="AN63" s="2"/>
    </row>
    <row r="64" spans="1:40" x14ac:dyDescent="0.35">
      <c r="A64" s="11" t="s">
        <v>235</v>
      </c>
      <c r="B64" s="12"/>
      <c r="C64" s="12"/>
      <c r="D64" s="85"/>
      <c r="E64" s="74"/>
      <c r="F64" s="12"/>
      <c r="G64" s="12"/>
      <c r="H64" s="13"/>
      <c r="I64" s="63"/>
      <c r="J64" s="63"/>
      <c r="K64" s="13"/>
      <c r="L64" s="86"/>
      <c r="M64" s="87">
        <v>1065.216552734375</v>
      </c>
      <c r="N64" s="87">
        <v>5828.900390625</v>
      </c>
      <c r="O64" s="73"/>
      <c r="P64" s="88"/>
      <c r="Q64" s="88"/>
      <c r="R64" s="47">
        <v>1</v>
      </c>
      <c r="S64" s="47">
        <v>1</v>
      </c>
      <c r="T64" s="47">
        <v>0</v>
      </c>
      <c r="U64" s="48">
        <v>0</v>
      </c>
      <c r="V64" s="48">
        <v>1.0300000000000001E-3</v>
      </c>
      <c r="W64" s="48">
        <v>2.0530000000000001E-3</v>
      </c>
      <c r="X64" s="48">
        <v>0.54148600000000002</v>
      </c>
      <c r="Y64" s="48">
        <v>0</v>
      </c>
      <c r="Z64" s="48">
        <v>0</v>
      </c>
      <c r="AA64" s="75">
        <v>64</v>
      </c>
      <c r="AB64" s="75"/>
      <c r="AC64" s="89"/>
      <c r="AD64" s="47"/>
      <c r="AE64" s="47"/>
      <c r="AF64" s="47"/>
      <c r="AG64" s="47"/>
      <c r="AH64" s="47"/>
      <c r="AI64" s="47"/>
      <c r="AJ64" s="47"/>
      <c r="AK64" s="47"/>
      <c r="AL64" s="47"/>
      <c r="AM64" s="47"/>
      <c r="AN64" s="2"/>
    </row>
    <row r="65" spans="1:40" x14ac:dyDescent="0.35">
      <c r="A65" s="11" t="s">
        <v>236</v>
      </c>
      <c r="B65" s="12"/>
      <c r="C65" s="12"/>
      <c r="D65" s="85"/>
      <c r="E65" s="74"/>
      <c r="F65" s="12"/>
      <c r="G65" s="12"/>
      <c r="H65" s="13"/>
      <c r="I65" s="63"/>
      <c r="J65" s="63"/>
      <c r="K65" s="13"/>
      <c r="L65" s="86"/>
      <c r="M65" s="87">
        <v>2653.468505859375</v>
      </c>
      <c r="N65" s="87">
        <v>6478.86669921875</v>
      </c>
      <c r="O65" s="73"/>
      <c r="P65" s="88"/>
      <c r="Q65" s="88"/>
      <c r="R65" s="47">
        <v>1</v>
      </c>
      <c r="S65" s="47">
        <v>1</v>
      </c>
      <c r="T65" s="47">
        <v>0</v>
      </c>
      <c r="U65" s="48">
        <v>0</v>
      </c>
      <c r="V65" s="48">
        <v>1.0300000000000001E-3</v>
      </c>
      <c r="W65" s="48">
        <v>2.0530000000000001E-3</v>
      </c>
      <c r="X65" s="48">
        <v>0.54148600000000002</v>
      </c>
      <c r="Y65" s="48">
        <v>0</v>
      </c>
      <c r="Z65" s="48">
        <v>0</v>
      </c>
      <c r="AA65" s="75">
        <v>65</v>
      </c>
      <c r="AB65" s="75"/>
      <c r="AC65" s="89"/>
      <c r="AD65" s="47"/>
      <c r="AE65" s="47"/>
      <c r="AF65" s="47"/>
      <c r="AG65" s="47"/>
      <c r="AH65" s="47"/>
      <c r="AI65" s="47"/>
      <c r="AJ65" s="47"/>
      <c r="AK65" s="47"/>
      <c r="AL65" s="47"/>
      <c r="AM65" s="47"/>
      <c r="AN65" s="2"/>
    </row>
    <row r="66" spans="1:40" x14ac:dyDescent="0.35">
      <c r="A66" s="11" t="s">
        <v>237</v>
      </c>
      <c r="B66" s="12"/>
      <c r="C66" s="12"/>
      <c r="D66" s="85"/>
      <c r="E66" s="74"/>
      <c r="F66" s="12"/>
      <c r="G66" s="12"/>
      <c r="H66" s="13"/>
      <c r="I66" s="63"/>
      <c r="J66" s="63"/>
      <c r="K66" s="13"/>
      <c r="L66" s="86"/>
      <c r="M66" s="87">
        <v>2024.3529052734375</v>
      </c>
      <c r="N66" s="87">
        <v>9714.9580078125</v>
      </c>
      <c r="O66" s="73"/>
      <c r="P66" s="88"/>
      <c r="Q66" s="88"/>
      <c r="R66" s="47">
        <v>1</v>
      </c>
      <c r="S66" s="47">
        <v>1</v>
      </c>
      <c r="T66" s="47">
        <v>0</v>
      </c>
      <c r="U66" s="48">
        <v>0</v>
      </c>
      <c r="V66" s="48">
        <v>1.0300000000000001E-3</v>
      </c>
      <c r="W66" s="48">
        <v>2.0530000000000001E-3</v>
      </c>
      <c r="X66" s="48">
        <v>0.54148600000000002</v>
      </c>
      <c r="Y66" s="48">
        <v>0</v>
      </c>
      <c r="Z66" s="48">
        <v>0</v>
      </c>
      <c r="AA66" s="75">
        <v>66</v>
      </c>
      <c r="AB66" s="75"/>
      <c r="AC66" s="89"/>
      <c r="AD66" s="47"/>
      <c r="AE66" s="47"/>
      <c r="AF66" s="47"/>
      <c r="AG66" s="47"/>
      <c r="AH66" s="47"/>
      <c r="AI66" s="47"/>
      <c r="AJ66" s="47"/>
      <c r="AK66" s="47"/>
      <c r="AL66" s="47"/>
      <c r="AM66" s="47"/>
      <c r="AN66" s="2"/>
    </row>
    <row r="67" spans="1:40" x14ac:dyDescent="0.35">
      <c r="A67" s="11" t="s">
        <v>238</v>
      </c>
      <c r="B67" s="12"/>
      <c r="C67" s="12"/>
      <c r="D67" s="85"/>
      <c r="E67" s="74"/>
      <c r="F67" s="12"/>
      <c r="G67" s="12"/>
      <c r="H67" s="13"/>
      <c r="I67" s="63"/>
      <c r="J67" s="63"/>
      <c r="K67" s="13"/>
      <c r="L67" s="86"/>
      <c r="M67" s="87">
        <v>2654.130859375</v>
      </c>
      <c r="N67" s="87">
        <v>7385.5673828125</v>
      </c>
      <c r="O67" s="73"/>
      <c r="P67" s="88"/>
      <c r="Q67" s="88"/>
      <c r="R67" s="47">
        <v>1</v>
      </c>
      <c r="S67" s="47">
        <v>1</v>
      </c>
      <c r="T67" s="47">
        <v>0</v>
      </c>
      <c r="U67" s="48">
        <v>0</v>
      </c>
      <c r="V67" s="48">
        <v>1.0300000000000001E-3</v>
      </c>
      <c r="W67" s="48">
        <v>2.0530000000000001E-3</v>
      </c>
      <c r="X67" s="48">
        <v>0.54148600000000002</v>
      </c>
      <c r="Y67" s="48">
        <v>0</v>
      </c>
      <c r="Z67" s="48">
        <v>0</v>
      </c>
      <c r="AA67" s="75">
        <v>67</v>
      </c>
      <c r="AB67" s="75"/>
      <c r="AC67" s="89"/>
      <c r="AD67" s="47"/>
      <c r="AE67" s="47"/>
      <c r="AF67" s="47"/>
      <c r="AG67" s="47"/>
      <c r="AH67" s="47"/>
      <c r="AI67" s="47"/>
      <c r="AJ67" s="47"/>
      <c r="AK67" s="47"/>
      <c r="AL67" s="47"/>
      <c r="AM67" s="47"/>
      <c r="AN67" s="2"/>
    </row>
    <row r="68" spans="1:40" x14ac:dyDescent="0.35">
      <c r="A68" s="11" t="s">
        <v>239</v>
      </c>
      <c r="B68" s="12"/>
      <c r="C68" s="12"/>
      <c r="D68" s="85"/>
      <c r="E68" s="74"/>
      <c r="F68" s="12"/>
      <c r="G68" s="12"/>
      <c r="H68" s="13"/>
      <c r="I68" s="63"/>
      <c r="J68" s="63"/>
      <c r="K68" s="13"/>
      <c r="L68" s="86"/>
      <c r="M68" s="87">
        <v>6074.986328125</v>
      </c>
      <c r="N68" s="87">
        <v>3087.250244140625</v>
      </c>
      <c r="O68" s="73"/>
      <c r="P68" s="88"/>
      <c r="Q68" s="88"/>
      <c r="R68" s="47">
        <v>6</v>
      </c>
      <c r="S68" s="47">
        <v>0</v>
      </c>
      <c r="T68" s="47">
        <v>6</v>
      </c>
      <c r="U68" s="48">
        <v>2010</v>
      </c>
      <c r="V68" s="48">
        <v>1.786E-3</v>
      </c>
      <c r="W68" s="48">
        <v>0</v>
      </c>
      <c r="X68" s="48">
        <v>2.8684560000000001</v>
      </c>
      <c r="Y68" s="48">
        <v>0</v>
      </c>
      <c r="Z68" s="48">
        <v>0</v>
      </c>
      <c r="AA68" s="75">
        <v>68</v>
      </c>
      <c r="AB68" s="75"/>
      <c r="AC68" s="89"/>
      <c r="AD68" s="47"/>
      <c r="AE68" s="47"/>
      <c r="AF68" s="47"/>
      <c r="AG68" s="47"/>
      <c r="AH68" s="47"/>
      <c r="AI68" s="47"/>
      <c r="AJ68" s="106" t="s">
        <v>2147</v>
      </c>
      <c r="AK68" s="106" t="s">
        <v>2147</v>
      </c>
      <c r="AL68" s="106" t="s">
        <v>2147</v>
      </c>
      <c r="AM68" s="106" t="s">
        <v>2147</v>
      </c>
      <c r="AN68" s="2"/>
    </row>
    <row r="69" spans="1:40" x14ac:dyDescent="0.35">
      <c r="A69" s="11" t="s">
        <v>240</v>
      </c>
      <c r="B69" s="12"/>
      <c r="C69" s="12"/>
      <c r="D69" s="85"/>
      <c r="E69" s="74"/>
      <c r="F69" s="12"/>
      <c r="G69" s="12"/>
      <c r="H69" s="13"/>
      <c r="I69" s="63"/>
      <c r="J69" s="63"/>
      <c r="K69" s="13"/>
      <c r="L69" s="86"/>
      <c r="M69" s="87">
        <v>7751.21142578125</v>
      </c>
      <c r="N69" s="87">
        <v>1219.966064453125</v>
      </c>
      <c r="O69" s="73"/>
      <c r="P69" s="88"/>
      <c r="Q69" s="88"/>
      <c r="R69" s="47">
        <v>1</v>
      </c>
      <c r="S69" s="47">
        <v>1</v>
      </c>
      <c r="T69" s="47">
        <v>0</v>
      </c>
      <c r="U69" s="48">
        <v>0</v>
      </c>
      <c r="V69" s="48">
        <v>1.3110000000000001E-3</v>
      </c>
      <c r="W69" s="48">
        <v>0</v>
      </c>
      <c r="X69" s="48">
        <v>0.556365</v>
      </c>
      <c r="Y69" s="48">
        <v>0</v>
      </c>
      <c r="Z69" s="48">
        <v>0</v>
      </c>
      <c r="AA69" s="75">
        <v>69</v>
      </c>
      <c r="AB69" s="75"/>
      <c r="AC69" s="89"/>
      <c r="AD69" s="47"/>
      <c r="AE69" s="47"/>
      <c r="AF69" s="47"/>
      <c r="AG69" s="47"/>
      <c r="AH69" s="47"/>
      <c r="AI69" s="47"/>
      <c r="AJ69" s="47"/>
      <c r="AK69" s="47"/>
      <c r="AL69" s="47"/>
      <c r="AM69" s="47"/>
      <c r="AN69" s="2"/>
    </row>
    <row r="70" spans="1:40" x14ac:dyDescent="0.35">
      <c r="A70" s="11" t="s">
        <v>241</v>
      </c>
      <c r="B70" s="12"/>
      <c r="C70" s="12"/>
      <c r="D70" s="85"/>
      <c r="E70" s="74"/>
      <c r="F70" s="12"/>
      <c r="G70" s="12"/>
      <c r="H70" s="13"/>
      <c r="I70" s="63"/>
      <c r="J70" s="63"/>
      <c r="K70" s="13"/>
      <c r="L70" s="86"/>
      <c r="M70" s="87">
        <v>279.64016723632813</v>
      </c>
      <c r="N70" s="87">
        <v>6993.37939453125</v>
      </c>
      <c r="O70" s="73"/>
      <c r="P70" s="88"/>
      <c r="Q70" s="88"/>
      <c r="R70" s="47">
        <v>1</v>
      </c>
      <c r="S70" s="47">
        <v>1</v>
      </c>
      <c r="T70" s="47">
        <v>0</v>
      </c>
      <c r="U70" s="48">
        <v>0</v>
      </c>
      <c r="V70" s="48">
        <v>1.0300000000000001E-3</v>
      </c>
      <c r="W70" s="48">
        <v>2.0530000000000001E-3</v>
      </c>
      <c r="X70" s="48">
        <v>0.54148600000000002</v>
      </c>
      <c r="Y70" s="48">
        <v>0</v>
      </c>
      <c r="Z70" s="48">
        <v>0</v>
      </c>
      <c r="AA70" s="75">
        <v>70</v>
      </c>
      <c r="AB70" s="75"/>
      <c r="AC70" s="89"/>
      <c r="AD70" s="47"/>
      <c r="AE70" s="47"/>
      <c r="AF70" s="47"/>
      <c r="AG70" s="47"/>
      <c r="AH70" s="47"/>
      <c r="AI70" s="47"/>
      <c r="AJ70" s="47"/>
      <c r="AK70" s="47"/>
      <c r="AL70" s="47"/>
      <c r="AM70" s="47"/>
      <c r="AN70" s="2"/>
    </row>
    <row r="71" spans="1:40" x14ac:dyDescent="0.35">
      <c r="A71" s="11" t="s">
        <v>242</v>
      </c>
      <c r="B71" s="12"/>
      <c r="C71" s="12"/>
      <c r="D71" s="85"/>
      <c r="E71" s="74"/>
      <c r="F71" s="12"/>
      <c r="G71" s="12"/>
      <c r="H71" s="13"/>
      <c r="I71" s="63"/>
      <c r="J71" s="63"/>
      <c r="K71" s="13"/>
      <c r="L71" s="86"/>
      <c r="M71" s="87">
        <v>458.09710693359375</v>
      </c>
      <c r="N71" s="87">
        <v>7354.9833984375</v>
      </c>
      <c r="O71" s="73"/>
      <c r="P71" s="88"/>
      <c r="Q71" s="88"/>
      <c r="R71" s="47">
        <v>1</v>
      </c>
      <c r="S71" s="47">
        <v>1</v>
      </c>
      <c r="T71" s="47">
        <v>0</v>
      </c>
      <c r="U71" s="48">
        <v>0</v>
      </c>
      <c r="V71" s="48">
        <v>1.0300000000000001E-3</v>
      </c>
      <c r="W71" s="48">
        <v>2.0530000000000001E-3</v>
      </c>
      <c r="X71" s="48">
        <v>0.54148600000000002</v>
      </c>
      <c r="Y71" s="48">
        <v>0</v>
      </c>
      <c r="Z71" s="48">
        <v>0</v>
      </c>
      <c r="AA71" s="75">
        <v>71</v>
      </c>
      <c r="AB71" s="75"/>
      <c r="AC71" s="89"/>
      <c r="AD71" s="47"/>
      <c r="AE71" s="47"/>
      <c r="AF71" s="47"/>
      <c r="AG71" s="47"/>
      <c r="AH71" s="47"/>
      <c r="AI71" s="47"/>
      <c r="AJ71" s="47"/>
      <c r="AK71" s="47"/>
      <c r="AL71" s="47"/>
      <c r="AM71" s="47"/>
      <c r="AN71" s="2"/>
    </row>
    <row r="72" spans="1:40" x14ac:dyDescent="0.35">
      <c r="A72" s="11" t="s">
        <v>243</v>
      </c>
      <c r="B72" s="12"/>
      <c r="C72" s="12"/>
      <c r="D72" s="85"/>
      <c r="E72" s="74"/>
      <c r="F72" s="12"/>
      <c r="G72" s="12"/>
      <c r="H72" s="13"/>
      <c r="I72" s="63"/>
      <c r="J72" s="63"/>
      <c r="K72" s="13"/>
      <c r="L72" s="86"/>
      <c r="M72" s="87">
        <v>6537.5576171875</v>
      </c>
      <c r="N72" s="87">
        <v>273.59381103515625</v>
      </c>
      <c r="O72" s="73"/>
      <c r="P72" s="88"/>
      <c r="Q72" s="88"/>
      <c r="R72" s="47">
        <v>1</v>
      </c>
      <c r="S72" s="47">
        <v>1</v>
      </c>
      <c r="T72" s="47">
        <v>0</v>
      </c>
      <c r="U72" s="48">
        <v>0</v>
      </c>
      <c r="V72" s="48">
        <v>1.335E-3</v>
      </c>
      <c r="W72" s="48">
        <v>0</v>
      </c>
      <c r="X72" s="48">
        <v>0.54926600000000003</v>
      </c>
      <c r="Y72" s="48">
        <v>0</v>
      </c>
      <c r="Z72" s="48">
        <v>0</v>
      </c>
      <c r="AA72" s="75">
        <v>72</v>
      </c>
      <c r="AB72" s="75"/>
      <c r="AC72" s="89"/>
      <c r="AD72" s="47"/>
      <c r="AE72" s="47"/>
      <c r="AF72" s="47"/>
      <c r="AG72" s="47"/>
      <c r="AH72" s="47"/>
      <c r="AI72" s="47"/>
      <c r="AJ72" s="47"/>
      <c r="AK72" s="47"/>
      <c r="AL72" s="47"/>
      <c r="AM72" s="47"/>
      <c r="AN72" s="2"/>
    </row>
    <row r="73" spans="1:40" x14ac:dyDescent="0.35">
      <c r="A73" s="11" t="s">
        <v>244</v>
      </c>
      <c r="B73" s="12"/>
      <c r="C73" s="12"/>
      <c r="D73" s="85"/>
      <c r="E73" s="74"/>
      <c r="F73" s="12"/>
      <c r="G73" s="12"/>
      <c r="H73" s="13"/>
      <c r="I73" s="63"/>
      <c r="J73" s="63"/>
      <c r="K73" s="13"/>
      <c r="L73" s="86"/>
      <c r="M73" s="87">
        <v>3467.991943359375</v>
      </c>
      <c r="N73" s="87">
        <v>9088.232421875</v>
      </c>
      <c r="O73" s="73"/>
      <c r="P73" s="88"/>
      <c r="Q73" s="88"/>
      <c r="R73" s="47">
        <v>1</v>
      </c>
      <c r="S73" s="47">
        <v>1</v>
      </c>
      <c r="T73" s="47">
        <v>0</v>
      </c>
      <c r="U73" s="48">
        <v>0</v>
      </c>
      <c r="V73" s="48">
        <v>1.0300000000000001E-3</v>
      </c>
      <c r="W73" s="48">
        <v>2.0530000000000001E-3</v>
      </c>
      <c r="X73" s="48">
        <v>0.54148600000000002</v>
      </c>
      <c r="Y73" s="48">
        <v>0</v>
      </c>
      <c r="Z73" s="48">
        <v>0</v>
      </c>
      <c r="AA73" s="75">
        <v>73</v>
      </c>
      <c r="AB73" s="75"/>
      <c r="AC73" s="89"/>
      <c r="AD73" s="47"/>
      <c r="AE73" s="47"/>
      <c r="AF73" s="47"/>
      <c r="AG73" s="47"/>
      <c r="AH73" s="47"/>
      <c r="AI73" s="47"/>
      <c r="AJ73" s="47"/>
      <c r="AK73" s="47"/>
      <c r="AL73" s="47"/>
      <c r="AM73" s="47"/>
      <c r="AN73" s="2"/>
    </row>
    <row r="74" spans="1:40" x14ac:dyDescent="0.35">
      <c r="A74" s="11" t="s">
        <v>245</v>
      </c>
      <c r="B74" s="12"/>
      <c r="C74" s="12"/>
      <c r="D74" s="85"/>
      <c r="E74" s="74"/>
      <c r="F74" s="12"/>
      <c r="G74" s="12"/>
      <c r="H74" s="13"/>
      <c r="I74" s="63"/>
      <c r="J74" s="63"/>
      <c r="K74" s="13"/>
      <c r="L74" s="86"/>
      <c r="M74" s="87">
        <v>3816.41357421875</v>
      </c>
      <c r="N74" s="87">
        <v>6422.99951171875</v>
      </c>
      <c r="O74" s="73"/>
      <c r="P74" s="88"/>
      <c r="Q74" s="88"/>
      <c r="R74" s="47">
        <v>1</v>
      </c>
      <c r="S74" s="47">
        <v>1</v>
      </c>
      <c r="T74" s="47">
        <v>0</v>
      </c>
      <c r="U74" s="48">
        <v>0</v>
      </c>
      <c r="V74" s="48">
        <v>1.0300000000000001E-3</v>
      </c>
      <c r="W74" s="48">
        <v>2.0530000000000001E-3</v>
      </c>
      <c r="X74" s="48">
        <v>0.54148600000000002</v>
      </c>
      <c r="Y74" s="48">
        <v>0</v>
      </c>
      <c r="Z74" s="48">
        <v>0</v>
      </c>
      <c r="AA74" s="75">
        <v>74</v>
      </c>
      <c r="AB74" s="75"/>
      <c r="AC74" s="89"/>
      <c r="AD74" s="47"/>
      <c r="AE74" s="47"/>
      <c r="AF74" s="47"/>
      <c r="AG74" s="47"/>
      <c r="AH74" s="47"/>
      <c r="AI74" s="47"/>
      <c r="AJ74" s="47"/>
      <c r="AK74" s="47"/>
      <c r="AL74" s="47"/>
      <c r="AM74" s="47"/>
      <c r="AN74" s="2"/>
    </row>
    <row r="75" spans="1:40" x14ac:dyDescent="0.35">
      <c r="A75" s="11" t="s">
        <v>246</v>
      </c>
      <c r="B75" s="12"/>
      <c r="C75" s="12"/>
      <c r="D75" s="85"/>
      <c r="E75" s="74"/>
      <c r="F75" s="12"/>
      <c r="G75" s="12"/>
      <c r="H75" s="13"/>
      <c r="I75" s="63"/>
      <c r="J75" s="63"/>
      <c r="K75" s="13"/>
      <c r="L75" s="86"/>
      <c r="M75" s="87">
        <v>3906.1591796875</v>
      </c>
      <c r="N75" s="87">
        <v>8808.9111328125</v>
      </c>
      <c r="O75" s="73"/>
      <c r="P75" s="88"/>
      <c r="Q75" s="88"/>
      <c r="R75" s="47">
        <v>1</v>
      </c>
      <c r="S75" s="47">
        <v>1</v>
      </c>
      <c r="T75" s="47">
        <v>0</v>
      </c>
      <c r="U75" s="48">
        <v>0</v>
      </c>
      <c r="V75" s="48">
        <v>1.0300000000000001E-3</v>
      </c>
      <c r="W75" s="48">
        <v>2.0530000000000001E-3</v>
      </c>
      <c r="X75" s="48">
        <v>0.54148600000000002</v>
      </c>
      <c r="Y75" s="48">
        <v>0</v>
      </c>
      <c r="Z75" s="48">
        <v>0</v>
      </c>
      <c r="AA75" s="75">
        <v>75</v>
      </c>
      <c r="AB75" s="75"/>
      <c r="AC75" s="89"/>
      <c r="AD75" s="47"/>
      <c r="AE75" s="47"/>
      <c r="AF75" s="47"/>
      <c r="AG75" s="47"/>
      <c r="AH75" s="47"/>
      <c r="AI75" s="47"/>
      <c r="AJ75" s="47"/>
      <c r="AK75" s="47"/>
      <c r="AL75" s="47"/>
      <c r="AM75" s="47"/>
      <c r="AN75" s="2"/>
    </row>
    <row r="76" spans="1:40" x14ac:dyDescent="0.35">
      <c r="A76" s="11" t="s">
        <v>247</v>
      </c>
      <c r="B76" s="12"/>
      <c r="C76" s="12"/>
      <c r="D76" s="85"/>
      <c r="E76" s="74"/>
      <c r="F76" s="12"/>
      <c r="G76" s="12"/>
      <c r="H76" s="13"/>
      <c r="I76" s="63"/>
      <c r="J76" s="63"/>
      <c r="K76" s="13"/>
      <c r="L76" s="86"/>
      <c r="M76" s="87">
        <v>2804.288818359375</v>
      </c>
      <c r="N76" s="87">
        <v>5703.5791015625</v>
      </c>
      <c r="O76" s="73"/>
      <c r="P76" s="88"/>
      <c r="Q76" s="88"/>
      <c r="R76" s="47">
        <v>1</v>
      </c>
      <c r="S76" s="47">
        <v>1</v>
      </c>
      <c r="T76" s="47">
        <v>0</v>
      </c>
      <c r="U76" s="48">
        <v>0</v>
      </c>
      <c r="V76" s="48">
        <v>1.0300000000000001E-3</v>
      </c>
      <c r="W76" s="48">
        <v>2.0530000000000001E-3</v>
      </c>
      <c r="X76" s="48">
        <v>0.54148600000000002</v>
      </c>
      <c r="Y76" s="48">
        <v>0</v>
      </c>
      <c r="Z76" s="48">
        <v>0</v>
      </c>
      <c r="AA76" s="75">
        <v>76</v>
      </c>
      <c r="AB76" s="75"/>
      <c r="AC76" s="89"/>
      <c r="AD76" s="47"/>
      <c r="AE76" s="47"/>
      <c r="AF76" s="47"/>
      <c r="AG76" s="47"/>
      <c r="AH76" s="47"/>
      <c r="AI76" s="47"/>
      <c r="AJ76" s="47"/>
      <c r="AK76" s="47"/>
      <c r="AL76" s="47"/>
      <c r="AM76" s="47"/>
      <c r="AN76" s="2"/>
    </row>
    <row r="77" spans="1:40" x14ac:dyDescent="0.35">
      <c r="A77" s="11" t="s">
        <v>248</v>
      </c>
      <c r="B77" s="12"/>
      <c r="C77" s="12"/>
      <c r="D77" s="85"/>
      <c r="E77" s="74"/>
      <c r="F77" s="12"/>
      <c r="G77" s="12"/>
      <c r="H77" s="13"/>
      <c r="I77" s="63"/>
      <c r="J77" s="63"/>
      <c r="K77" s="13"/>
      <c r="L77" s="86"/>
      <c r="M77" s="87">
        <v>2396.317138671875</v>
      </c>
      <c r="N77" s="87">
        <v>5514.26123046875</v>
      </c>
      <c r="O77" s="73"/>
      <c r="P77" s="88"/>
      <c r="Q77" s="88"/>
      <c r="R77" s="47">
        <v>1</v>
      </c>
      <c r="S77" s="47">
        <v>1</v>
      </c>
      <c r="T77" s="47">
        <v>0</v>
      </c>
      <c r="U77" s="48">
        <v>0</v>
      </c>
      <c r="V77" s="48">
        <v>1.0300000000000001E-3</v>
      </c>
      <c r="W77" s="48">
        <v>2.0530000000000001E-3</v>
      </c>
      <c r="X77" s="48">
        <v>0.54148600000000002</v>
      </c>
      <c r="Y77" s="48">
        <v>0</v>
      </c>
      <c r="Z77" s="48">
        <v>0</v>
      </c>
      <c r="AA77" s="75">
        <v>77</v>
      </c>
      <c r="AB77" s="75"/>
      <c r="AC77" s="89"/>
      <c r="AD77" s="47"/>
      <c r="AE77" s="47"/>
      <c r="AF77" s="47"/>
      <c r="AG77" s="47"/>
      <c r="AH77" s="47"/>
      <c r="AI77" s="47"/>
      <c r="AJ77" s="47"/>
      <c r="AK77" s="47"/>
      <c r="AL77" s="47"/>
      <c r="AM77" s="47"/>
      <c r="AN77" s="2"/>
    </row>
    <row r="78" spans="1:40" x14ac:dyDescent="0.35">
      <c r="A78" s="11" t="s">
        <v>249</v>
      </c>
      <c r="B78" s="12"/>
      <c r="C78" s="12"/>
      <c r="D78" s="85"/>
      <c r="E78" s="74"/>
      <c r="F78" s="12"/>
      <c r="G78" s="12"/>
      <c r="H78" s="13"/>
      <c r="I78" s="63"/>
      <c r="J78" s="63"/>
      <c r="K78" s="13"/>
      <c r="L78" s="86"/>
      <c r="M78" s="87">
        <v>3668.492919921875</v>
      </c>
      <c r="N78" s="87">
        <v>6369.646484375</v>
      </c>
      <c r="O78" s="73"/>
      <c r="P78" s="88"/>
      <c r="Q78" s="88"/>
      <c r="R78" s="47">
        <v>1</v>
      </c>
      <c r="S78" s="47">
        <v>1</v>
      </c>
      <c r="T78" s="47">
        <v>0</v>
      </c>
      <c r="U78" s="48">
        <v>0</v>
      </c>
      <c r="V78" s="48">
        <v>1.0300000000000001E-3</v>
      </c>
      <c r="W78" s="48">
        <v>2.0530000000000001E-3</v>
      </c>
      <c r="X78" s="48">
        <v>0.54148600000000002</v>
      </c>
      <c r="Y78" s="48">
        <v>0</v>
      </c>
      <c r="Z78" s="48">
        <v>0</v>
      </c>
      <c r="AA78" s="75">
        <v>78</v>
      </c>
      <c r="AB78" s="75"/>
      <c r="AC78" s="89"/>
      <c r="AD78" s="47"/>
      <c r="AE78" s="47"/>
      <c r="AF78" s="47"/>
      <c r="AG78" s="47"/>
      <c r="AH78" s="47"/>
      <c r="AI78" s="47"/>
      <c r="AJ78" s="47"/>
      <c r="AK78" s="47"/>
      <c r="AL78" s="47"/>
      <c r="AM78" s="47"/>
      <c r="AN78" s="2"/>
    </row>
    <row r="79" spans="1:40" x14ac:dyDescent="0.35">
      <c r="A79" s="11" t="s">
        <v>250</v>
      </c>
      <c r="B79" s="12"/>
      <c r="C79" s="12"/>
      <c r="D79" s="85"/>
      <c r="E79" s="74"/>
      <c r="F79" s="12"/>
      <c r="G79" s="12"/>
      <c r="H79" s="13"/>
      <c r="I79" s="63"/>
      <c r="J79" s="63"/>
      <c r="K79" s="13"/>
      <c r="L79" s="86"/>
      <c r="M79" s="87">
        <v>3127.97412109375</v>
      </c>
      <c r="N79" s="87">
        <v>9210.9345703125</v>
      </c>
      <c r="O79" s="73"/>
      <c r="P79" s="88"/>
      <c r="Q79" s="88"/>
      <c r="R79" s="47">
        <v>1</v>
      </c>
      <c r="S79" s="47">
        <v>1</v>
      </c>
      <c r="T79" s="47">
        <v>0</v>
      </c>
      <c r="U79" s="48">
        <v>0</v>
      </c>
      <c r="V79" s="48">
        <v>1.0300000000000001E-3</v>
      </c>
      <c r="W79" s="48">
        <v>2.0530000000000001E-3</v>
      </c>
      <c r="X79" s="48">
        <v>0.54148600000000002</v>
      </c>
      <c r="Y79" s="48">
        <v>0</v>
      </c>
      <c r="Z79" s="48">
        <v>0</v>
      </c>
      <c r="AA79" s="75">
        <v>79</v>
      </c>
      <c r="AB79" s="75"/>
      <c r="AC79" s="89"/>
      <c r="AD79" s="47"/>
      <c r="AE79" s="47"/>
      <c r="AF79" s="47"/>
      <c r="AG79" s="47"/>
      <c r="AH79" s="47"/>
      <c r="AI79" s="47"/>
      <c r="AJ79" s="47"/>
      <c r="AK79" s="47"/>
      <c r="AL79" s="47"/>
      <c r="AM79" s="47"/>
      <c r="AN79" s="2"/>
    </row>
    <row r="80" spans="1:40" x14ac:dyDescent="0.35">
      <c r="A80" s="11" t="s">
        <v>251</v>
      </c>
      <c r="B80" s="12"/>
      <c r="C80" s="12"/>
      <c r="D80" s="85"/>
      <c r="E80" s="74"/>
      <c r="F80" s="12"/>
      <c r="G80" s="12"/>
      <c r="H80" s="13"/>
      <c r="I80" s="63"/>
      <c r="J80" s="63"/>
      <c r="K80" s="13"/>
      <c r="L80" s="86"/>
      <c r="M80" s="87">
        <v>5077.9970703125</v>
      </c>
      <c r="N80" s="87">
        <v>4270.16064453125</v>
      </c>
      <c r="O80" s="73"/>
      <c r="P80" s="88"/>
      <c r="Q80" s="88"/>
      <c r="R80" s="47">
        <v>3</v>
      </c>
      <c r="S80" s="47">
        <v>0</v>
      </c>
      <c r="T80" s="47">
        <v>3</v>
      </c>
      <c r="U80" s="48">
        <v>810</v>
      </c>
      <c r="V80" s="48">
        <v>1.7669999999999999E-3</v>
      </c>
      <c r="W80" s="48">
        <v>0</v>
      </c>
      <c r="X80" s="48">
        <v>1.464129</v>
      </c>
      <c r="Y80" s="48">
        <v>0</v>
      </c>
      <c r="Z80" s="48">
        <v>0</v>
      </c>
      <c r="AA80" s="75">
        <v>80</v>
      </c>
      <c r="AB80" s="75"/>
      <c r="AC80" s="89"/>
      <c r="AD80" s="47"/>
      <c r="AE80" s="47"/>
      <c r="AF80" s="47"/>
      <c r="AG80" s="47"/>
      <c r="AH80" s="47"/>
      <c r="AI80" s="47"/>
      <c r="AJ80" s="106" t="s">
        <v>2147</v>
      </c>
      <c r="AK80" s="106" t="s">
        <v>2147</v>
      </c>
      <c r="AL80" s="106" t="s">
        <v>2147</v>
      </c>
      <c r="AM80" s="106" t="s">
        <v>2147</v>
      </c>
      <c r="AN80" s="2"/>
    </row>
    <row r="81" spans="1:40" x14ac:dyDescent="0.35">
      <c r="A81" s="11" t="s">
        <v>252</v>
      </c>
      <c r="B81" s="12"/>
      <c r="C81" s="12"/>
      <c r="D81" s="85"/>
      <c r="E81" s="74"/>
      <c r="F81" s="12"/>
      <c r="G81" s="12"/>
      <c r="H81" s="13"/>
      <c r="I81" s="63"/>
      <c r="J81" s="63"/>
      <c r="K81" s="13"/>
      <c r="L81" s="86"/>
      <c r="M81" s="87">
        <v>3512.659912109375</v>
      </c>
      <c r="N81" s="87">
        <v>7079.79443359375</v>
      </c>
      <c r="O81" s="73"/>
      <c r="P81" s="88"/>
      <c r="Q81" s="88"/>
      <c r="R81" s="47">
        <v>1</v>
      </c>
      <c r="S81" s="47">
        <v>1</v>
      </c>
      <c r="T81" s="47">
        <v>0</v>
      </c>
      <c r="U81" s="48">
        <v>0</v>
      </c>
      <c r="V81" s="48">
        <v>1.2999999999999999E-3</v>
      </c>
      <c r="W81" s="48">
        <v>0</v>
      </c>
      <c r="X81" s="48">
        <v>0.564836</v>
      </c>
      <c r="Y81" s="48">
        <v>0</v>
      </c>
      <c r="Z81" s="48">
        <v>0</v>
      </c>
      <c r="AA81" s="75">
        <v>81</v>
      </c>
      <c r="AB81" s="75"/>
      <c r="AC81" s="89"/>
      <c r="AD81" s="47"/>
      <c r="AE81" s="47"/>
      <c r="AF81" s="47"/>
      <c r="AG81" s="47"/>
      <c r="AH81" s="47"/>
      <c r="AI81" s="47"/>
      <c r="AJ81" s="47"/>
      <c r="AK81" s="47"/>
      <c r="AL81" s="47"/>
      <c r="AM81" s="47"/>
      <c r="AN81" s="2"/>
    </row>
    <row r="82" spans="1:40" x14ac:dyDescent="0.35">
      <c r="A82" s="11" t="s">
        <v>253</v>
      </c>
      <c r="B82" s="12"/>
      <c r="C82" s="12"/>
      <c r="D82" s="85"/>
      <c r="E82" s="74"/>
      <c r="F82" s="12"/>
      <c r="G82" s="12"/>
      <c r="H82" s="13"/>
      <c r="I82" s="63"/>
      <c r="J82" s="63"/>
      <c r="K82" s="13"/>
      <c r="L82" s="86"/>
      <c r="M82" s="87">
        <v>3096.269775390625</v>
      </c>
      <c r="N82" s="87">
        <v>9382.0908203125</v>
      </c>
      <c r="O82" s="73"/>
      <c r="P82" s="88"/>
      <c r="Q82" s="88"/>
      <c r="R82" s="47">
        <v>1</v>
      </c>
      <c r="S82" s="47">
        <v>1</v>
      </c>
      <c r="T82" s="47">
        <v>0</v>
      </c>
      <c r="U82" s="48">
        <v>0</v>
      </c>
      <c r="V82" s="48">
        <v>1.0300000000000001E-3</v>
      </c>
      <c r="W82" s="48">
        <v>2.0530000000000001E-3</v>
      </c>
      <c r="X82" s="48">
        <v>0.54148600000000002</v>
      </c>
      <c r="Y82" s="48">
        <v>0</v>
      </c>
      <c r="Z82" s="48">
        <v>0</v>
      </c>
      <c r="AA82" s="75">
        <v>82</v>
      </c>
      <c r="AB82" s="75"/>
      <c r="AC82" s="89"/>
      <c r="AD82" s="47"/>
      <c r="AE82" s="47"/>
      <c r="AF82" s="47"/>
      <c r="AG82" s="47"/>
      <c r="AH82" s="47"/>
      <c r="AI82" s="47"/>
      <c r="AJ82" s="47"/>
      <c r="AK82" s="47"/>
      <c r="AL82" s="47"/>
      <c r="AM82" s="47"/>
      <c r="AN82" s="2"/>
    </row>
    <row r="83" spans="1:40" x14ac:dyDescent="0.35">
      <c r="A83" s="11" t="s">
        <v>254</v>
      </c>
      <c r="B83" s="12"/>
      <c r="C83" s="12"/>
      <c r="D83" s="85"/>
      <c r="E83" s="74"/>
      <c r="F83" s="12"/>
      <c r="G83" s="12"/>
      <c r="H83" s="13"/>
      <c r="I83" s="63"/>
      <c r="J83" s="63"/>
      <c r="K83" s="13"/>
      <c r="L83" s="86"/>
      <c r="M83" s="87">
        <v>284.46356201171875</v>
      </c>
      <c r="N83" s="87">
        <v>7330.51953125</v>
      </c>
      <c r="O83" s="73"/>
      <c r="P83" s="88"/>
      <c r="Q83" s="88"/>
      <c r="R83" s="47">
        <v>1</v>
      </c>
      <c r="S83" s="47">
        <v>1</v>
      </c>
      <c r="T83" s="47">
        <v>0</v>
      </c>
      <c r="U83" s="48">
        <v>0</v>
      </c>
      <c r="V83" s="48">
        <v>1.0300000000000001E-3</v>
      </c>
      <c r="W83" s="48">
        <v>2.0530000000000001E-3</v>
      </c>
      <c r="X83" s="48">
        <v>0.54148600000000002</v>
      </c>
      <c r="Y83" s="48">
        <v>0</v>
      </c>
      <c r="Z83" s="48">
        <v>0</v>
      </c>
      <c r="AA83" s="75">
        <v>83</v>
      </c>
      <c r="AB83" s="75"/>
      <c r="AC83" s="89"/>
      <c r="AD83" s="47"/>
      <c r="AE83" s="47"/>
      <c r="AF83" s="47"/>
      <c r="AG83" s="47"/>
      <c r="AH83" s="47"/>
      <c r="AI83" s="47"/>
      <c r="AJ83" s="47"/>
      <c r="AK83" s="47"/>
      <c r="AL83" s="47"/>
      <c r="AM83" s="47"/>
      <c r="AN83" s="2"/>
    </row>
    <row r="84" spans="1:40" x14ac:dyDescent="0.35">
      <c r="A84" s="11" t="s">
        <v>255</v>
      </c>
      <c r="B84" s="12"/>
      <c r="C84" s="12"/>
      <c r="D84" s="85"/>
      <c r="E84" s="74"/>
      <c r="F84" s="12"/>
      <c r="G84" s="12"/>
      <c r="H84" s="13"/>
      <c r="I84" s="63"/>
      <c r="J84" s="63"/>
      <c r="K84" s="13"/>
      <c r="L84" s="86"/>
      <c r="M84" s="87">
        <v>1698.225830078125</v>
      </c>
      <c r="N84" s="87">
        <v>5519.96826171875</v>
      </c>
      <c r="O84" s="73"/>
      <c r="P84" s="88"/>
      <c r="Q84" s="88"/>
      <c r="R84" s="47">
        <v>1</v>
      </c>
      <c r="S84" s="47">
        <v>1</v>
      </c>
      <c r="T84" s="47">
        <v>0</v>
      </c>
      <c r="U84" s="48">
        <v>0</v>
      </c>
      <c r="V84" s="48">
        <v>1.0300000000000001E-3</v>
      </c>
      <c r="W84" s="48">
        <v>2.0530000000000001E-3</v>
      </c>
      <c r="X84" s="48">
        <v>0.54148600000000002</v>
      </c>
      <c r="Y84" s="48">
        <v>0</v>
      </c>
      <c r="Z84" s="48">
        <v>0</v>
      </c>
      <c r="AA84" s="75">
        <v>84</v>
      </c>
      <c r="AB84" s="75"/>
      <c r="AC84" s="89"/>
      <c r="AD84" s="47"/>
      <c r="AE84" s="47"/>
      <c r="AF84" s="47"/>
      <c r="AG84" s="47"/>
      <c r="AH84" s="47"/>
      <c r="AI84" s="47"/>
      <c r="AJ84" s="47"/>
      <c r="AK84" s="47"/>
      <c r="AL84" s="47"/>
      <c r="AM84" s="47"/>
      <c r="AN84" s="2"/>
    </row>
    <row r="85" spans="1:40" x14ac:dyDescent="0.35">
      <c r="A85" s="11" t="s">
        <v>256</v>
      </c>
      <c r="B85" s="12"/>
      <c r="C85" s="12"/>
      <c r="D85" s="85"/>
      <c r="E85" s="74"/>
      <c r="F85" s="12"/>
      <c r="G85" s="12"/>
      <c r="H85" s="13"/>
      <c r="I85" s="63"/>
      <c r="J85" s="63"/>
      <c r="K85" s="13"/>
      <c r="L85" s="86"/>
      <c r="M85" s="87">
        <v>2953.47412109375</v>
      </c>
      <c r="N85" s="87">
        <v>5811.17333984375</v>
      </c>
      <c r="O85" s="73"/>
      <c r="P85" s="88"/>
      <c r="Q85" s="88"/>
      <c r="R85" s="47">
        <v>1</v>
      </c>
      <c r="S85" s="47">
        <v>1</v>
      </c>
      <c r="T85" s="47">
        <v>0</v>
      </c>
      <c r="U85" s="48">
        <v>0</v>
      </c>
      <c r="V85" s="48">
        <v>1.0300000000000001E-3</v>
      </c>
      <c r="W85" s="48">
        <v>2.0530000000000001E-3</v>
      </c>
      <c r="X85" s="48">
        <v>0.54148600000000002</v>
      </c>
      <c r="Y85" s="48">
        <v>0</v>
      </c>
      <c r="Z85" s="48">
        <v>0</v>
      </c>
      <c r="AA85" s="75">
        <v>85</v>
      </c>
      <c r="AB85" s="75"/>
      <c r="AC85" s="89"/>
      <c r="AD85" s="47"/>
      <c r="AE85" s="47"/>
      <c r="AF85" s="47"/>
      <c r="AG85" s="47"/>
      <c r="AH85" s="47"/>
      <c r="AI85" s="47"/>
      <c r="AJ85" s="47"/>
      <c r="AK85" s="47"/>
      <c r="AL85" s="47"/>
      <c r="AM85" s="47"/>
      <c r="AN85" s="2"/>
    </row>
    <row r="86" spans="1:40" x14ac:dyDescent="0.35">
      <c r="A86" s="11" t="s">
        <v>257</v>
      </c>
      <c r="B86" s="12"/>
      <c r="C86" s="12"/>
      <c r="D86" s="85"/>
      <c r="E86" s="74"/>
      <c r="F86" s="12"/>
      <c r="G86" s="12"/>
      <c r="H86" s="13"/>
      <c r="I86" s="63"/>
      <c r="J86" s="63"/>
      <c r="K86" s="13"/>
      <c r="L86" s="86"/>
      <c r="M86" s="87">
        <v>1252.72021484375</v>
      </c>
      <c r="N86" s="87">
        <v>7714.86767578125</v>
      </c>
      <c r="O86" s="73"/>
      <c r="P86" s="88"/>
      <c r="Q86" s="88"/>
      <c r="R86" s="47">
        <v>1</v>
      </c>
      <c r="S86" s="47">
        <v>1</v>
      </c>
      <c r="T86" s="47">
        <v>0</v>
      </c>
      <c r="U86" s="48">
        <v>0</v>
      </c>
      <c r="V86" s="48">
        <v>1.0300000000000001E-3</v>
      </c>
      <c r="W86" s="48">
        <v>2.0530000000000001E-3</v>
      </c>
      <c r="X86" s="48">
        <v>0.54148600000000002</v>
      </c>
      <c r="Y86" s="48">
        <v>0</v>
      </c>
      <c r="Z86" s="48">
        <v>0</v>
      </c>
      <c r="AA86" s="75">
        <v>86</v>
      </c>
      <c r="AB86" s="75"/>
      <c r="AC86" s="89"/>
      <c r="AD86" s="47"/>
      <c r="AE86" s="47"/>
      <c r="AF86" s="47"/>
      <c r="AG86" s="47"/>
      <c r="AH86" s="47"/>
      <c r="AI86" s="47"/>
      <c r="AJ86" s="47"/>
      <c r="AK86" s="47"/>
      <c r="AL86" s="47"/>
      <c r="AM86" s="47"/>
      <c r="AN86" s="2"/>
    </row>
    <row r="87" spans="1:40" x14ac:dyDescent="0.35">
      <c r="A87" s="11" t="s">
        <v>258</v>
      </c>
      <c r="B87" s="12"/>
      <c r="C87" s="12"/>
      <c r="D87" s="85"/>
      <c r="E87" s="74"/>
      <c r="F87" s="12"/>
      <c r="G87" s="12"/>
      <c r="H87" s="13"/>
      <c r="I87" s="63"/>
      <c r="J87" s="63"/>
      <c r="K87" s="13"/>
      <c r="L87" s="86"/>
      <c r="M87" s="87">
        <v>2372.697509765625</v>
      </c>
      <c r="N87" s="87">
        <v>5899.24169921875</v>
      </c>
      <c r="O87" s="73"/>
      <c r="P87" s="88"/>
      <c r="Q87" s="88"/>
      <c r="R87" s="47">
        <v>1</v>
      </c>
      <c r="S87" s="47">
        <v>1</v>
      </c>
      <c r="T87" s="47">
        <v>0</v>
      </c>
      <c r="U87" s="48">
        <v>0</v>
      </c>
      <c r="V87" s="48">
        <v>1.0300000000000001E-3</v>
      </c>
      <c r="W87" s="48">
        <v>2.0530000000000001E-3</v>
      </c>
      <c r="X87" s="48">
        <v>0.54148600000000002</v>
      </c>
      <c r="Y87" s="48">
        <v>0</v>
      </c>
      <c r="Z87" s="48">
        <v>0</v>
      </c>
      <c r="AA87" s="75">
        <v>87</v>
      </c>
      <c r="AB87" s="75"/>
      <c r="AC87" s="89"/>
      <c r="AD87" s="47"/>
      <c r="AE87" s="47"/>
      <c r="AF87" s="47"/>
      <c r="AG87" s="47"/>
      <c r="AH87" s="47"/>
      <c r="AI87" s="47"/>
      <c r="AJ87" s="47"/>
      <c r="AK87" s="47"/>
      <c r="AL87" s="47"/>
      <c r="AM87" s="47"/>
      <c r="AN87" s="2"/>
    </row>
    <row r="88" spans="1:40" x14ac:dyDescent="0.35">
      <c r="A88" s="11" t="s">
        <v>259</v>
      </c>
      <c r="B88" s="12"/>
      <c r="C88" s="12"/>
      <c r="D88" s="85"/>
      <c r="E88" s="74"/>
      <c r="F88" s="12"/>
      <c r="G88" s="12"/>
      <c r="H88" s="13"/>
      <c r="I88" s="63"/>
      <c r="J88" s="63"/>
      <c r="K88" s="13"/>
      <c r="L88" s="86"/>
      <c r="M88" s="87">
        <v>2480.1708984375</v>
      </c>
      <c r="N88" s="87">
        <v>7752.14794921875</v>
      </c>
      <c r="O88" s="73"/>
      <c r="P88" s="88"/>
      <c r="Q88" s="88"/>
      <c r="R88" s="47">
        <v>1</v>
      </c>
      <c r="S88" s="47">
        <v>1</v>
      </c>
      <c r="T88" s="47">
        <v>0</v>
      </c>
      <c r="U88" s="48">
        <v>0</v>
      </c>
      <c r="V88" s="48">
        <v>1.0300000000000001E-3</v>
      </c>
      <c r="W88" s="48">
        <v>2.0530000000000001E-3</v>
      </c>
      <c r="X88" s="48">
        <v>0.54148600000000002</v>
      </c>
      <c r="Y88" s="48">
        <v>0</v>
      </c>
      <c r="Z88" s="48">
        <v>0</v>
      </c>
      <c r="AA88" s="75">
        <v>88</v>
      </c>
      <c r="AB88" s="75"/>
      <c r="AC88" s="89"/>
      <c r="AD88" s="47"/>
      <c r="AE88" s="47"/>
      <c r="AF88" s="47"/>
      <c r="AG88" s="47"/>
      <c r="AH88" s="47"/>
      <c r="AI88" s="47"/>
      <c r="AJ88" s="47"/>
      <c r="AK88" s="47"/>
      <c r="AL88" s="47"/>
      <c r="AM88" s="47"/>
      <c r="AN88" s="2"/>
    </row>
    <row r="89" spans="1:40" x14ac:dyDescent="0.35">
      <c r="A89" s="11" t="s">
        <v>260</v>
      </c>
      <c r="B89" s="12"/>
      <c r="C89" s="12"/>
      <c r="D89" s="85"/>
      <c r="E89" s="74"/>
      <c r="F89" s="12"/>
      <c r="G89" s="12"/>
      <c r="H89" s="13"/>
      <c r="I89" s="63"/>
      <c r="J89" s="63"/>
      <c r="K89" s="13"/>
      <c r="L89" s="86"/>
      <c r="M89" s="87">
        <v>6708.95068359375</v>
      </c>
      <c r="N89" s="87">
        <v>494.84042358398438</v>
      </c>
      <c r="O89" s="73"/>
      <c r="P89" s="88"/>
      <c r="Q89" s="88"/>
      <c r="R89" s="47">
        <v>1</v>
      </c>
      <c r="S89" s="47">
        <v>1</v>
      </c>
      <c r="T89" s="47">
        <v>0</v>
      </c>
      <c r="U89" s="48">
        <v>0</v>
      </c>
      <c r="V89" s="48">
        <v>1.335E-3</v>
      </c>
      <c r="W89" s="48">
        <v>0</v>
      </c>
      <c r="X89" s="48">
        <v>0.54926600000000003</v>
      </c>
      <c r="Y89" s="48">
        <v>0</v>
      </c>
      <c r="Z89" s="48">
        <v>0</v>
      </c>
      <c r="AA89" s="75">
        <v>89</v>
      </c>
      <c r="AB89" s="75"/>
      <c r="AC89" s="89"/>
      <c r="AD89" s="47"/>
      <c r="AE89" s="47"/>
      <c r="AF89" s="47"/>
      <c r="AG89" s="47"/>
      <c r="AH89" s="47"/>
      <c r="AI89" s="47"/>
      <c r="AJ89" s="47"/>
      <c r="AK89" s="47"/>
      <c r="AL89" s="47"/>
      <c r="AM89" s="47"/>
      <c r="AN89" s="2"/>
    </row>
    <row r="90" spans="1:40" x14ac:dyDescent="0.35">
      <c r="A90" s="11" t="s">
        <v>261</v>
      </c>
      <c r="B90" s="12"/>
      <c r="C90" s="12"/>
      <c r="D90" s="85"/>
      <c r="E90" s="74"/>
      <c r="F90" s="12"/>
      <c r="G90" s="12"/>
      <c r="H90" s="13"/>
      <c r="I90" s="63"/>
      <c r="J90" s="63"/>
      <c r="K90" s="13"/>
      <c r="L90" s="86"/>
      <c r="M90" s="87">
        <v>8816.8994140625</v>
      </c>
      <c r="N90" s="87">
        <v>4724.990234375</v>
      </c>
      <c r="O90" s="73"/>
      <c r="P90" s="88"/>
      <c r="Q90" s="88"/>
      <c r="R90" s="47">
        <v>1</v>
      </c>
      <c r="S90" s="47">
        <v>1</v>
      </c>
      <c r="T90" s="47">
        <v>0</v>
      </c>
      <c r="U90" s="48">
        <v>0</v>
      </c>
      <c r="V90" s="48">
        <v>1.3569999999999999E-3</v>
      </c>
      <c r="W90" s="48">
        <v>0</v>
      </c>
      <c r="X90" s="48">
        <v>0.54684200000000005</v>
      </c>
      <c r="Y90" s="48">
        <v>0</v>
      </c>
      <c r="Z90" s="48">
        <v>0</v>
      </c>
      <c r="AA90" s="75">
        <v>90</v>
      </c>
      <c r="AB90" s="75"/>
      <c r="AC90" s="89"/>
      <c r="AD90" s="47"/>
      <c r="AE90" s="47"/>
      <c r="AF90" s="47"/>
      <c r="AG90" s="47"/>
      <c r="AH90" s="47"/>
      <c r="AI90" s="47"/>
      <c r="AJ90" s="47"/>
      <c r="AK90" s="47"/>
      <c r="AL90" s="47"/>
      <c r="AM90" s="47"/>
      <c r="AN90" s="2"/>
    </row>
    <row r="91" spans="1:40" x14ac:dyDescent="0.35">
      <c r="A91" s="11" t="s">
        <v>262</v>
      </c>
      <c r="B91" s="12"/>
      <c r="C91" s="12"/>
      <c r="D91" s="85"/>
      <c r="E91" s="74"/>
      <c r="F91" s="12"/>
      <c r="G91" s="12"/>
      <c r="H91" s="13"/>
      <c r="I91" s="63"/>
      <c r="J91" s="63"/>
      <c r="K91" s="13"/>
      <c r="L91" s="86"/>
      <c r="M91" s="87">
        <v>1620.7176513671875</v>
      </c>
      <c r="N91" s="87">
        <v>7312.35986328125</v>
      </c>
      <c r="O91" s="73"/>
      <c r="P91" s="88"/>
      <c r="Q91" s="88"/>
      <c r="R91" s="47">
        <v>1</v>
      </c>
      <c r="S91" s="47">
        <v>1</v>
      </c>
      <c r="T91" s="47">
        <v>0</v>
      </c>
      <c r="U91" s="48">
        <v>0</v>
      </c>
      <c r="V91" s="48">
        <v>1.0300000000000001E-3</v>
      </c>
      <c r="W91" s="48">
        <v>2.0530000000000001E-3</v>
      </c>
      <c r="X91" s="48">
        <v>0.54148600000000002</v>
      </c>
      <c r="Y91" s="48">
        <v>0</v>
      </c>
      <c r="Z91" s="48">
        <v>0</v>
      </c>
      <c r="AA91" s="75">
        <v>91</v>
      </c>
      <c r="AB91" s="75"/>
      <c r="AC91" s="89"/>
      <c r="AD91" s="47"/>
      <c r="AE91" s="47"/>
      <c r="AF91" s="47"/>
      <c r="AG91" s="47"/>
      <c r="AH91" s="47"/>
      <c r="AI91" s="47"/>
      <c r="AJ91" s="47"/>
      <c r="AK91" s="47"/>
      <c r="AL91" s="47"/>
      <c r="AM91" s="47"/>
      <c r="AN91" s="2"/>
    </row>
    <row r="92" spans="1:40" x14ac:dyDescent="0.35">
      <c r="A92" s="11" t="s">
        <v>263</v>
      </c>
      <c r="B92" s="12"/>
      <c r="C92" s="12"/>
      <c r="D92" s="85"/>
      <c r="E92" s="74"/>
      <c r="F92" s="12"/>
      <c r="G92" s="12"/>
      <c r="H92" s="13"/>
      <c r="I92" s="63"/>
      <c r="J92" s="63"/>
      <c r="K92" s="13"/>
      <c r="L92" s="86"/>
      <c r="M92" s="87">
        <v>2644.982421875</v>
      </c>
      <c r="N92" s="87">
        <v>9508.314453125</v>
      </c>
      <c r="O92" s="73"/>
      <c r="P92" s="88"/>
      <c r="Q92" s="88"/>
      <c r="R92" s="47">
        <v>1</v>
      </c>
      <c r="S92" s="47">
        <v>1</v>
      </c>
      <c r="T92" s="47">
        <v>0</v>
      </c>
      <c r="U92" s="48">
        <v>0</v>
      </c>
      <c r="V92" s="48">
        <v>1.0300000000000001E-3</v>
      </c>
      <c r="W92" s="48">
        <v>2.0530000000000001E-3</v>
      </c>
      <c r="X92" s="48">
        <v>0.54148600000000002</v>
      </c>
      <c r="Y92" s="48">
        <v>0</v>
      </c>
      <c r="Z92" s="48">
        <v>0</v>
      </c>
      <c r="AA92" s="75">
        <v>92</v>
      </c>
      <c r="AB92" s="75"/>
      <c r="AC92" s="89"/>
      <c r="AD92" s="47"/>
      <c r="AE92" s="47"/>
      <c r="AF92" s="47"/>
      <c r="AG92" s="47"/>
      <c r="AH92" s="47"/>
      <c r="AI92" s="47"/>
      <c r="AJ92" s="47"/>
      <c r="AK92" s="47"/>
      <c r="AL92" s="47"/>
      <c r="AM92" s="47"/>
      <c r="AN92" s="2"/>
    </row>
    <row r="93" spans="1:40" x14ac:dyDescent="0.35">
      <c r="A93" s="11" t="s">
        <v>264</v>
      </c>
      <c r="B93" s="12"/>
      <c r="C93" s="12"/>
      <c r="D93" s="85"/>
      <c r="E93" s="74"/>
      <c r="F93" s="12"/>
      <c r="G93" s="12"/>
      <c r="H93" s="13"/>
      <c r="I93" s="63"/>
      <c r="J93" s="63"/>
      <c r="K93" s="13"/>
      <c r="L93" s="86"/>
      <c r="M93" s="87">
        <v>2703.664794921875</v>
      </c>
      <c r="N93" s="87">
        <v>5804.02490234375</v>
      </c>
      <c r="O93" s="73"/>
      <c r="P93" s="88"/>
      <c r="Q93" s="88"/>
      <c r="R93" s="47">
        <v>1</v>
      </c>
      <c r="S93" s="47">
        <v>1</v>
      </c>
      <c r="T93" s="47">
        <v>0</v>
      </c>
      <c r="U93" s="48">
        <v>0</v>
      </c>
      <c r="V93" s="48">
        <v>1.0300000000000001E-3</v>
      </c>
      <c r="W93" s="48">
        <v>2.0530000000000001E-3</v>
      </c>
      <c r="X93" s="48">
        <v>0.54148600000000002</v>
      </c>
      <c r="Y93" s="48">
        <v>0</v>
      </c>
      <c r="Z93" s="48">
        <v>0</v>
      </c>
      <c r="AA93" s="75">
        <v>93</v>
      </c>
      <c r="AB93" s="75"/>
      <c r="AC93" s="89"/>
      <c r="AD93" s="47"/>
      <c r="AE93" s="47"/>
      <c r="AF93" s="47"/>
      <c r="AG93" s="47"/>
      <c r="AH93" s="47"/>
      <c r="AI93" s="47"/>
      <c r="AJ93" s="47"/>
      <c r="AK93" s="47"/>
      <c r="AL93" s="47"/>
      <c r="AM93" s="47"/>
      <c r="AN93" s="2"/>
    </row>
    <row r="94" spans="1:40" x14ac:dyDescent="0.35">
      <c r="A94" s="11" t="s">
        <v>265</v>
      </c>
      <c r="B94" s="12"/>
      <c r="C94" s="12"/>
      <c r="D94" s="85"/>
      <c r="E94" s="74"/>
      <c r="F94" s="12"/>
      <c r="G94" s="12"/>
      <c r="H94" s="13"/>
      <c r="I94" s="63"/>
      <c r="J94" s="63"/>
      <c r="K94" s="13"/>
      <c r="L94" s="86"/>
      <c r="M94" s="87">
        <v>5249.74072265625</v>
      </c>
      <c r="N94" s="87">
        <v>3412.43408203125</v>
      </c>
      <c r="O94" s="73"/>
      <c r="P94" s="88"/>
      <c r="Q94" s="88"/>
      <c r="R94" s="47">
        <v>6</v>
      </c>
      <c r="S94" s="47">
        <v>0</v>
      </c>
      <c r="T94" s="47">
        <v>6</v>
      </c>
      <c r="U94" s="48">
        <v>2010</v>
      </c>
      <c r="V94" s="48">
        <v>1.786E-3</v>
      </c>
      <c r="W94" s="48">
        <v>0</v>
      </c>
      <c r="X94" s="48">
        <v>2.8684560000000001</v>
      </c>
      <c r="Y94" s="48">
        <v>0</v>
      </c>
      <c r="Z94" s="48">
        <v>0</v>
      </c>
      <c r="AA94" s="75">
        <v>94</v>
      </c>
      <c r="AB94" s="75"/>
      <c r="AC94" s="89"/>
      <c r="AD94" s="47"/>
      <c r="AE94" s="47"/>
      <c r="AF94" s="47"/>
      <c r="AG94" s="47"/>
      <c r="AH94" s="47"/>
      <c r="AI94" s="47"/>
      <c r="AJ94" s="106" t="s">
        <v>2147</v>
      </c>
      <c r="AK94" s="106" t="s">
        <v>2147</v>
      </c>
      <c r="AL94" s="106" t="s">
        <v>2147</v>
      </c>
      <c r="AM94" s="106" t="s">
        <v>2147</v>
      </c>
      <c r="AN94" s="2"/>
    </row>
    <row r="95" spans="1:40" x14ac:dyDescent="0.35">
      <c r="A95" s="11" t="s">
        <v>266</v>
      </c>
      <c r="B95" s="12"/>
      <c r="C95" s="12"/>
      <c r="D95" s="85"/>
      <c r="E95" s="74"/>
      <c r="F95" s="12"/>
      <c r="G95" s="12"/>
      <c r="H95" s="13"/>
      <c r="I95" s="63"/>
      <c r="J95" s="63"/>
      <c r="K95" s="13"/>
      <c r="L95" s="86"/>
      <c r="M95" s="87">
        <v>3726.1279296875</v>
      </c>
      <c r="N95" s="87">
        <v>2213.272216796875</v>
      </c>
      <c r="O95" s="73"/>
      <c r="P95" s="88"/>
      <c r="Q95" s="88"/>
      <c r="R95" s="47">
        <v>1</v>
      </c>
      <c r="S95" s="47">
        <v>1</v>
      </c>
      <c r="T95" s="47">
        <v>0</v>
      </c>
      <c r="U95" s="48">
        <v>0</v>
      </c>
      <c r="V95" s="48">
        <v>1.3110000000000001E-3</v>
      </c>
      <c r="W95" s="48">
        <v>0</v>
      </c>
      <c r="X95" s="48">
        <v>0.556365</v>
      </c>
      <c r="Y95" s="48">
        <v>0</v>
      </c>
      <c r="Z95" s="48">
        <v>0</v>
      </c>
      <c r="AA95" s="75">
        <v>95</v>
      </c>
      <c r="AB95" s="75"/>
      <c r="AC95" s="89"/>
      <c r="AD95" s="47"/>
      <c r="AE95" s="47"/>
      <c r="AF95" s="47"/>
      <c r="AG95" s="47"/>
      <c r="AH95" s="47"/>
      <c r="AI95" s="47"/>
      <c r="AJ95" s="47"/>
      <c r="AK95" s="47"/>
      <c r="AL95" s="47"/>
      <c r="AM95" s="47"/>
      <c r="AN95" s="2"/>
    </row>
    <row r="96" spans="1:40" x14ac:dyDescent="0.35">
      <c r="A96" s="11" t="s">
        <v>267</v>
      </c>
      <c r="B96" s="12"/>
      <c r="C96" s="12"/>
      <c r="D96" s="85"/>
      <c r="E96" s="74"/>
      <c r="F96" s="12"/>
      <c r="G96" s="12"/>
      <c r="H96" s="13"/>
      <c r="I96" s="63"/>
      <c r="J96" s="63"/>
      <c r="K96" s="13"/>
      <c r="L96" s="86"/>
      <c r="M96" s="87">
        <v>2976.625</v>
      </c>
      <c r="N96" s="87">
        <v>8262.4658203125</v>
      </c>
      <c r="O96" s="73"/>
      <c r="P96" s="88"/>
      <c r="Q96" s="88"/>
      <c r="R96" s="47">
        <v>1</v>
      </c>
      <c r="S96" s="47">
        <v>1</v>
      </c>
      <c r="T96" s="47">
        <v>0</v>
      </c>
      <c r="U96" s="48">
        <v>0</v>
      </c>
      <c r="V96" s="48">
        <v>1.0300000000000001E-3</v>
      </c>
      <c r="W96" s="48">
        <v>2.0530000000000001E-3</v>
      </c>
      <c r="X96" s="48">
        <v>0.54148600000000002</v>
      </c>
      <c r="Y96" s="48">
        <v>0</v>
      </c>
      <c r="Z96" s="48">
        <v>0</v>
      </c>
      <c r="AA96" s="75">
        <v>96</v>
      </c>
      <c r="AB96" s="75"/>
      <c r="AC96" s="89"/>
      <c r="AD96" s="47"/>
      <c r="AE96" s="47"/>
      <c r="AF96" s="47"/>
      <c r="AG96" s="47"/>
      <c r="AH96" s="47"/>
      <c r="AI96" s="47"/>
      <c r="AJ96" s="47"/>
      <c r="AK96" s="47"/>
      <c r="AL96" s="47"/>
      <c r="AM96" s="47"/>
      <c r="AN96" s="2"/>
    </row>
    <row r="97" spans="1:40" x14ac:dyDescent="0.35">
      <c r="A97" s="11" t="s">
        <v>268</v>
      </c>
      <c r="B97" s="12"/>
      <c r="C97" s="12"/>
      <c r="D97" s="85"/>
      <c r="E97" s="74"/>
      <c r="F97" s="12"/>
      <c r="G97" s="12"/>
      <c r="H97" s="13"/>
      <c r="I97" s="63"/>
      <c r="J97" s="63"/>
      <c r="K97" s="13"/>
      <c r="L97" s="86"/>
      <c r="M97" s="87">
        <v>1051.1204833984375</v>
      </c>
      <c r="N97" s="87">
        <v>9172.2705078125</v>
      </c>
      <c r="O97" s="73"/>
      <c r="P97" s="88"/>
      <c r="Q97" s="88"/>
      <c r="R97" s="47">
        <v>1</v>
      </c>
      <c r="S97" s="47">
        <v>1</v>
      </c>
      <c r="T97" s="47">
        <v>0</v>
      </c>
      <c r="U97" s="48">
        <v>0</v>
      </c>
      <c r="V97" s="48">
        <v>1.0300000000000001E-3</v>
      </c>
      <c r="W97" s="48">
        <v>2.0530000000000001E-3</v>
      </c>
      <c r="X97" s="48">
        <v>0.54148600000000002</v>
      </c>
      <c r="Y97" s="48">
        <v>0</v>
      </c>
      <c r="Z97" s="48">
        <v>0</v>
      </c>
      <c r="AA97" s="75">
        <v>97</v>
      </c>
      <c r="AB97" s="75"/>
      <c r="AC97" s="89"/>
      <c r="AD97" s="47"/>
      <c r="AE97" s="47"/>
      <c r="AF97" s="47"/>
      <c r="AG97" s="47"/>
      <c r="AH97" s="47"/>
      <c r="AI97" s="47"/>
      <c r="AJ97" s="47"/>
      <c r="AK97" s="47"/>
      <c r="AL97" s="47"/>
      <c r="AM97" s="47"/>
      <c r="AN97" s="2"/>
    </row>
    <row r="98" spans="1:40" x14ac:dyDescent="0.35">
      <c r="A98" s="11" t="s">
        <v>269</v>
      </c>
      <c r="B98" s="12"/>
      <c r="C98" s="12"/>
      <c r="D98" s="85"/>
      <c r="E98" s="74"/>
      <c r="F98" s="12"/>
      <c r="G98" s="12"/>
      <c r="H98" s="13"/>
      <c r="I98" s="63"/>
      <c r="J98" s="63"/>
      <c r="K98" s="13"/>
      <c r="L98" s="86"/>
      <c r="M98" s="87">
        <v>311.659423828125</v>
      </c>
      <c r="N98" s="87">
        <v>8269.7626953125</v>
      </c>
      <c r="O98" s="73"/>
      <c r="P98" s="88"/>
      <c r="Q98" s="88"/>
      <c r="R98" s="47">
        <v>1</v>
      </c>
      <c r="S98" s="47">
        <v>1</v>
      </c>
      <c r="T98" s="47">
        <v>0</v>
      </c>
      <c r="U98" s="48">
        <v>0</v>
      </c>
      <c r="V98" s="48">
        <v>1.0300000000000001E-3</v>
      </c>
      <c r="W98" s="48">
        <v>2.0530000000000001E-3</v>
      </c>
      <c r="X98" s="48">
        <v>0.54148600000000002</v>
      </c>
      <c r="Y98" s="48">
        <v>0</v>
      </c>
      <c r="Z98" s="48">
        <v>0</v>
      </c>
      <c r="AA98" s="75">
        <v>98</v>
      </c>
      <c r="AB98" s="75"/>
      <c r="AC98" s="89"/>
      <c r="AD98" s="47"/>
      <c r="AE98" s="47"/>
      <c r="AF98" s="47"/>
      <c r="AG98" s="47"/>
      <c r="AH98" s="47"/>
      <c r="AI98" s="47"/>
      <c r="AJ98" s="47"/>
      <c r="AK98" s="47"/>
      <c r="AL98" s="47"/>
      <c r="AM98" s="47"/>
      <c r="AN98" s="2"/>
    </row>
    <row r="99" spans="1:40" x14ac:dyDescent="0.35">
      <c r="A99" s="11" t="s">
        <v>270</v>
      </c>
      <c r="B99" s="12"/>
      <c r="C99" s="12"/>
      <c r="D99" s="85"/>
      <c r="E99" s="74"/>
      <c r="F99" s="12"/>
      <c r="G99" s="12"/>
      <c r="H99" s="13"/>
      <c r="I99" s="63"/>
      <c r="J99" s="63"/>
      <c r="K99" s="13"/>
      <c r="L99" s="86"/>
      <c r="M99" s="87">
        <v>1329.2454833984375</v>
      </c>
      <c r="N99" s="87">
        <v>9121.9287109375</v>
      </c>
      <c r="O99" s="73"/>
      <c r="P99" s="88"/>
      <c r="Q99" s="88"/>
      <c r="R99" s="47">
        <v>1</v>
      </c>
      <c r="S99" s="47">
        <v>1</v>
      </c>
      <c r="T99" s="47">
        <v>0</v>
      </c>
      <c r="U99" s="48">
        <v>0</v>
      </c>
      <c r="V99" s="48">
        <v>1.0300000000000001E-3</v>
      </c>
      <c r="W99" s="48">
        <v>2.0530000000000001E-3</v>
      </c>
      <c r="X99" s="48">
        <v>0.54148600000000002</v>
      </c>
      <c r="Y99" s="48">
        <v>0</v>
      </c>
      <c r="Z99" s="48">
        <v>0</v>
      </c>
      <c r="AA99" s="75">
        <v>99</v>
      </c>
      <c r="AB99" s="75"/>
      <c r="AC99" s="89"/>
      <c r="AD99" s="47"/>
      <c r="AE99" s="47"/>
      <c r="AF99" s="47"/>
      <c r="AG99" s="47"/>
      <c r="AH99" s="47"/>
      <c r="AI99" s="47"/>
      <c r="AJ99" s="47"/>
      <c r="AK99" s="47"/>
      <c r="AL99" s="47"/>
      <c r="AM99" s="47"/>
      <c r="AN99" s="2"/>
    </row>
    <row r="100" spans="1:40" x14ac:dyDescent="0.35">
      <c r="A100" s="11" t="s">
        <v>271</v>
      </c>
      <c r="B100" s="12"/>
      <c r="C100" s="12"/>
      <c r="D100" s="85"/>
      <c r="E100" s="74"/>
      <c r="F100" s="12"/>
      <c r="G100" s="12"/>
      <c r="H100" s="13"/>
      <c r="I100" s="63"/>
      <c r="J100" s="63"/>
      <c r="K100" s="13"/>
      <c r="L100" s="86"/>
      <c r="M100" s="87">
        <v>2944.00830078125</v>
      </c>
      <c r="N100" s="87">
        <v>8761.3857421875</v>
      </c>
      <c r="O100" s="73"/>
      <c r="P100" s="88"/>
      <c r="Q100" s="88"/>
      <c r="R100" s="47">
        <v>1</v>
      </c>
      <c r="S100" s="47">
        <v>1</v>
      </c>
      <c r="T100" s="47">
        <v>0</v>
      </c>
      <c r="U100" s="48">
        <v>0</v>
      </c>
      <c r="V100" s="48">
        <v>1.0300000000000001E-3</v>
      </c>
      <c r="W100" s="48">
        <v>2.0530000000000001E-3</v>
      </c>
      <c r="X100" s="48">
        <v>0.54148600000000002</v>
      </c>
      <c r="Y100" s="48">
        <v>0</v>
      </c>
      <c r="Z100" s="48">
        <v>0</v>
      </c>
      <c r="AA100" s="75">
        <v>100</v>
      </c>
      <c r="AB100" s="75"/>
      <c r="AC100" s="89"/>
      <c r="AD100" s="47"/>
      <c r="AE100" s="47"/>
      <c r="AF100" s="47"/>
      <c r="AG100" s="47"/>
      <c r="AH100" s="47"/>
      <c r="AI100" s="47"/>
      <c r="AJ100" s="47"/>
      <c r="AK100" s="47"/>
      <c r="AL100" s="47"/>
      <c r="AM100" s="47"/>
      <c r="AN100" s="2"/>
    </row>
    <row r="101" spans="1:40" x14ac:dyDescent="0.35">
      <c r="A101" s="11" t="s">
        <v>272</v>
      </c>
      <c r="B101" s="12"/>
      <c r="C101" s="12"/>
      <c r="D101" s="85"/>
      <c r="E101" s="74"/>
      <c r="F101" s="12"/>
      <c r="G101" s="12"/>
      <c r="H101" s="13"/>
      <c r="I101" s="63"/>
      <c r="J101" s="63"/>
      <c r="K101" s="13"/>
      <c r="L101" s="86"/>
      <c r="M101" s="87">
        <v>8173.6845703125</v>
      </c>
      <c r="N101" s="87">
        <v>1090.077392578125</v>
      </c>
      <c r="O101" s="73"/>
      <c r="P101" s="88"/>
      <c r="Q101" s="88"/>
      <c r="R101" s="47">
        <v>1</v>
      </c>
      <c r="S101" s="47">
        <v>1</v>
      </c>
      <c r="T101" s="47">
        <v>0</v>
      </c>
      <c r="U101" s="48">
        <v>0</v>
      </c>
      <c r="V101" s="48">
        <v>1.335E-3</v>
      </c>
      <c r="W101" s="48">
        <v>0</v>
      </c>
      <c r="X101" s="48">
        <v>0.54926600000000003</v>
      </c>
      <c r="Y101" s="48">
        <v>0</v>
      </c>
      <c r="Z101" s="48">
        <v>0</v>
      </c>
      <c r="AA101" s="75">
        <v>101</v>
      </c>
      <c r="AB101" s="75"/>
      <c r="AC101" s="89"/>
      <c r="AD101" s="47"/>
      <c r="AE101" s="47"/>
      <c r="AF101" s="47"/>
      <c r="AG101" s="47"/>
      <c r="AH101" s="47"/>
      <c r="AI101" s="47"/>
      <c r="AJ101" s="47"/>
      <c r="AK101" s="47"/>
      <c r="AL101" s="47"/>
      <c r="AM101" s="47"/>
      <c r="AN101" s="2"/>
    </row>
    <row r="102" spans="1:40" x14ac:dyDescent="0.35">
      <c r="A102" s="11" t="s">
        <v>273</v>
      </c>
      <c r="B102" s="12"/>
      <c r="C102" s="12"/>
      <c r="D102" s="85"/>
      <c r="E102" s="74"/>
      <c r="F102" s="12"/>
      <c r="G102" s="12"/>
      <c r="H102" s="13"/>
      <c r="I102" s="63"/>
      <c r="J102" s="63"/>
      <c r="K102" s="13"/>
      <c r="L102" s="86"/>
      <c r="M102" s="87">
        <v>581.707763671875</v>
      </c>
      <c r="N102" s="87">
        <v>7954.5</v>
      </c>
      <c r="O102" s="73"/>
      <c r="P102" s="88"/>
      <c r="Q102" s="88"/>
      <c r="R102" s="47">
        <v>1</v>
      </c>
      <c r="S102" s="47">
        <v>1</v>
      </c>
      <c r="T102" s="47">
        <v>0</v>
      </c>
      <c r="U102" s="48">
        <v>0</v>
      </c>
      <c r="V102" s="48">
        <v>1.0300000000000001E-3</v>
      </c>
      <c r="W102" s="48">
        <v>2.0530000000000001E-3</v>
      </c>
      <c r="X102" s="48">
        <v>0.54148600000000002</v>
      </c>
      <c r="Y102" s="48">
        <v>0</v>
      </c>
      <c r="Z102" s="48">
        <v>0</v>
      </c>
      <c r="AA102" s="75">
        <v>102</v>
      </c>
      <c r="AB102" s="75"/>
      <c r="AC102" s="89"/>
      <c r="AD102" s="47"/>
      <c r="AE102" s="47"/>
      <c r="AF102" s="47"/>
      <c r="AG102" s="47"/>
      <c r="AH102" s="47"/>
      <c r="AI102" s="47"/>
      <c r="AJ102" s="47"/>
      <c r="AK102" s="47"/>
      <c r="AL102" s="47"/>
      <c r="AM102" s="47"/>
      <c r="AN102" s="2"/>
    </row>
    <row r="103" spans="1:40" x14ac:dyDescent="0.35">
      <c r="A103" s="11" t="s">
        <v>274</v>
      </c>
      <c r="B103" s="12"/>
      <c r="C103" s="12"/>
      <c r="D103" s="85"/>
      <c r="E103" s="74"/>
      <c r="F103" s="12"/>
      <c r="G103" s="12"/>
      <c r="H103" s="13"/>
      <c r="I103" s="63"/>
      <c r="J103" s="63"/>
      <c r="K103" s="13"/>
      <c r="L103" s="86"/>
      <c r="M103" s="87">
        <v>6792.990234375</v>
      </c>
      <c r="N103" s="87">
        <v>3492.402099609375</v>
      </c>
      <c r="O103" s="73"/>
      <c r="P103" s="88"/>
      <c r="Q103" s="88"/>
      <c r="R103" s="47">
        <v>5</v>
      </c>
      <c r="S103" s="47">
        <v>0</v>
      </c>
      <c r="T103" s="47">
        <v>5</v>
      </c>
      <c r="U103" s="48">
        <v>1612</v>
      </c>
      <c r="V103" s="48">
        <v>1.779E-3</v>
      </c>
      <c r="W103" s="48">
        <v>0</v>
      </c>
      <c r="X103" s="48">
        <v>2.402622</v>
      </c>
      <c r="Y103" s="48">
        <v>0</v>
      </c>
      <c r="Z103" s="48">
        <v>0</v>
      </c>
      <c r="AA103" s="75">
        <v>103</v>
      </c>
      <c r="AB103" s="75"/>
      <c r="AC103" s="89"/>
      <c r="AD103" s="47"/>
      <c r="AE103" s="47"/>
      <c r="AF103" s="47"/>
      <c r="AG103" s="47"/>
      <c r="AH103" s="47"/>
      <c r="AI103" s="47"/>
      <c r="AJ103" s="106" t="s">
        <v>2147</v>
      </c>
      <c r="AK103" s="106" t="s">
        <v>2147</v>
      </c>
      <c r="AL103" s="106" t="s">
        <v>2147</v>
      </c>
      <c r="AM103" s="106" t="s">
        <v>2147</v>
      </c>
      <c r="AN103" s="2"/>
    </row>
    <row r="104" spans="1:40" x14ac:dyDescent="0.35">
      <c r="A104" s="11" t="s">
        <v>275</v>
      </c>
      <c r="B104" s="12"/>
      <c r="C104" s="12"/>
      <c r="D104" s="85"/>
      <c r="E104" s="74"/>
      <c r="F104" s="12"/>
      <c r="G104" s="12"/>
      <c r="H104" s="13"/>
      <c r="I104" s="63"/>
      <c r="J104" s="63"/>
      <c r="K104" s="13"/>
      <c r="L104" s="86"/>
      <c r="M104" s="87">
        <v>9414.640625</v>
      </c>
      <c r="N104" s="87">
        <v>3138.724609375</v>
      </c>
      <c r="O104" s="73"/>
      <c r="P104" s="88"/>
      <c r="Q104" s="88"/>
      <c r="R104" s="47">
        <v>1</v>
      </c>
      <c r="S104" s="47">
        <v>1</v>
      </c>
      <c r="T104" s="47">
        <v>0</v>
      </c>
      <c r="U104" s="48">
        <v>0</v>
      </c>
      <c r="V104" s="48">
        <v>1.307E-3</v>
      </c>
      <c r="W104" s="48">
        <v>0</v>
      </c>
      <c r="X104" s="48">
        <v>0.558446</v>
      </c>
      <c r="Y104" s="48">
        <v>0</v>
      </c>
      <c r="Z104" s="48">
        <v>0</v>
      </c>
      <c r="AA104" s="75">
        <v>104</v>
      </c>
      <c r="AB104" s="75"/>
      <c r="AC104" s="89"/>
      <c r="AD104" s="47"/>
      <c r="AE104" s="47"/>
      <c r="AF104" s="47"/>
      <c r="AG104" s="47"/>
      <c r="AH104" s="47"/>
      <c r="AI104" s="47"/>
      <c r="AJ104" s="47"/>
      <c r="AK104" s="47"/>
      <c r="AL104" s="47"/>
      <c r="AM104" s="47"/>
      <c r="AN104" s="2"/>
    </row>
    <row r="105" spans="1:40" x14ac:dyDescent="0.35">
      <c r="A105" s="11" t="s">
        <v>276</v>
      </c>
      <c r="B105" s="12"/>
      <c r="C105" s="12"/>
      <c r="D105" s="85"/>
      <c r="E105" s="74"/>
      <c r="F105" s="12"/>
      <c r="G105" s="12"/>
      <c r="H105" s="13"/>
      <c r="I105" s="63"/>
      <c r="J105" s="63"/>
      <c r="K105" s="13"/>
      <c r="L105" s="86"/>
      <c r="M105" s="87">
        <v>5301.56103515625</v>
      </c>
      <c r="N105" s="87">
        <v>4988.59912109375</v>
      </c>
      <c r="O105" s="73"/>
      <c r="P105" s="88"/>
      <c r="Q105" s="88"/>
      <c r="R105" s="47">
        <v>3</v>
      </c>
      <c r="S105" s="47">
        <v>0</v>
      </c>
      <c r="T105" s="47">
        <v>3</v>
      </c>
      <c r="U105" s="48">
        <v>810</v>
      </c>
      <c r="V105" s="48">
        <v>1.7669999999999999E-3</v>
      </c>
      <c r="W105" s="48">
        <v>0</v>
      </c>
      <c r="X105" s="48">
        <v>1.464129</v>
      </c>
      <c r="Y105" s="48">
        <v>0</v>
      </c>
      <c r="Z105" s="48">
        <v>0</v>
      </c>
      <c r="AA105" s="75">
        <v>105</v>
      </c>
      <c r="AB105" s="75"/>
      <c r="AC105" s="89"/>
      <c r="AD105" s="47"/>
      <c r="AE105" s="47"/>
      <c r="AF105" s="47"/>
      <c r="AG105" s="47"/>
      <c r="AH105" s="47"/>
      <c r="AI105" s="47"/>
      <c r="AJ105" s="106" t="s">
        <v>2147</v>
      </c>
      <c r="AK105" s="106" t="s">
        <v>2147</v>
      </c>
      <c r="AL105" s="106" t="s">
        <v>2147</v>
      </c>
      <c r="AM105" s="106" t="s">
        <v>2147</v>
      </c>
      <c r="AN105" s="2"/>
    </row>
    <row r="106" spans="1:40" x14ac:dyDescent="0.35">
      <c r="A106" s="11" t="s">
        <v>277</v>
      </c>
      <c r="B106" s="12"/>
      <c r="C106" s="12"/>
      <c r="D106" s="85"/>
      <c r="E106" s="74"/>
      <c r="F106" s="12"/>
      <c r="G106" s="12"/>
      <c r="H106" s="13"/>
      <c r="I106" s="63"/>
      <c r="J106" s="63"/>
      <c r="K106" s="13"/>
      <c r="L106" s="86"/>
      <c r="M106" s="87">
        <v>2853.6826171875</v>
      </c>
      <c r="N106" s="87">
        <v>6152.51708984375</v>
      </c>
      <c r="O106" s="73"/>
      <c r="P106" s="88"/>
      <c r="Q106" s="88"/>
      <c r="R106" s="47">
        <v>1</v>
      </c>
      <c r="S106" s="47">
        <v>1</v>
      </c>
      <c r="T106" s="47">
        <v>0</v>
      </c>
      <c r="U106" s="48">
        <v>0</v>
      </c>
      <c r="V106" s="48">
        <v>1.2999999999999999E-3</v>
      </c>
      <c r="W106" s="48">
        <v>0</v>
      </c>
      <c r="X106" s="48">
        <v>0.564836</v>
      </c>
      <c r="Y106" s="48">
        <v>0</v>
      </c>
      <c r="Z106" s="48">
        <v>0</v>
      </c>
      <c r="AA106" s="75">
        <v>106</v>
      </c>
      <c r="AB106" s="75"/>
      <c r="AC106" s="89"/>
      <c r="AD106" s="47"/>
      <c r="AE106" s="47"/>
      <c r="AF106" s="47"/>
      <c r="AG106" s="47"/>
      <c r="AH106" s="47"/>
      <c r="AI106" s="47"/>
      <c r="AJ106" s="47"/>
      <c r="AK106" s="47"/>
      <c r="AL106" s="47"/>
      <c r="AM106" s="47"/>
      <c r="AN106" s="2"/>
    </row>
    <row r="107" spans="1:40" x14ac:dyDescent="0.35">
      <c r="A107" s="11" t="s">
        <v>278</v>
      </c>
      <c r="B107" s="12"/>
      <c r="C107" s="12"/>
      <c r="D107" s="85"/>
      <c r="E107" s="74"/>
      <c r="F107" s="12"/>
      <c r="G107" s="12"/>
      <c r="H107" s="13"/>
      <c r="I107" s="63"/>
      <c r="J107" s="63"/>
      <c r="K107" s="13"/>
      <c r="L107" s="86"/>
      <c r="M107" s="87">
        <v>3999.78564453125</v>
      </c>
      <c r="N107" s="87">
        <v>7383.7333984375</v>
      </c>
      <c r="O107" s="73"/>
      <c r="P107" s="88"/>
      <c r="Q107" s="88"/>
      <c r="R107" s="47">
        <v>1</v>
      </c>
      <c r="S107" s="47">
        <v>1</v>
      </c>
      <c r="T107" s="47">
        <v>0</v>
      </c>
      <c r="U107" s="48">
        <v>0</v>
      </c>
      <c r="V107" s="48">
        <v>1.304E-3</v>
      </c>
      <c r="W107" s="48">
        <v>0</v>
      </c>
      <c r="X107" s="48">
        <v>0.56115700000000002</v>
      </c>
      <c r="Y107" s="48">
        <v>0</v>
      </c>
      <c r="Z107" s="48">
        <v>0</v>
      </c>
      <c r="AA107" s="75">
        <v>107</v>
      </c>
      <c r="AB107" s="75"/>
      <c r="AC107" s="89"/>
      <c r="AD107" s="47"/>
      <c r="AE107" s="47"/>
      <c r="AF107" s="47"/>
      <c r="AG107" s="47"/>
      <c r="AH107" s="47"/>
      <c r="AI107" s="47"/>
      <c r="AJ107" s="47"/>
      <c r="AK107" s="47"/>
      <c r="AL107" s="47"/>
      <c r="AM107" s="47"/>
      <c r="AN107" s="2"/>
    </row>
    <row r="108" spans="1:40" x14ac:dyDescent="0.35">
      <c r="A108" s="11" t="s">
        <v>279</v>
      </c>
      <c r="B108" s="12"/>
      <c r="C108" s="12"/>
      <c r="D108" s="85"/>
      <c r="E108" s="74"/>
      <c r="F108" s="12"/>
      <c r="G108" s="12"/>
      <c r="H108" s="13"/>
      <c r="I108" s="63"/>
      <c r="J108" s="63"/>
      <c r="K108" s="13"/>
      <c r="L108" s="86"/>
      <c r="M108" s="87">
        <v>709.912109375</v>
      </c>
      <c r="N108" s="87">
        <v>7400.47509765625</v>
      </c>
      <c r="O108" s="73"/>
      <c r="P108" s="88"/>
      <c r="Q108" s="88"/>
      <c r="R108" s="47">
        <v>1</v>
      </c>
      <c r="S108" s="47">
        <v>1</v>
      </c>
      <c r="T108" s="47">
        <v>0</v>
      </c>
      <c r="U108" s="48">
        <v>0</v>
      </c>
      <c r="V108" s="48">
        <v>1.0300000000000001E-3</v>
      </c>
      <c r="W108" s="48">
        <v>2.0530000000000001E-3</v>
      </c>
      <c r="X108" s="48">
        <v>0.54148600000000002</v>
      </c>
      <c r="Y108" s="48">
        <v>0</v>
      </c>
      <c r="Z108" s="48">
        <v>0</v>
      </c>
      <c r="AA108" s="75">
        <v>108</v>
      </c>
      <c r="AB108" s="75"/>
      <c r="AC108" s="89"/>
      <c r="AD108" s="47"/>
      <c r="AE108" s="47"/>
      <c r="AF108" s="47"/>
      <c r="AG108" s="47"/>
      <c r="AH108" s="47"/>
      <c r="AI108" s="47"/>
      <c r="AJ108" s="47"/>
      <c r="AK108" s="47"/>
      <c r="AL108" s="47"/>
      <c r="AM108" s="47"/>
      <c r="AN108" s="2"/>
    </row>
    <row r="109" spans="1:40" x14ac:dyDescent="0.35">
      <c r="A109" s="11" t="s">
        <v>280</v>
      </c>
      <c r="B109" s="12"/>
      <c r="C109" s="12"/>
      <c r="D109" s="85"/>
      <c r="E109" s="74"/>
      <c r="F109" s="12"/>
      <c r="G109" s="12"/>
      <c r="H109" s="13"/>
      <c r="I109" s="63"/>
      <c r="J109" s="63"/>
      <c r="K109" s="13"/>
      <c r="L109" s="86"/>
      <c r="M109" s="87">
        <v>2271.659423828125</v>
      </c>
      <c r="N109" s="87">
        <v>9714.9580078125</v>
      </c>
      <c r="O109" s="73"/>
      <c r="P109" s="88"/>
      <c r="Q109" s="88"/>
      <c r="R109" s="47">
        <v>1</v>
      </c>
      <c r="S109" s="47">
        <v>1</v>
      </c>
      <c r="T109" s="47">
        <v>0</v>
      </c>
      <c r="U109" s="48">
        <v>0</v>
      </c>
      <c r="V109" s="48">
        <v>1.0300000000000001E-3</v>
      </c>
      <c r="W109" s="48">
        <v>2.0530000000000001E-3</v>
      </c>
      <c r="X109" s="48">
        <v>0.54148600000000002</v>
      </c>
      <c r="Y109" s="48">
        <v>0</v>
      </c>
      <c r="Z109" s="48">
        <v>0</v>
      </c>
      <c r="AA109" s="75">
        <v>109</v>
      </c>
      <c r="AB109" s="75"/>
      <c r="AC109" s="89"/>
      <c r="AD109" s="47"/>
      <c r="AE109" s="47"/>
      <c r="AF109" s="47"/>
      <c r="AG109" s="47"/>
      <c r="AH109" s="47"/>
      <c r="AI109" s="47"/>
      <c r="AJ109" s="47"/>
      <c r="AK109" s="47"/>
      <c r="AL109" s="47"/>
      <c r="AM109" s="47"/>
      <c r="AN109" s="2"/>
    </row>
    <row r="110" spans="1:40" x14ac:dyDescent="0.35">
      <c r="A110" s="11" t="s">
        <v>281</v>
      </c>
      <c r="B110" s="12"/>
      <c r="C110" s="12"/>
      <c r="D110" s="85"/>
      <c r="E110" s="74"/>
      <c r="F110" s="12"/>
      <c r="G110" s="12"/>
      <c r="H110" s="13"/>
      <c r="I110" s="63"/>
      <c r="J110" s="63"/>
      <c r="K110" s="13"/>
      <c r="L110" s="86"/>
      <c r="M110" s="87">
        <v>3611.33349609375</v>
      </c>
      <c r="N110" s="87">
        <v>8760.4990234375</v>
      </c>
      <c r="O110" s="73"/>
      <c r="P110" s="88"/>
      <c r="Q110" s="88"/>
      <c r="R110" s="47">
        <v>1</v>
      </c>
      <c r="S110" s="47">
        <v>1</v>
      </c>
      <c r="T110" s="47">
        <v>0</v>
      </c>
      <c r="U110" s="48">
        <v>0</v>
      </c>
      <c r="V110" s="48">
        <v>1.0300000000000001E-3</v>
      </c>
      <c r="W110" s="48">
        <v>2.0530000000000001E-3</v>
      </c>
      <c r="X110" s="48">
        <v>0.54148600000000002</v>
      </c>
      <c r="Y110" s="48">
        <v>0</v>
      </c>
      <c r="Z110" s="48">
        <v>0</v>
      </c>
      <c r="AA110" s="75">
        <v>110</v>
      </c>
      <c r="AB110" s="75"/>
      <c r="AC110" s="89"/>
      <c r="AD110" s="47"/>
      <c r="AE110" s="47"/>
      <c r="AF110" s="47"/>
      <c r="AG110" s="47"/>
      <c r="AH110" s="47"/>
      <c r="AI110" s="47"/>
      <c r="AJ110" s="47"/>
      <c r="AK110" s="47"/>
      <c r="AL110" s="47"/>
      <c r="AM110" s="47"/>
      <c r="AN110" s="2"/>
    </row>
    <row r="111" spans="1:40" x14ac:dyDescent="0.35">
      <c r="A111" s="11" t="s">
        <v>282</v>
      </c>
      <c r="B111" s="12"/>
      <c r="C111" s="12"/>
      <c r="D111" s="85"/>
      <c r="E111" s="74"/>
      <c r="F111" s="12"/>
      <c r="G111" s="12"/>
      <c r="H111" s="13"/>
      <c r="I111" s="63"/>
      <c r="J111" s="63"/>
      <c r="K111" s="13"/>
      <c r="L111" s="86"/>
      <c r="M111" s="87">
        <v>3346.366455078125</v>
      </c>
      <c r="N111" s="87">
        <v>5880.212890625</v>
      </c>
      <c r="O111" s="73"/>
      <c r="P111" s="88"/>
      <c r="Q111" s="88"/>
      <c r="R111" s="47">
        <v>1</v>
      </c>
      <c r="S111" s="47">
        <v>1</v>
      </c>
      <c r="T111" s="47">
        <v>0</v>
      </c>
      <c r="U111" s="48">
        <v>0</v>
      </c>
      <c r="V111" s="48">
        <v>1.3500000000000001E-3</v>
      </c>
      <c r="W111" s="48">
        <v>0</v>
      </c>
      <c r="X111" s="48">
        <v>0.547485</v>
      </c>
      <c r="Y111" s="48">
        <v>0</v>
      </c>
      <c r="Z111" s="48">
        <v>0</v>
      </c>
      <c r="AA111" s="75">
        <v>111</v>
      </c>
      <c r="AB111" s="75"/>
      <c r="AC111" s="89"/>
      <c r="AD111" s="47"/>
      <c r="AE111" s="47"/>
      <c r="AF111" s="47"/>
      <c r="AG111" s="47"/>
      <c r="AH111" s="47"/>
      <c r="AI111" s="47"/>
      <c r="AJ111" s="47"/>
      <c r="AK111" s="47"/>
      <c r="AL111" s="47"/>
      <c r="AM111" s="47"/>
      <c r="AN111" s="2"/>
    </row>
    <row r="112" spans="1:40" x14ac:dyDescent="0.35">
      <c r="A112" s="11" t="s">
        <v>283</v>
      </c>
      <c r="B112" s="12"/>
      <c r="C112" s="12"/>
      <c r="D112" s="85"/>
      <c r="E112" s="74"/>
      <c r="F112" s="12"/>
      <c r="G112" s="12"/>
      <c r="H112" s="13"/>
      <c r="I112" s="63"/>
      <c r="J112" s="63"/>
      <c r="K112" s="13"/>
      <c r="L112" s="86"/>
      <c r="M112" s="87">
        <v>3316.043701171875</v>
      </c>
      <c r="N112" s="87">
        <v>9234.7119140625</v>
      </c>
      <c r="O112" s="73"/>
      <c r="P112" s="88"/>
      <c r="Q112" s="88"/>
      <c r="R112" s="47">
        <v>1</v>
      </c>
      <c r="S112" s="47">
        <v>1</v>
      </c>
      <c r="T112" s="47">
        <v>0</v>
      </c>
      <c r="U112" s="48">
        <v>0</v>
      </c>
      <c r="V112" s="48">
        <v>1.0300000000000001E-3</v>
      </c>
      <c r="W112" s="48">
        <v>2.0530000000000001E-3</v>
      </c>
      <c r="X112" s="48">
        <v>0.54148600000000002</v>
      </c>
      <c r="Y112" s="48">
        <v>0</v>
      </c>
      <c r="Z112" s="48">
        <v>0</v>
      </c>
      <c r="AA112" s="75">
        <v>112</v>
      </c>
      <c r="AB112" s="75"/>
      <c r="AC112" s="89"/>
      <c r="AD112" s="47"/>
      <c r="AE112" s="47"/>
      <c r="AF112" s="47"/>
      <c r="AG112" s="47"/>
      <c r="AH112" s="47"/>
      <c r="AI112" s="47"/>
      <c r="AJ112" s="47"/>
      <c r="AK112" s="47"/>
      <c r="AL112" s="47"/>
      <c r="AM112" s="47"/>
      <c r="AN112" s="2"/>
    </row>
    <row r="113" spans="1:40" x14ac:dyDescent="0.35">
      <c r="A113" s="11" t="s">
        <v>284</v>
      </c>
      <c r="B113" s="12"/>
      <c r="C113" s="12"/>
      <c r="D113" s="85"/>
      <c r="E113" s="74"/>
      <c r="F113" s="12"/>
      <c r="G113" s="12"/>
      <c r="H113" s="13"/>
      <c r="I113" s="63"/>
      <c r="J113" s="63"/>
      <c r="K113" s="13"/>
      <c r="L113" s="86"/>
      <c r="M113" s="87">
        <v>5901.33447265625</v>
      </c>
      <c r="N113" s="87">
        <v>8209.5400390625</v>
      </c>
      <c r="O113" s="73"/>
      <c r="P113" s="88"/>
      <c r="Q113" s="88"/>
      <c r="R113" s="47">
        <v>1</v>
      </c>
      <c r="S113" s="47">
        <v>1</v>
      </c>
      <c r="T113" s="47">
        <v>0</v>
      </c>
      <c r="U113" s="48">
        <v>0</v>
      </c>
      <c r="V113" s="48">
        <v>1.328E-3</v>
      </c>
      <c r="W113" s="48">
        <v>0</v>
      </c>
      <c r="X113" s="48">
        <v>0.55054800000000004</v>
      </c>
      <c r="Y113" s="48">
        <v>0</v>
      </c>
      <c r="Z113" s="48">
        <v>0</v>
      </c>
      <c r="AA113" s="75">
        <v>113</v>
      </c>
      <c r="AB113" s="75"/>
      <c r="AC113" s="89"/>
      <c r="AD113" s="47"/>
      <c r="AE113" s="47"/>
      <c r="AF113" s="47"/>
      <c r="AG113" s="47"/>
      <c r="AH113" s="47"/>
      <c r="AI113" s="47"/>
      <c r="AJ113" s="47"/>
      <c r="AK113" s="47"/>
      <c r="AL113" s="47"/>
      <c r="AM113" s="47"/>
      <c r="AN113" s="2"/>
    </row>
    <row r="114" spans="1:40" x14ac:dyDescent="0.35">
      <c r="A114" s="11" t="s">
        <v>285</v>
      </c>
      <c r="B114" s="12"/>
      <c r="C114" s="12"/>
      <c r="D114" s="85"/>
      <c r="E114" s="74"/>
      <c r="F114" s="12"/>
      <c r="G114" s="12"/>
      <c r="H114" s="13"/>
      <c r="I114" s="63"/>
      <c r="J114" s="63"/>
      <c r="K114" s="13"/>
      <c r="L114" s="86"/>
      <c r="M114" s="87">
        <v>373.76608276367188</v>
      </c>
      <c r="N114" s="87">
        <v>8032.41845703125</v>
      </c>
      <c r="O114" s="73"/>
      <c r="P114" s="88"/>
      <c r="Q114" s="88"/>
      <c r="R114" s="47">
        <v>1</v>
      </c>
      <c r="S114" s="47">
        <v>1</v>
      </c>
      <c r="T114" s="47">
        <v>0</v>
      </c>
      <c r="U114" s="48">
        <v>0</v>
      </c>
      <c r="V114" s="48">
        <v>1.0300000000000001E-3</v>
      </c>
      <c r="W114" s="48">
        <v>2.0530000000000001E-3</v>
      </c>
      <c r="X114" s="48">
        <v>0.54148600000000002</v>
      </c>
      <c r="Y114" s="48">
        <v>0</v>
      </c>
      <c r="Z114" s="48">
        <v>0</v>
      </c>
      <c r="AA114" s="75">
        <v>114</v>
      </c>
      <c r="AB114" s="75"/>
      <c r="AC114" s="89"/>
      <c r="AD114" s="47"/>
      <c r="AE114" s="47"/>
      <c r="AF114" s="47"/>
      <c r="AG114" s="47"/>
      <c r="AH114" s="47"/>
      <c r="AI114" s="47"/>
      <c r="AJ114" s="47"/>
      <c r="AK114" s="47"/>
      <c r="AL114" s="47"/>
      <c r="AM114" s="47"/>
      <c r="AN114" s="2"/>
    </row>
    <row r="115" spans="1:40" x14ac:dyDescent="0.35">
      <c r="A115" s="11" t="s">
        <v>286</v>
      </c>
      <c r="B115" s="12"/>
      <c r="C115" s="12"/>
      <c r="D115" s="85"/>
      <c r="E115" s="74"/>
      <c r="F115" s="12"/>
      <c r="G115" s="12"/>
      <c r="H115" s="13"/>
      <c r="I115" s="63"/>
      <c r="J115" s="63"/>
      <c r="K115" s="13"/>
      <c r="L115" s="86"/>
      <c r="M115" s="87">
        <v>517.629150390625</v>
      </c>
      <c r="N115" s="87">
        <v>6821.193359375</v>
      </c>
      <c r="O115" s="73"/>
      <c r="P115" s="88"/>
      <c r="Q115" s="88"/>
      <c r="R115" s="47">
        <v>1</v>
      </c>
      <c r="S115" s="47">
        <v>1</v>
      </c>
      <c r="T115" s="47">
        <v>0</v>
      </c>
      <c r="U115" s="48">
        <v>0</v>
      </c>
      <c r="V115" s="48">
        <v>1.0300000000000001E-3</v>
      </c>
      <c r="W115" s="48">
        <v>2.0530000000000001E-3</v>
      </c>
      <c r="X115" s="48">
        <v>0.54148600000000002</v>
      </c>
      <c r="Y115" s="48">
        <v>0</v>
      </c>
      <c r="Z115" s="48">
        <v>0</v>
      </c>
      <c r="AA115" s="75">
        <v>115</v>
      </c>
      <c r="AB115" s="75"/>
      <c r="AC115" s="89"/>
      <c r="AD115" s="47"/>
      <c r="AE115" s="47"/>
      <c r="AF115" s="47"/>
      <c r="AG115" s="47"/>
      <c r="AH115" s="47"/>
      <c r="AI115" s="47"/>
      <c r="AJ115" s="47"/>
      <c r="AK115" s="47"/>
      <c r="AL115" s="47"/>
      <c r="AM115" s="47"/>
      <c r="AN115" s="2"/>
    </row>
    <row r="116" spans="1:40" x14ac:dyDescent="0.35">
      <c r="A116" s="11" t="s">
        <v>287</v>
      </c>
      <c r="B116" s="12"/>
      <c r="C116" s="12"/>
      <c r="D116" s="85"/>
      <c r="E116" s="74"/>
      <c r="F116" s="12"/>
      <c r="G116" s="12"/>
      <c r="H116" s="13"/>
      <c r="I116" s="63"/>
      <c r="J116" s="63"/>
      <c r="K116" s="13"/>
      <c r="L116" s="86"/>
      <c r="M116" s="87">
        <v>640.98724365234375</v>
      </c>
      <c r="N116" s="87">
        <v>7970.06591796875</v>
      </c>
      <c r="O116" s="73"/>
      <c r="P116" s="88"/>
      <c r="Q116" s="88"/>
      <c r="R116" s="47">
        <v>1</v>
      </c>
      <c r="S116" s="47">
        <v>1</v>
      </c>
      <c r="T116" s="47">
        <v>0</v>
      </c>
      <c r="U116" s="48">
        <v>0</v>
      </c>
      <c r="V116" s="48">
        <v>1.0300000000000001E-3</v>
      </c>
      <c r="W116" s="48">
        <v>2.0530000000000001E-3</v>
      </c>
      <c r="X116" s="48">
        <v>0.54148600000000002</v>
      </c>
      <c r="Y116" s="48">
        <v>0</v>
      </c>
      <c r="Z116" s="48">
        <v>0</v>
      </c>
      <c r="AA116" s="75">
        <v>116</v>
      </c>
      <c r="AB116" s="75"/>
      <c r="AC116" s="89"/>
      <c r="AD116" s="47"/>
      <c r="AE116" s="47"/>
      <c r="AF116" s="47"/>
      <c r="AG116" s="47"/>
      <c r="AH116" s="47"/>
      <c r="AI116" s="47"/>
      <c r="AJ116" s="47"/>
      <c r="AK116" s="47"/>
      <c r="AL116" s="47"/>
      <c r="AM116" s="47"/>
      <c r="AN116" s="2"/>
    </row>
    <row r="117" spans="1:40" x14ac:dyDescent="0.35">
      <c r="A117" s="11" t="s">
        <v>288</v>
      </c>
      <c r="B117" s="12"/>
      <c r="C117" s="12"/>
      <c r="D117" s="85"/>
      <c r="E117" s="74"/>
      <c r="F117" s="12"/>
      <c r="G117" s="12"/>
      <c r="H117" s="13"/>
      <c r="I117" s="63"/>
      <c r="J117" s="63"/>
      <c r="K117" s="13"/>
      <c r="L117" s="86"/>
      <c r="M117" s="87">
        <v>3893.1015625</v>
      </c>
      <c r="N117" s="87">
        <v>8038.10205078125</v>
      </c>
      <c r="O117" s="73"/>
      <c r="P117" s="88"/>
      <c r="Q117" s="88"/>
      <c r="R117" s="47">
        <v>1</v>
      </c>
      <c r="S117" s="47">
        <v>1</v>
      </c>
      <c r="T117" s="47">
        <v>0</v>
      </c>
      <c r="U117" s="48">
        <v>0</v>
      </c>
      <c r="V117" s="48">
        <v>1.0300000000000001E-3</v>
      </c>
      <c r="W117" s="48">
        <v>2.0530000000000001E-3</v>
      </c>
      <c r="X117" s="48">
        <v>0.54148600000000002</v>
      </c>
      <c r="Y117" s="48">
        <v>0</v>
      </c>
      <c r="Z117" s="48">
        <v>0</v>
      </c>
      <c r="AA117" s="75">
        <v>117</v>
      </c>
      <c r="AB117" s="75"/>
      <c r="AC117" s="89"/>
      <c r="AD117" s="47"/>
      <c r="AE117" s="47"/>
      <c r="AF117" s="47"/>
      <c r="AG117" s="47"/>
      <c r="AH117" s="47"/>
      <c r="AI117" s="47"/>
      <c r="AJ117" s="47"/>
      <c r="AK117" s="47"/>
      <c r="AL117" s="47"/>
      <c r="AM117" s="47"/>
      <c r="AN117" s="2"/>
    </row>
    <row r="118" spans="1:40" x14ac:dyDescent="0.35">
      <c r="A118" s="11" t="s">
        <v>289</v>
      </c>
      <c r="B118" s="12"/>
      <c r="C118" s="12"/>
      <c r="D118" s="85"/>
      <c r="E118" s="74"/>
      <c r="F118" s="12"/>
      <c r="G118" s="12"/>
      <c r="H118" s="13"/>
      <c r="I118" s="63"/>
      <c r="J118" s="63"/>
      <c r="K118" s="13"/>
      <c r="L118" s="86"/>
      <c r="M118" s="87">
        <v>6492.4580078125</v>
      </c>
      <c r="N118" s="87">
        <v>5049.63916015625</v>
      </c>
      <c r="O118" s="73"/>
      <c r="P118" s="88"/>
      <c r="Q118" s="88"/>
      <c r="R118" s="47">
        <v>2</v>
      </c>
      <c r="S118" s="47">
        <v>0</v>
      </c>
      <c r="T118" s="47">
        <v>2</v>
      </c>
      <c r="U118" s="48">
        <v>406</v>
      </c>
      <c r="V118" s="48">
        <v>1.761E-3</v>
      </c>
      <c r="W118" s="48">
        <v>0</v>
      </c>
      <c r="X118" s="48">
        <v>0.98850400000000005</v>
      </c>
      <c r="Y118" s="48">
        <v>0</v>
      </c>
      <c r="Z118" s="48">
        <v>0</v>
      </c>
      <c r="AA118" s="75">
        <v>118</v>
      </c>
      <c r="AB118" s="75"/>
      <c r="AC118" s="89"/>
      <c r="AD118" s="47"/>
      <c r="AE118" s="47"/>
      <c r="AF118" s="47"/>
      <c r="AG118" s="47"/>
      <c r="AH118" s="47"/>
      <c r="AI118" s="47"/>
      <c r="AJ118" s="106" t="s">
        <v>2147</v>
      </c>
      <c r="AK118" s="106" t="s">
        <v>2147</v>
      </c>
      <c r="AL118" s="106" t="s">
        <v>2147</v>
      </c>
      <c r="AM118" s="106" t="s">
        <v>2147</v>
      </c>
      <c r="AN118" s="2"/>
    </row>
    <row r="119" spans="1:40" x14ac:dyDescent="0.35">
      <c r="A119" s="11" t="s">
        <v>290</v>
      </c>
      <c r="B119" s="12"/>
      <c r="C119" s="12"/>
      <c r="D119" s="85"/>
      <c r="E119" s="74"/>
      <c r="F119" s="12"/>
      <c r="G119" s="12"/>
      <c r="H119" s="13"/>
      <c r="I119" s="63"/>
      <c r="J119" s="63"/>
      <c r="K119" s="13"/>
      <c r="L119" s="86"/>
      <c r="M119" s="87">
        <v>9056.57421875</v>
      </c>
      <c r="N119" s="87">
        <v>6409.47509765625</v>
      </c>
      <c r="O119" s="73"/>
      <c r="P119" s="88"/>
      <c r="Q119" s="88"/>
      <c r="R119" s="47">
        <v>1</v>
      </c>
      <c r="S119" s="47">
        <v>1</v>
      </c>
      <c r="T119" s="47">
        <v>0</v>
      </c>
      <c r="U119" s="48">
        <v>0</v>
      </c>
      <c r="V119" s="48">
        <v>1.297E-3</v>
      </c>
      <c r="W119" s="48">
        <v>0</v>
      </c>
      <c r="X119" s="48">
        <v>0.57011400000000001</v>
      </c>
      <c r="Y119" s="48">
        <v>0</v>
      </c>
      <c r="Z119" s="48">
        <v>0</v>
      </c>
      <c r="AA119" s="75">
        <v>119</v>
      </c>
      <c r="AB119" s="75"/>
      <c r="AC119" s="89"/>
      <c r="AD119" s="47"/>
      <c r="AE119" s="47"/>
      <c r="AF119" s="47"/>
      <c r="AG119" s="47"/>
      <c r="AH119" s="47"/>
      <c r="AI119" s="47"/>
      <c r="AJ119" s="47"/>
      <c r="AK119" s="47"/>
      <c r="AL119" s="47"/>
      <c r="AM119" s="47"/>
      <c r="AN119" s="2"/>
    </row>
    <row r="120" spans="1:40" x14ac:dyDescent="0.35">
      <c r="A120" s="11" t="s">
        <v>291</v>
      </c>
      <c r="B120" s="12"/>
      <c r="C120" s="12"/>
      <c r="D120" s="85"/>
      <c r="E120" s="74"/>
      <c r="F120" s="12"/>
      <c r="G120" s="12"/>
      <c r="H120" s="13"/>
      <c r="I120" s="63"/>
      <c r="J120" s="63"/>
      <c r="K120" s="13"/>
      <c r="L120" s="86"/>
      <c r="M120" s="87">
        <v>3126.039306640625</v>
      </c>
      <c r="N120" s="87">
        <v>9020.7880859375</v>
      </c>
      <c r="O120" s="73"/>
      <c r="P120" s="88"/>
      <c r="Q120" s="88"/>
      <c r="R120" s="47">
        <v>1</v>
      </c>
      <c r="S120" s="47">
        <v>1</v>
      </c>
      <c r="T120" s="47">
        <v>0</v>
      </c>
      <c r="U120" s="48">
        <v>0</v>
      </c>
      <c r="V120" s="48">
        <v>1.0300000000000001E-3</v>
      </c>
      <c r="W120" s="48">
        <v>2.0530000000000001E-3</v>
      </c>
      <c r="X120" s="48">
        <v>0.54148600000000002</v>
      </c>
      <c r="Y120" s="48">
        <v>0</v>
      </c>
      <c r="Z120" s="48">
        <v>0</v>
      </c>
      <c r="AA120" s="75">
        <v>120</v>
      </c>
      <c r="AB120" s="75"/>
      <c r="AC120" s="89"/>
      <c r="AD120" s="47"/>
      <c r="AE120" s="47"/>
      <c r="AF120" s="47"/>
      <c r="AG120" s="47"/>
      <c r="AH120" s="47"/>
      <c r="AI120" s="47"/>
      <c r="AJ120" s="47"/>
      <c r="AK120" s="47"/>
      <c r="AL120" s="47"/>
      <c r="AM120" s="47"/>
      <c r="AN120" s="2"/>
    </row>
    <row r="121" spans="1:40" x14ac:dyDescent="0.35">
      <c r="A121" s="11" t="s">
        <v>292</v>
      </c>
      <c r="B121" s="12"/>
      <c r="C121" s="12"/>
      <c r="D121" s="85"/>
      <c r="E121" s="74"/>
      <c r="F121" s="12"/>
      <c r="G121" s="12"/>
      <c r="H121" s="13"/>
      <c r="I121" s="63"/>
      <c r="J121" s="63"/>
      <c r="K121" s="13"/>
      <c r="L121" s="86"/>
      <c r="M121" s="87">
        <v>9568.775390625</v>
      </c>
      <c r="N121" s="87">
        <v>5081.2626953125</v>
      </c>
      <c r="O121" s="73"/>
      <c r="P121" s="88"/>
      <c r="Q121" s="88"/>
      <c r="R121" s="47">
        <v>1</v>
      </c>
      <c r="S121" s="47">
        <v>1</v>
      </c>
      <c r="T121" s="47">
        <v>0</v>
      </c>
      <c r="U121" s="48">
        <v>0</v>
      </c>
      <c r="V121" s="48">
        <v>1.3110000000000001E-3</v>
      </c>
      <c r="W121" s="48">
        <v>0</v>
      </c>
      <c r="X121" s="48">
        <v>0.556365</v>
      </c>
      <c r="Y121" s="48">
        <v>0</v>
      </c>
      <c r="Z121" s="48">
        <v>0</v>
      </c>
      <c r="AA121" s="75">
        <v>121</v>
      </c>
      <c r="AB121" s="75"/>
      <c r="AC121" s="89"/>
      <c r="AD121" s="47"/>
      <c r="AE121" s="47"/>
      <c r="AF121" s="47"/>
      <c r="AG121" s="47"/>
      <c r="AH121" s="47"/>
      <c r="AI121" s="47"/>
      <c r="AJ121" s="47"/>
      <c r="AK121" s="47"/>
      <c r="AL121" s="47"/>
      <c r="AM121" s="47"/>
      <c r="AN121" s="2"/>
    </row>
    <row r="122" spans="1:40" x14ac:dyDescent="0.35">
      <c r="A122" s="11" t="s">
        <v>293</v>
      </c>
      <c r="B122" s="12"/>
      <c r="C122" s="12"/>
      <c r="D122" s="85"/>
      <c r="E122" s="74"/>
      <c r="F122" s="12"/>
      <c r="G122" s="12"/>
      <c r="H122" s="13"/>
      <c r="I122" s="63"/>
      <c r="J122" s="63"/>
      <c r="K122" s="13"/>
      <c r="L122" s="86"/>
      <c r="M122" s="87">
        <v>611.98388671875</v>
      </c>
      <c r="N122" s="87">
        <v>9033.37890625</v>
      </c>
      <c r="O122" s="73"/>
      <c r="P122" s="88"/>
      <c r="Q122" s="88"/>
      <c r="R122" s="47">
        <v>1</v>
      </c>
      <c r="S122" s="47">
        <v>1</v>
      </c>
      <c r="T122" s="47">
        <v>0</v>
      </c>
      <c r="U122" s="48">
        <v>0</v>
      </c>
      <c r="V122" s="48">
        <v>1.0300000000000001E-3</v>
      </c>
      <c r="W122" s="48">
        <v>2.0530000000000001E-3</v>
      </c>
      <c r="X122" s="48">
        <v>0.54148600000000002</v>
      </c>
      <c r="Y122" s="48">
        <v>0</v>
      </c>
      <c r="Z122" s="48">
        <v>0</v>
      </c>
      <c r="AA122" s="75">
        <v>122</v>
      </c>
      <c r="AB122" s="75"/>
      <c r="AC122" s="89"/>
      <c r="AD122" s="47"/>
      <c r="AE122" s="47"/>
      <c r="AF122" s="47"/>
      <c r="AG122" s="47"/>
      <c r="AH122" s="47"/>
      <c r="AI122" s="47"/>
      <c r="AJ122" s="47"/>
      <c r="AK122" s="47"/>
      <c r="AL122" s="47"/>
      <c r="AM122" s="47"/>
      <c r="AN122" s="2"/>
    </row>
    <row r="123" spans="1:40" x14ac:dyDescent="0.35">
      <c r="A123" s="11" t="s">
        <v>294</v>
      </c>
      <c r="B123" s="12"/>
      <c r="C123" s="12"/>
      <c r="D123" s="85"/>
      <c r="E123" s="74"/>
      <c r="F123" s="12"/>
      <c r="G123" s="12"/>
      <c r="H123" s="13"/>
      <c r="I123" s="63"/>
      <c r="J123" s="63"/>
      <c r="K123" s="13"/>
      <c r="L123" s="86"/>
      <c r="M123" s="87">
        <v>9146.7060546875</v>
      </c>
      <c r="N123" s="87">
        <v>4568.67919921875</v>
      </c>
      <c r="O123" s="73"/>
      <c r="P123" s="88"/>
      <c r="Q123" s="88"/>
      <c r="R123" s="47">
        <v>1</v>
      </c>
      <c r="S123" s="47">
        <v>1</v>
      </c>
      <c r="T123" s="47">
        <v>0</v>
      </c>
      <c r="U123" s="48">
        <v>0</v>
      </c>
      <c r="V123" s="48">
        <v>1.3569999999999999E-3</v>
      </c>
      <c r="W123" s="48">
        <v>0</v>
      </c>
      <c r="X123" s="48">
        <v>0.54684200000000005</v>
      </c>
      <c r="Y123" s="48">
        <v>0</v>
      </c>
      <c r="Z123" s="48">
        <v>0</v>
      </c>
      <c r="AA123" s="75">
        <v>123</v>
      </c>
      <c r="AB123" s="75"/>
      <c r="AC123" s="89"/>
      <c r="AD123" s="47"/>
      <c r="AE123" s="47"/>
      <c r="AF123" s="47"/>
      <c r="AG123" s="47"/>
      <c r="AH123" s="47"/>
      <c r="AI123" s="47"/>
      <c r="AJ123" s="47"/>
      <c r="AK123" s="47"/>
      <c r="AL123" s="47"/>
      <c r="AM123" s="47"/>
      <c r="AN123" s="2"/>
    </row>
    <row r="124" spans="1:40" x14ac:dyDescent="0.35">
      <c r="A124" s="11" t="s">
        <v>295</v>
      </c>
      <c r="B124" s="12"/>
      <c r="C124" s="12"/>
      <c r="D124" s="85"/>
      <c r="E124" s="74"/>
      <c r="F124" s="12"/>
      <c r="G124" s="12"/>
      <c r="H124" s="13"/>
      <c r="I124" s="63"/>
      <c r="J124" s="63"/>
      <c r="K124" s="13"/>
      <c r="L124" s="86"/>
      <c r="M124" s="87">
        <v>1230.3380126953125</v>
      </c>
      <c r="N124" s="87">
        <v>6636.45556640625</v>
      </c>
      <c r="O124" s="73"/>
      <c r="P124" s="88"/>
      <c r="Q124" s="88"/>
      <c r="R124" s="47">
        <v>1</v>
      </c>
      <c r="S124" s="47">
        <v>1</v>
      </c>
      <c r="T124" s="47">
        <v>0</v>
      </c>
      <c r="U124" s="48">
        <v>0</v>
      </c>
      <c r="V124" s="48">
        <v>1.0300000000000001E-3</v>
      </c>
      <c r="W124" s="48">
        <v>2.0530000000000001E-3</v>
      </c>
      <c r="X124" s="48">
        <v>0.54148600000000002</v>
      </c>
      <c r="Y124" s="48">
        <v>0</v>
      </c>
      <c r="Z124" s="48">
        <v>0</v>
      </c>
      <c r="AA124" s="75">
        <v>124</v>
      </c>
      <c r="AB124" s="75"/>
      <c r="AC124" s="89"/>
      <c r="AD124" s="47"/>
      <c r="AE124" s="47"/>
      <c r="AF124" s="47"/>
      <c r="AG124" s="47"/>
      <c r="AH124" s="47"/>
      <c r="AI124" s="47"/>
      <c r="AJ124" s="47"/>
      <c r="AK124" s="47"/>
      <c r="AL124" s="47"/>
      <c r="AM124" s="47"/>
      <c r="AN124" s="2"/>
    </row>
    <row r="125" spans="1:40" x14ac:dyDescent="0.35">
      <c r="A125" s="11" t="s">
        <v>296</v>
      </c>
      <c r="B125" s="12"/>
      <c r="C125" s="12"/>
      <c r="D125" s="85"/>
      <c r="E125" s="74"/>
      <c r="F125" s="12"/>
      <c r="G125" s="12"/>
      <c r="H125" s="13"/>
      <c r="I125" s="63"/>
      <c r="J125" s="63"/>
      <c r="K125" s="13"/>
      <c r="L125" s="86"/>
      <c r="M125" s="87">
        <v>1638.4290771484375</v>
      </c>
      <c r="N125" s="87">
        <v>8839.3701171875</v>
      </c>
      <c r="O125" s="73"/>
      <c r="P125" s="88"/>
      <c r="Q125" s="88"/>
      <c r="R125" s="47">
        <v>1</v>
      </c>
      <c r="S125" s="47">
        <v>1</v>
      </c>
      <c r="T125" s="47">
        <v>0</v>
      </c>
      <c r="U125" s="48">
        <v>0</v>
      </c>
      <c r="V125" s="48">
        <v>1.0300000000000001E-3</v>
      </c>
      <c r="W125" s="48">
        <v>2.0530000000000001E-3</v>
      </c>
      <c r="X125" s="48">
        <v>0.54148600000000002</v>
      </c>
      <c r="Y125" s="48">
        <v>0</v>
      </c>
      <c r="Z125" s="48">
        <v>0</v>
      </c>
      <c r="AA125" s="75">
        <v>125</v>
      </c>
      <c r="AB125" s="75"/>
      <c r="AC125" s="89"/>
      <c r="AD125" s="47"/>
      <c r="AE125" s="47"/>
      <c r="AF125" s="47"/>
      <c r="AG125" s="47"/>
      <c r="AH125" s="47"/>
      <c r="AI125" s="47"/>
      <c r="AJ125" s="47"/>
      <c r="AK125" s="47"/>
      <c r="AL125" s="47"/>
      <c r="AM125" s="47"/>
      <c r="AN125" s="2"/>
    </row>
    <row r="126" spans="1:40" x14ac:dyDescent="0.35">
      <c r="A126" s="11" t="s">
        <v>297</v>
      </c>
      <c r="B126" s="12"/>
      <c r="C126" s="12"/>
      <c r="D126" s="85"/>
      <c r="E126" s="74"/>
      <c r="F126" s="12"/>
      <c r="G126" s="12"/>
      <c r="H126" s="13"/>
      <c r="I126" s="63"/>
      <c r="J126" s="63"/>
      <c r="K126" s="13"/>
      <c r="L126" s="86"/>
      <c r="M126" s="87">
        <v>1013.3800659179688</v>
      </c>
      <c r="N126" s="87">
        <v>7034.55078125</v>
      </c>
      <c r="O126" s="73"/>
      <c r="P126" s="88"/>
      <c r="Q126" s="88"/>
      <c r="R126" s="47">
        <v>1</v>
      </c>
      <c r="S126" s="47">
        <v>1</v>
      </c>
      <c r="T126" s="47">
        <v>0</v>
      </c>
      <c r="U126" s="48">
        <v>0</v>
      </c>
      <c r="V126" s="48">
        <v>1.0300000000000001E-3</v>
      </c>
      <c r="W126" s="48">
        <v>2.0530000000000001E-3</v>
      </c>
      <c r="X126" s="48">
        <v>0.54148600000000002</v>
      </c>
      <c r="Y126" s="48">
        <v>0</v>
      </c>
      <c r="Z126" s="48">
        <v>0</v>
      </c>
      <c r="AA126" s="75">
        <v>126</v>
      </c>
      <c r="AB126" s="75"/>
      <c r="AC126" s="89"/>
      <c r="AD126" s="47"/>
      <c r="AE126" s="47"/>
      <c r="AF126" s="47"/>
      <c r="AG126" s="47"/>
      <c r="AH126" s="47"/>
      <c r="AI126" s="47"/>
      <c r="AJ126" s="47"/>
      <c r="AK126" s="47"/>
      <c r="AL126" s="47"/>
      <c r="AM126" s="47"/>
      <c r="AN126" s="2"/>
    </row>
    <row r="127" spans="1:40" x14ac:dyDescent="0.35">
      <c r="A127" s="11" t="s">
        <v>298</v>
      </c>
      <c r="B127" s="12"/>
      <c r="C127" s="12"/>
      <c r="D127" s="85"/>
      <c r="E127" s="74"/>
      <c r="F127" s="12"/>
      <c r="G127" s="12"/>
      <c r="H127" s="13"/>
      <c r="I127" s="63"/>
      <c r="J127" s="63"/>
      <c r="K127" s="13"/>
      <c r="L127" s="86"/>
      <c r="M127" s="87">
        <v>2802.730224609375</v>
      </c>
      <c r="N127" s="87">
        <v>7188.3056640625</v>
      </c>
      <c r="O127" s="73"/>
      <c r="P127" s="88"/>
      <c r="Q127" s="88"/>
      <c r="R127" s="47">
        <v>1</v>
      </c>
      <c r="S127" s="47">
        <v>1</v>
      </c>
      <c r="T127" s="47">
        <v>0</v>
      </c>
      <c r="U127" s="48">
        <v>0</v>
      </c>
      <c r="V127" s="48">
        <v>1.0300000000000001E-3</v>
      </c>
      <c r="W127" s="48">
        <v>2.0530000000000001E-3</v>
      </c>
      <c r="X127" s="48">
        <v>0.54148600000000002</v>
      </c>
      <c r="Y127" s="48">
        <v>0</v>
      </c>
      <c r="Z127" s="48">
        <v>0</v>
      </c>
      <c r="AA127" s="75">
        <v>127</v>
      </c>
      <c r="AB127" s="75"/>
      <c r="AC127" s="89"/>
      <c r="AD127" s="47"/>
      <c r="AE127" s="47"/>
      <c r="AF127" s="47"/>
      <c r="AG127" s="47"/>
      <c r="AH127" s="47"/>
      <c r="AI127" s="47"/>
      <c r="AJ127" s="47"/>
      <c r="AK127" s="47"/>
      <c r="AL127" s="47"/>
      <c r="AM127" s="47"/>
      <c r="AN127" s="2"/>
    </row>
    <row r="128" spans="1:40" x14ac:dyDescent="0.35">
      <c r="A128" s="11" t="s">
        <v>299</v>
      </c>
      <c r="B128" s="12"/>
      <c r="C128" s="12"/>
      <c r="D128" s="85"/>
      <c r="E128" s="74"/>
      <c r="F128" s="12"/>
      <c r="G128" s="12"/>
      <c r="H128" s="13"/>
      <c r="I128" s="63"/>
      <c r="J128" s="63"/>
      <c r="K128" s="13"/>
      <c r="L128" s="86"/>
      <c r="M128" s="87">
        <v>3192.262939453125</v>
      </c>
      <c r="N128" s="87">
        <v>6338.060546875</v>
      </c>
      <c r="O128" s="73"/>
      <c r="P128" s="88"/>
      <c r="Q128" s="88"/>
      <c r="R128" s="47">
        <v>1</v>
      </c>
      <c r="S128" s="47">
        <v>1</v>
      </c>
      <c r="T128" s="47">
        <v>0</v>
      </c>
      <c r="U128" s="48">
        <v>0</v>
      </c>
      <c r="V128" s="48">
        <v>1.3500000000000001E-3</v>
      </c>
      <c r="W128" s="48">
        <v>0</v>
      </c>
      <c r="X128" s="48">
        <v>0.547485</v>
      </c>
      <c r="Y128" s="48">
        <v>0</v>
      </c>
      <c r="Z128" s="48">
        <v>0</v>
      </c>
      <c r="AA128" s="75">
        <v>128</v>
      </c>
      <c r="AB128" s="75"/>
      <c r="AC128" s="89"/>
      <c r="AD128" s="47"/>
      <c r="AE128" s="47"/>
      <c r="AF128" s="47"/>
      <c r="AG128" s="47"/>
      <c r="AH128" s="47"/>
      <c r="AI128" s="47"/>
      <c r="AJ128" s="47"/>
      <c r="AK128" s="47"/>
      <c r="AL128" s="47"/>
      <c r="AM128" s="47"/>
      <c r="AN128" s="2"/>
    </row>
    <row r="129" spans="1:40" x14ac:dyDescent="0.35">
      <c r="A129" s="11" t="s">
        <v>300</v>
      </c>
      <c r="B129" s="12"/>
      <c r="C129" s="12"/>
      <c r="D129" s="85"/>
      <c r="E129" s="74"/>
      <c r="F129" s="12"/>
      <c r="G129" s="12"/>
      <c r="H129" s="13"/>
      <c r="I129" s="63"/>
      <c r="J129" s="63"/>
      <c r="K129" s="13"/>
      <c r="L129" s="86"/>
      <c r="M129" s="87">
        <v>3016.294677734375</v>
      </c>
      <c r="N129" s="87">
        <v>5689.5595703125</v>
      </c>
      <c r="O129" s="73"/>
      <c r="P129" s="88"/>
      <c r="Q129" s="88"/>
      <c r="R129" s="47">
        <v>1</v>
      </c>
      <c r="S129" s="47">
        <v>1</v>
      </c>
      <c r="T129" s="47">
        <v>0</v>
      </c>
      <c r="U129" s="48">
        <v>0</v>
      </c>
      <c r="V129" s="48">
        <v>1.0300000000000001E-3</v>
      </c>
      <c r="W129" s="48">
        <v>2.0530000000000001E-3</v>
      </c>
      <c r="X129" s="48">
        <v>0.54148600000000002</v>
      </c>
      <c r="Y129" s="48">
        <v>0</v>
      </c>
      <c r="Z129" s="48">
        <v>0</v>
      </c>
      <c r="AA129" s="75">
        <v>129</v>
      </c>
      <c r="AB129" s="75"/>
      <c r="AC129" s="89"/>
      <c r="AD129" s="47"/>
      <c r="AE129" s="47"/>
      <c r="AF129" s="47"/>
      <c r="AG129" s="47"/>
      <c r="AH129" s="47"/>
      <c r="AI129" s="47"/>
      <c r="AJ129" s="47"/>
      <c r="AK129" s="47"/>
      <c r="AL129" s="47"/>
      <c r="AM129" s="47"/>
      <c r="AN129" s="2"/>
    </row>
    <row r="130" spans="1:40" x14ac:dyDescent="0.35">
      <c r="A130" s="11" t="s">
        <v>301</v>
      </c>
      <c r="B130" s="12"/>
      <c r="C130" s="12"/>
      <c r="D130" s="85"/>
      <c r="E130" s="74"/>
      <c r="F130" s="12"/>
      <c r="G130" s="12"/>
      <c r="H130" s="13"/>
      <c r="I130" s="63"/>
      <c r="J130" s="63"/>
      <c r="K130" s="13"/>
      <c r="L130" s="86"/>
      <c r="M130" s="87">
        <v>1338.347412109375</v>
      </c>
      <c r="N130" s="87">
        <v>6121.01904296875</v>
      </c>
      <c r="O130" s="73"/>
      <c r="P130" s="88"/>
      <c r="Q130" s="88"/>
      <c r="R130" s="47">
        <v>1</v>
      </c>
      <c r="S130" s="47">
        <v>1</v>
      </c>
      <c r="T130" s="47">
        <v>0</v>
      </c>
      <c r="U130" s="48">
        <v>0</v>
      </c>
      <c r="V130" s="48">
        <v>1.0300000000000001E-3</v>
      </c>
      <c r="W130" s="48">
        <v>2.0530000000000001E-3</v>
      </c>
      <c r="X130" s="48">
        <v>0.54148600000000002</v>
      </c>
      <c r="Y130" s="48">
        <v>0</v>
      </c>
      <c r="Z130" s="48">
        <v>0</v>
      </c>
      <c r="AA130" s="75">
        <v>130</v>
      </c>
      <c r="AB130" s="75"/>
      <c r="AC130" s="89"/>
      <c r="AD130" s="47"/>
      <c r="AE130" s="47"/>
      <c r="AF130" s="47"/>
      <c r="AG130" s="47"/>
      <c r="AH130" s="47"/>
      <c r="AI130" s="47"/>
      <c r="AJ130" s="47"/>
      <c r="AK130" s="47"/>
      <c r="AL130" s="47"/>
      <c r="AM130" s="47"/>
      <c r="AN130" s="2"/>
    </row>
    <row r="131" spans="1:40" x14ac:dyDescent="0.35">
      <c r="A131" s="11" t="s">
        <v>302</v>
      </c>
      <c r="B131" s="12"/>
      <c r="C131" s="12"/>
      <c r="D131" s="85"/>
      <c r="E131" s="74"/>
      <c r="F131" s="12"/>
      <c r="G131" s="12"/>
      <c r="H131" s="13"/>
      <c r="I131" s="63"/>
      <c r="J131" s="63"/>
      <c r="K131" s="13"/>
      <c r="L131" s="86"/>
      <c r="M131" s="87">
        <v>7322.2275390625</v>
      </c>
      <c r="N131" s="87">
        <v>1006.3748168945313</v>
      </c>
      <c r="O131" s="73"/>
      <c r="P131" s="88"/>
      <c r="Q131" s="88"/>
      <c r="R131" s="47">
        <v>1</v>
      </c>
      <c r="S131" s="47">
        <v>1</v>
      </c>
      <c r="T131" s="47">
        <v>0</v>
      </c>
      <c r="U131" s="48">
        <v>0</v>
      </c>
      <c r="V131" s="48">
        <v>1.335E-3</v>
      </c>
      <c r="W131" s="48">
        <v>0</v>
      </c>
      <c r="X131" s="48">
        <v>0.54926600000000003</v>
      </c>
      <c r="Y131" s="48">
        <v>0</v>
      </c>
      <c r="Z131" s="48">
        <v>0</v>
      </c>
      <c r="AA131" s="75">
        <v>131</v>
      </c>
      <c r="AB131" s="75"/>
      <c r="AC131" s="89"/>
      <c r="AD131" s="47"/>
      <c r="AE131" s="47"/>
      <c r="AF131" s="47"/>
      <c r="AG131" s="47"/>
      <c r="AH131" s="47"/>
      <c r="AI131" s="47"/>
      <c r="AJ131" s="47"/>
      <c r="AK131" s="47"/>
      <c r="AL131" s="47"/>
      <c r="AM131" s="47"/>
      <c r="AN131" s="2"/>
    </row>
    <row r="132" spans="1:40" x14ac:dyDescent="0.35">
      <c r="A132" s="11" t="s">
        <v>303</v>
      </c>
      <c r="B132" s="12"/>
      <c r="C132" s="12"/>
      <c r="D132" s="85"/>
      <c r="E132" s="74"/>
      <c r="F132" s="12"/>
      <c r="G132" s="12"/>
      <c r="H132" s="13"/>
      <c r="I132" s="63"/>
      <c r="J132" s="63"/>
      <c r="K132" s="13"/>
      <c r="L132" s="86"/>
      <c r="M132" s="87">
        <v>3070.20263671875</v>
      </c>
      <c r="N132" s="87">
        <v>6199.134765625</v>
      </c>
      <c r="O132" s="73"/>
      <c r="P132" s="88"/>
      <c r="Q132" s="88"/>
      <c r="R132" s="47">
        <v>1</v>
      </c>
      <c r="S132" s="47">
        <v>1</v>
      </c>
      <c r="T132" s="47">
        <v>0</v>
      </c>
      <c r="U132" s="48">
        <v>0</v>
      </c>
      <c r="V132" s="48">
        <v>1.0300000000000001E-3</v>
      </c>
      <c r="W132" s="48">
        <v>2.0530000000000001E-3</v>
      </c>
      <c r="X132" s="48">
        <v>0.54148600000000002</v>
      </c>
      <c r="Y132" s="48">
        <v>0</v>
      </c>
      <c r="Z132" s="48">
        <v>0</v>
      </c>
      <c r="AA132" s="75">
        <v>132</v>
      </c>
      <c r="AB132" s="75"/>
      <c r="AC132" s="89"/>
      <c r="AD132" s="47"/>
      <c r="AE132" s="47"/>
      <c r="AF132" s="47"/>
      <c r="AG132" s="47"/>
      <c r="AH132" s="47"/>
      <c r="AI132" s="47"/>
      <c r="AJ132" s="47"/>
      <c r="AK132" s="47"/>
      <c r="AL132" s="47"/>
      <c r="AM132" s="47"/>
      <c r="AN132" s="2"/>
    </row>
    <row r="133" spans="1:40" x14ac:dyDescent="0.35">
      <c r="A133" s="11" t="s">
        <v>304</v>
      </c>
      <c r="B133" s="12"/>
      <c r="C133" s="12"/>
      <c r="D133" s="85"/>
      <c r="E133" s="74"/>
      <c r="F133" s="12"/>
      <c r="G133" s="12"/>
      <c r="H133" s="13"/>
      <c r="I133" s="63"/>
      <c r="J133" s="63"/>
      <c r="K133" s="13"/>
      <c r="L133" s="86"/>
      <c r="M133" s="87">
        <v>3228.998046875</v>
      </c>
      <c r="N133" s="87">
        <v>8227.796875</v>
      </c>
      <c r="O133" s="73"/>
      <c r="P133" s="88"/>
      <c r="Q133" s="88"/>
      <c r="R133" s="47">
        <v>1</v>
      </c>
      <c r="S133" s="47">
        <v>1</v>
      </c>
      <c r="T133" s="47">
        <v>0</v>
      </c>
      <c r="U133" s="48">
        <v>0</v>
      </c>
      <c r="V133" s="48">
        <v>1.0300000000000001E-3</v>
      </c>
      <c r="W133" s="48">
        <v>2.0530000000000001E-3</v>
      </c>
      <c r="X133" s="48">
        <v>0.54148600000000002</v>
      </c>
      <c r="Y133" s="48">
        <v>0</v>
      </c>
      <c r="Z133" s="48">
        <v>0</v>
      </c>
      <c r="AA133" s="75">
        <v>133</v>
      </c>
      <c r="AB133" s="75"/>
      <c r="AC133" s="89"/>
      <c r="AD133" s="47"/>
      <c r="AE133" s="47"/>
      <c r="AF133" s="47"/>
      <c r="AG133" s="47"/>
      <c r="AH133" s="47"/>
      <c r="AI133" s="47"/>
      <c r="AJ133" s="47"/>
      <c r="AK133" s="47"/>
      <c r="AL133" s="47"/>
      <c r="AM133" s="47"/>
      <c r="AN133" s="2"/>
    </row>
    <row r="134" spans="1:40" x14ac:dyDescent="0.35">
      <c r="A134" s="11" t="s">
        <v>305</v>
      </c>
      <c r="B134" s="12"/>
      <c r="C134" s="12"/>
      <c r="D134" s="85"/>
      <c r="E134" s="74"/>
      <c r="F134" s="12"/>
      <c r="G134" s="12"/>
      <c r="H134" s="13"/>
      <c r="I134" s="63"/>
      <c r="J134" s="63"/>
      <c r="K134" s="13"/>
      <c r="L134" s="86"/>
      <c r="M134" s="87">
        <v>261.8131103515625</v>
      </c>
      <c r="N134" s="87">
        <v>7525.02587890625</v>
      </c>
      <c r="O134" s="73"/>
      <c r="P134" s="88"/>
      <c r="Q134" s="88"/>
      <c r="R134" s="47">
        <v>1</v>
      </c>
      <c r="S134" s="47">
        <v>1</v>
      </c>
      <c r="T134" s="47">
        <v>0</v>
      </c>
      <c r="U134" s="48">
        <v>0</v>
      </c>
      <c r="V134" s="48">
        <v>1.0300000000000001E-3</v>
      </c>
      <c r="W134" s="48">
        <v>2.0530000000000001E-3</v>
      </c>
      <c r="X134" s="48">
        <v>0.54148600000000002</v>
      </c>
      <c r="Y134" s="48">
        <v>0</v>
      </c>
      <c r="Z134" s="48">
        <v>0</v>
      </c>
      <c r="AA134" s="75">
        <v>134</v>
      </c>
      <c r="AB134" s="75"/>
      <c r="AC134" s="89"/>
      <c r="AD134" s="47"/>
      <c r="AE134" s="47"/>
      <c r="AF134" s="47"/>
      <c r="AG134" s="47"/>
      <c r="AH134" s="47"/>
      <c r="AI134" s="47"/>
      <c r="AJ134" s="47"/>
      <c r="AK134" s="47"/>
      <c r="AL134" s="47"/>
      <c r="AM134" s="47"/>
      <c r="AN134" s="2"/>
    </row>
    <row r="135" spans="1:40" x14ac:dyDescent="0.35">
      <c r="A135" s="11" t="s">
        <v>306</v>
      </c>
      <c r="B135" s="12"/>
      <c r="C135" s="12"/>
      <c r="D135" s="85"/>
      <c r="E135" s="74"/>
      <c r="F135" s="12"/>
      <c r="G135" s="12"/>
      <c r="H135" s="13"/>
      <c r="I135" s="63"/>
      <c r="J135" s="63"/>
      <c r="K135" s="13"/>
      <c r="L135" s="86"/>
      <c r="M135" s="87">
        <v>4078.5576171875</v>
      </c>
      <c r="N135" s="87">
        <v>7114.57373046875</v>
      </c>
      <c r="O135" s="73"/>
      <c r="P135" s="88"/>
      <c r="Q135" s="88"/>
      <c r="R135" s="47">
        <v>1</v>
      </c>
      <c r="S135" s="47">
        <v>1</v>
      </c>
      <c r="T135" s="47">
        <v>0</v>
      </c>
      <c r="U135" s="48">
        <v>0</v>
      </c>
      <c r="V135" s="48">
        <v>1.0300000000000001E-3</v>
      </c>
      <c r="W135" s="48">
        <v>2.0530000000000001E-3</v>
      </c>
      <c r="X135" s="48">
        <v>0.54148600000000002</v>
      </c>
      <c r="Y135" s="48">
        <v>0</v>
      </c>
      <c r="Z135" s="48">
        <v>0</v>
      </c>
      <c r="AA135" s="75">
        <v>135</v>
      </c>
      <c r="AB135" s="75"/>
      <c r="AC135" s="89"/>
      <c r="AD135" s="47"/>
      <c r="AE135" s="47"/>
      <c r="AF135" s="47"/>
      <c r="AG135" s="47"/>
      <c r="AH135" s="47"/>
      <c r="AI135" s="47"/>
      <c r="AJ135" s="47"/>
      <c r="AK135" s="47"/>
      <c r="AL135" s="47"/>
      <c r="AM135" s="47"/>
      <c r="AN135" s="2"/>
    </row>
    <row r="136" spans="1:40" x14ac:dyDescent="0.35">
      <c r="A136" s="11" t="s">
        <v>307</v>
      </c>
      <c r="B136" s="12"/>
      <c r="C136" s="12"/>
      <c r="D136" s="85"/>
      <c r="E136" s="74"/>
      <c r="F136" s="12"/>
      <c r="G136" s="12"/>
      <c r="H136" s="13"/>
      <c r="I136" s="63"/>
      <c r="J136" s="63"/>
      <c r="K136" s="13"/>
      <c r="L136" s="86"/>
      <c r="M136" s="87">
        <v>6409.64306640625</v>
      </c>
      <c r="N136" s="87">
        <v>8034.16357421875</v>
      </c>
      <c r="O136" s="73"/>
      <c r="P136" s="88"/>
      <c r="Q136" s="88"/>
      <c r="R136" s="47">
        <v>1</v>
      </c>
      <c r="S136" s="47">
        <v>1</v>
      </c>
      <c r="T136" s="47">
        <v>0</v>
      </c>
      <c r="U136" s="48">
        <v>0</v>
      </c>
      <c r="V136" s="48">
        <v>1.325E-3</v>
      </c>
      <c r="W136" s="48">
        <v>0</v>
      </c>
      <c r="X136" s="48">
        <v>0.551342</v>
      </c>
      <c r="Y136" s="48">
        <v>0</v>
      </c>
      <c r="Z136" s="48">
        <v>0</v>
      </c>
      <c r="AA136" s="75">
        <v>136</v>
      </c>
      <c r="AB136" s="75"/>
      <c r="AC136" s="89"/>
      <c r="AD136" s="47"/>
      <c r="AE136" s="47"/>
      <c r="AF136" s="47"/>
      <c r="AG136" s="47"/>
      <c r="AH136" s="47"/>
      <c r="AI136" s="47"/>
      <c r="AJ136" s="47"/>
      <c r="AK136" s="47"/>
      <c r="AL136" s="47"/>
      <c r="AM136" s="47"/>
      <c r="AN136" s="2"/>
    </row>
    <row r="137" spans="1:40" x14ac:dyDescent="0.35">
      <c r="A137" s="11" t="s">
        <v>308</v>
      </c>
      <c r="B137" s="12"/>
      <c r="C137" s="12"/>
      <c r="D137" s="85"/>
      <c r="E137" s="74"/>
      <c r="F137" s="12"/>
      <c r="G137" s="12"/>
      <c r="H137" s="13"/>
      <c r="I137" s="63"/>
      <c r="J137" s="63"/>
      <c r="K137" s="13"/>
      <c r="L137" s="86"/>
      <c r="M137" s="87">
        <v>3474.325439453125</v>
      </c>
      <c r="N137" s="87">
        <v>6150.29345703125</v>
      </c>
      <c r="O137" s="73"/>
      <c r="P137" s="88"/>
      <c r="Q137" s="88"/>
      <c r="R137" s="47">
        <v>1</v>
      </c>
      <c r="S137" s="47">
        <v>1</v>
      </c>
      <c r="T137" s="47">
        <v>0</v>
      </c>
      <c r="U137" s="48">
        <v>0</v>
      </c>
      <c r="V137" s="48">
        <v>1.0300000000000001E-3</v>
      </c>
      <c r="W137" s="48">
        <v>2.0530000000000001E-3</v>
      </c>
      <c r="X137" s="48">
        <v>0.54148600000000002</v>
      </c>
      <c r="Y137" s="48">
        <v>0</v>
      </c>
      <c r="Z137" s="48">
        <v>0</v>
      </c>
      <c r="AA137" s="75">
        <v>137</v>
      </c>
      <c r="AB137" s="75"/>
      <c r="AC137" s="89"/>
      <c r="AD137" s="47"/>
      <c r="AE137" s="47"/>
      <c r="AF137" s="47"/>
      <c r="AG137" s="47"/>
      <c r="AH137" s="47"/>
      <c r="AI137" s="47"/>
      <c r="AJ137" s="47"/>
      <c r="AK137" s="47"/>
      <c r="AL137" s="47"/>
      <c r="AM137" s="47"/>
      <c r="AN137" s="2"/>
    </row>
    <row r="138" spans="1:40" x14ac:dyDescent="0.35">
      <c r="A138" s="11" t="s">
        <v>309</v>
      </c>
      <c r="B138" s="12"/>
      <c r="C138" s="12"/>
      <c r="D138" s="85"/>
      <c r="E138" s="74"/>
      <c r="F138" s="12"/>
      <c r="G138" s="12"/>
      <c r="H138" s="13"/>
      <c r="I138" s="63"/>
      <c r="J138" s="63"/>
      <c r="K138" s="13"/>
      <c r="L138" s="86"/>
      <c r="M138" s="87">
        <v>439.0826416015625</v>
      </c>
      <c r="N138" s="87">
        <v>7294.5556640625</v>
      </c>
      <c r="O138" s="73"/>
      <c r="P138" s="88"/>
      <c r="Q138" s="88"/>
      <c r="R138" s="47">
        <v>1</v>
      </c>
      <c r="S138" s="47">
        <v>1</v>
      </c>
      <c r="T138" s="47">
        <v>0</v>
      </c>
      <c r="U138" s="48">
        <v>0</v>
      </c>
      <c r="V138" s="48">
        <v>1.0300000000000001E-3</v>
      </c>
      <c r="W138" s="48">
        <v>2.0530000000000001E-3</v>
      </c>
      <c r="X138" s="48">
        <v>0.54148600000000002</v>
      </c>
      <c r="Y138" s="48">
        <v>0</v>
      </c>
      <c r="Z138" s="48">
        <v>0</v>
      </c>
      <c r="AA138" s="75">
        <v>138</v>
      </c>
      <c r="AB138" s="75"/>
      <c r="AC138" s="89"/>
      <c r="AD138" s="47"/>
      <c r="AE138" s="47"/>
      <c r="AF138" s="47"/>
      <c r="AG138" s="47"/>
      <c r="AH138" s="47"/>
      <c r="AI138" s="47"/>
      <c r="AJ138" s="47"/>
      <c r="AK138" s="47"/>
      <c r="AL138" s="47"/>
      <c r="AM138" s="47"/>
      <c r="AN138" s="2"/>
    </row>
    <row r="139" spans="1:40" x14ac:dyDescent="0.35">
      <c r="A139" s="11" t="s">
        <v>310</v>
      </c>
      <c r="B139" s="12"/>
      <c r="C139" s="12"/>
      <c r="D139" s="85"/>
      <c r="E139" s="74"/>
      <c r="F139" s="12"/>
      <c r="G139" s="12"/>
      <c r="H139" s="13"/>
      <c r="I139" s="63"/>
      <c r="J139" s="63"/>
      <c r="K139" s="13"/>
      <c r="L139" s="86"/>
      <c r="M139" s="87">
        <v>3275.620361328125</v>
      </c>
      <c r="N139" s="87">
        <v>8131.96337890625</v>
      </c>
      <c r="O139" s="73"/>
      <c r="P139" s="88"/>
      <c r="Q139" s="88"/>
      <c r="R139" s="47">
        <v>1</v>
      </c>
      <c r="S139" s="47">
        <v>1</v>
      </c>
      <c r="T139" s="47">
        <v>0</v>
      </c>
      <c r="U139" s="48">
        <v>0</v>
      </c>
      <c r="V139" s="48">
        <v>1.0300000000000001E-3</v>
      </c>
      <c r="W139" s="48">
        <v>2.0530000000000001E-3</v>
      </c>
      <c r="X139" s="48">
        <v>0.54148600000000002</v>
      </c>
      <c r="Y139" s="48">
        <v>0</v>
      </c>
      <c r="Z139" s="48">
        <v>0</v>
      </c>
      <c r="AA139" s="75">
        <v>139</v>
      </c>
      <c r="AB139" s="75"/>
      <c r="AC139" s="89"/>
      <c r="AD139" s="47"/>
      <c r="AE139" s="47"/>
      <c r="AF139" s="47"/>
      <c r="AG139" s="47"/>
      <c r="AH139" s="47"/>
      <c r="AI139" s="47"/>
      <c r="AJ139" s="47"/>
      <c r="AK139" s="47"/>
      <c r="AL139" s="47"/>
      <c r="AM139" s="47"/>
      <c r="AN139" s="2"/>
    </row>
    <row r="140" spans="1:40" x14ac:dyDescent="0.35">
      <c r="A140" s="11" t="s">
        <v>311</v>
      </c>
      <c r="B140" s="12"/>
      <c r="C140" s="12"/>
      <c r="D140" s="85"/>
      <c r="E140" s="74"/>
      <c r="F140" s="12"/>
      <c r="G140" s="12"/>
      <c r="H140" s="13"/>
      <c r="I140" s="63"/>
      <c r="J140" s="63"/>
      <c r="K140" s="13"/>
      <c r="L140" s="86"/>
      <c r="M140" s="87">
        <v>604.26678466796875</v>
      </c>
      <c r="N140" s="87">
        <v>6420.7333984375</v>
      </c>
      <c r="O140" s="73"/>
      <c r="P140" s="88"/>
      <c r="Q140" s="88"/>
      <c r="R140" s="47">
        <v>1</v>
      </c>
      <c r="S140" s="47">
        <v>1</v>
      </c>
      <c r="T140" s="47">
        <v>0</v>
      </c>
      <c r="U140" s="48">
        <v>0</v>
      </c>
      <c r="V140" s="48">
        <v>1.0300000000000001E-3</v>
      </c>
      <c r="W140" s="48">
        <v>2.0530000000000001E-3</v>
      </c>
      <c r="X140" s="48">
        <v>0.54148600000000002</v>
      </c>
      <c r="Y140" s="48">
        <v>0</v>
      </c>
      <c r="Z140" s="48">
        <v>0</v>
      </c>
      <c r="AA140" s="75">
        <v>140</v>
      </c>
      <c r="AB140" s="75"/>
      <c r="AC140" s="89"/>
      <c r="AD140" s="47"/>
      <c r="AE140" s="47"/>
      <c r="AF140" s="47"/>
      <c r="AG140" s="47"/>
      <c r="AH140" s="47"/>
      <c r="AI140" s="47"/>
      <c r="AJ140" s="47"/>
      <c r="AK140" s="47"/>
      <c r="AL140" s="47"/>
      <c r="AM140" s="47"/>
      <c r="AN140" s="2"/>
    </row>
    <row r="141" spans="1:40" x14ac:dyDescent="0.35">
      <c r="A141" s="11" t="s">
        <v>312</v>
      </c>
      <c r="B141" s="12"/>
      <c r="C141" s="12"/>
      <c r="D141" s="85"/>
      <c r="E141" s="74"/>
      <c r="F141" s="12"/>
      <c r="G141" s="12"/>
      <c r="H141" s="13"/>
      <c r="I141" s="63"/>
      <c r="J141" s="63"/>
      <c r="K141" s="13"/>
      <c r="L141" s="86"/>
      <c r="M141" s="87">
        <v>2773.042236328125</v>
      </c>
      <c r="N141" s="87">
        <v>9539.318359375</v>
      </c>
      <c r="O141" s="73"/>
      <c r="P141" s="88"/>
      <c r="Q141" s="88"/>
      <c r="R141" s="47">
        <v>1</v>
      </c>
      <c r="S141" s="47">
        <v>1</v>
      </c>
      <c r="T141" s="47">
        <v>0</v>
      </c>
      <c r="U141" s="48">
        <v>0</v>
      </c>
      <c r="V141" s="48">
        <v>1.0300000000000001E-3</v>
      </c>
      <c r="W141" s="48">
        <v>2.0530000000000001E-3</v>
      </c>
      <c r="X141" s="48">
        <v>0.54148600000000002</v>
      </c>
      <c r="Y141" s="48">
        <v>0</v>
      </c>
      <c r="Z141" s="48">
        <v>0</v>
      </c>
      <c r="AA141" s="75">
        <v>141</v>
      </c>
      <c r="AB141" s="75"/>
      <c r="AC141" s="89"/>
      <c r="AD141" s="47"/>
      <c r="AE141" s="47"/>
      <c r="AF141" s="47"/>
      <c r="AG141" s="47"/>
      <c r="AH141" s="47"/>
      <c r="AI141" s="47"/>
      <c r="AJ141" s="47"/>
      <c r="AK141" s="47"/>
      <c r="AL141" s="47"/>
      <c r="AM141" s="47"/>
      <c r="AN141" s="2"/>
    </row>
    <row r="142" spans="1:40" x14ac:dyDescent="0.35">
      <c r="A142" s="11" t="s">
        <v>313</v>
      </c>
      <c r="B142" s="12"/>
      <c r="C142" s="12"/>
      <c r="D142" s="85"/>
      <c r="E142" s="74"/>
      <c r="F142" s="12"/>
      <c r="G142" s="12"/>
      <c r="H142" s="13"/>
      <c r="I142" s="63"/>
      <c r="J142" s="63"/>
      <c r="K142" s="13"/>
      <c r="L142" s="86"/>
      <c r="M142" s="87">
        <v>2115.87548828125</v>
      </c>
      <c r="N142" s="87">
        <v>6113.35400390625</v>
      </c>
      <c r="O142" s="73"/>
      <c r="P142" s="88"/>
      <c r="Q142" s="88"/>
      <c r="R142" s="47">
        <v>1</v>
      </c>
      <c r="S142" s="47">
        <v>1</v>
      </c>
      <c r="T142" s="47">
        <v>0</v>
      </c>
      <c r="U142" s="48">
        <v>0</v>
      </c>
      <c r="V142" s="48">
        <v>1.0300000000000001E-3</v>
      </c>
      <c r="W142" s="48">
        <v>2.0530000000000001E-3</v>
      </c>
      <c r="X142" s="48">
        <v>0.54148600000000002</v>
      </c>
      <c r="Y142" s="48">
        <v>0</v>
      </c>
      <c r="Z142" s="48">
        <v>0</v>
      </c>
      <c r="AA142" s="75">
        <v>142</v>
      </c>
      <c r="AB142" s="75"/>
      <c r="AC142" s="89"/>
      <c r="AD142" s="47"/>
      <c r="AE142" s="47"/>
      <c r="AF142" s="47"/>
      <c r="AG142" s="47"/>
      <c r="AH142" s="47"/>
      <c r="AI142" s="47"/>
      <c r="AJ142" s="47"/>
      <c r="AK142" s="47"/>
      <c r="AL142" s="47"/>
      <c r="AM142" s="47"/>
      <c r="AN142" s="2"/>
    </row>
    <row r="143" spans="1:40" x14ac:dyDescent="0.35">
      <c r="A143" s="11" t="s">
        <v>314</v>
      </c>
      <c r="B143" s="12"/>
      <c r="C143" s="12"/>
      <c r="D143" s="85"/>
      <c r="E143" s="74"/>
      <c r="F143" s="12"/>
      <c r="G143" s="12"/>
      <c r="H143" s="13"/>
      <c r="I143" s="63"/>
      <c r="J143" s="63"/>
      <c r="K143" s="13"/>
      <c r="L143" s="86"/>
      <c r="M143" s="87">
        <v>3327.912353515625</v>
      </c>
      <c r="N143" s="87">
        <v>7593.4912109375</v>
      </c>
      <c r="O143" s="73"/>
      <c r="P143" s="88"/>
      <c r="Q143" s="88"/>
      <c r="R143" s="47">
        <v>1</v>
      </c>
      <c r="S143" s="47">
        <v>1</v>
      </c>
      <c r="T143" s="47">
        <v>0</v>
      </c>
      <c r="U143" s="48">
        <v>0</v>
      </c>
      <c r="V143" s="48">
        <v>1.0300000000000001E-3</v>
      </c>
      <c r="W143" s="48">
        <v>2.0530000000000001E-3</v>
      </c>
      <c r="X143" s="48">
        <v>0.54148600000000002</v>
      </c>
      <c r="Y143" s="48">
        <v>0</v>
      </c>
      <c r="Z143" s="48">
        <v>0</v>
      </c>
      <c r="AA143" s="75">
        <v>143</v>
      </c>
      <c r="AB143" s="75"/>
      <c r="AC143" s="89"/>
      <c r="AD143" s="47"/>
      <c r="AE143" s="47"/>
      <c r="AF143" s="47"/>
      <c r="AG143" s="47"/>
      <c r="AH143" s="47"/>
      <c r="AI143" s="47"/>
      <c r="AJ143" s="47"/>
      <c r="AK143" s="47"/>
      <c r="AL143" s="47"/>
      <c r="AM143" s="47"/>
      <c r="AN143" s="2"/>
    </row>
    <row r="144" spans="1:40" x14ac:dyDescent="0.35">
      <c r="A144" s="11" t="s">
        <v>315</v>
      </c>
      <c r="B144" s="12"/>
      <c r="C144" s="12"/>
      <c r="D144" s="85"/>
      <c r="E144" s="74"/>
      <c r="F144" s="12"/>
      <c r="G144" s="12"/>
      <c r="H144" s="13"/>
      <c r="I144" s="63"/>
      <c r="J144" s="63"/>
      <c r="K144" s="13"/>
      <c r="L144" s="86"/>
      <c r="M144" s="87">
        <v>1584.157958984375</v>
      </c>
      <c r="N144" s="87">
        <v>9666.2158203125</v>
      </c>
      <c r="O144" s="73"/>
      <c r="P144" s="88"/>
      <c r="Q144" s="88"/>
      <c r="R144" s="47">
        <v>1</v>
      </c>
      <c r="S144" s="47">
        <v>1</v>
      </c>
      <c r="T144" s="47">
        <v>0</v>
      </c>
      <c r="U144" s="48">
        <v>0</v>
      </c>
      <c r="V144" s="48">
        <v>1.0300000000000001E-3</v>
      </c>
      <c r="W144" s="48">
        <v>2.0530000000000001E-3</v>
      </c>
      <c r="X144" s="48">
        <v>0.54148600000000002</v>
      </c>
      <c r="Y144" s="48">
        <v>0</v>
      </c>
      <c r="Z144" s="48">
        <v>0</v>
      </c>
      <c r="AA144" s="75">
        <v>144</v>
      </c>
      <c r="AB144" s="75"/>
      <c r="AC144" s="89"/>
      <c r="AD144" s="47"/>
      <c r="AE144" s="47"/>
      <c r="AF144" s="47"/>
      <c r="AG144" s="47"/>
      <c r="AH144" s="47"/>
      <c r="AI144" s="47"/>
      <c r="AJ144" s="47"/>
      <c r="AK144" s="47"/>
      <c r="AL144" s="47"/>
      <c r="AM144" s="47"/>
      <c r="AN144" s="2"/>
    </row>
    <row r="145" spans="1:40" x14ac:dyDescent="0.35">
      <c r="A145" s="11" t="s">
        <v>316</v>
      </c>
      <c r="B145" s="12"/>
      <c r="C145" s="12"/>
      <c r="D145" s="85"/>
      <c r="E145" s="74"/>
      <c r="F145" s="12"/>
      <c r="G145" s="12"/>
      <c r="H145" s="13"/>
      <c r="I145" s="63"/>
      <c r="J145" s="63"/>
      <c r="K145" s="13"/>
      <c r="L145" s="86"/>
      <c r="M145" s="87">
        <v>1655.2940673828125</v>
      </c>
      <c r="N145" s="87">
        <v>5457.7314453125</v>
      </c>
      <c r="O145" s="73"/>
      <c r="P145" s="88"/>
      <c r="Q145" s="88"/>
      <c r="R145" s="47">
        <v>1</v>
      </c>
      <c r="S145" s="47">
        <v>1</v>
      </c>
      <c r="T145" s="47">
        <v>0</v>
      </c>
      <c r="U145" s="48">
        <v>0</v>
      </c>
      <c r="V145" s="48">
        <v>1.0300000000000001E-3</v>
      </c>
      <c r="W145" s="48">
        <v>2.0530000000000001E-3</v>
      </c>
      <c r="X145" s="48">
        <v>0.54148600000000002</v>
      </c>
      <c r="Y145" s="48">
        <v>0</v>
      </c>
      <c r="Z145" s="48">
        <v>0</v>
      </c>
      <c r="AA145" s="75">
        <v>145</v>
      </c>
      <c r="AB145" s="75"/>
      <c r="AC145" s="89"/>
      <c r="AD145" s="47"/>
      <c r="AE145" s="47"/>
      <c r="AF145" s="47"/>
      <c r="AG145" s="47"/>
      <c r="AH145" s="47"/>
      <c r="AI145" s="47"/>
      <c r="AJ145" s="47"/>
      <c r="AK145" s="47"/>
      <c r="AL145" s="47"/>
      <c r="AM145" s="47"/>
      <c r="AN145" s="2"/>
    </row>
    <row r="146" spans="1:40" x14ac:dyDescent="0.35">
      <c r="A146" s="11" t="s">
        <v>317</v>
      </c>
      <c r="B146" s="12"/>
      <c r="C146" s="12"/>
      <c r="D146" s="85"/>
      <c r="E146" s="74"/>
      <c r="F146" s="12"/>
      <c r="G146" s="12"/>
      <c r="H146" s="13"/>
      <c r="I146" s="63"/>
      <c r="J146" s="63"/>
      <c r="K146" s="13"/>
      <c r="L146" s="86"/>
      <c r="M146" s="87">
        <v>1093.529541015625</v>
      </c>
      <c r="N146" s="87">
        <v>6620.99755859375</v>
      </c>
      <c r="O146" s="73"/>
      <c r="P146" s="88"/>
      <c r="Q146" s="88"/>
      <c r="R146" s="47">
        <v>1</v>
      </c>
      <c r="S146" s="47">
        <v>1</v>
      </c>
      <c r="T146" s="47">
        <v>0</v>
      </c>
      <c r="U146" s="48">
        <v>0</v>
      </c>
      <c r="V146" s="48">
        <v>1.0300000000000001E-3</v>
      </c>
      <c r="W146" s="48">
        <v>2.0530000000000001E-3</v>
      </c>
      <c r="X146" s="48">
        <v>0.54148600000000002</v>
      </c>
      <c r="Y146" s="48">
        <v>0</v>
      </c>
      <c r="Z146" s="48">
        <v>0</v>
      </c>
      <c r="AA146" s="75">
        <v>146</v>
      </c>
      <c r="AB146" s="75"/>
      <c r="AC146" s="89"/>
      <c r="AD146" s="47"/>
      <c r="AE146" s="47"/>
      <c r="AF146" s="47"/>
      <c r="AG146" s="47"/>
      <c r="AH146" s="47"/>
      <c r="AI146" s="47"/>
      <c r="AJ146" s="47"/>
      <c r="AK146" s="47"/>
      <c r="AL146" s="47"/>
      <c r="AM146" s="47"/>
      <c r="AN146" s="2"/>
    </row>
    <row r="147" spans="1:40" x14ac:dyDescent="0.35">
      <c r="A147" s="11" t="s">
        <v>318</v>
      </c>
      <c r="B147" s="12"/>
      <c r="C147" s="12"/>
      <c r="D147" s="85"/>
      <c r="E147" s="74"/>
      <c r="F147" s="12"/>
      <c r="G147" s="12"/>
      <c r="H147" s="13"/>
      <c r="I147" s="63"/>
      <c r="J147" s="63"/>
      <c r="K147" s="13"/>
      <c r="L147" s="86"/>
      <c r="M147" s="87">
        <v>2316.537353515625</v>
      </c>
      <c r="N147" s="87">
        <v>6483.6181640625</v>
      </c>
      <c r="O147" s="73"/>
      <c r="P147" s="88"/>
      <c r="Q147" s="88"/>
      <c r="R147" s="47">
        <v>1</v>
      </c>
      <c r="S147" s="47">
        <v>1</v>
      </c>
      <c r="T147" s="47">
        <v>0</v>
      </c>
      <c r="U147" s="48">
        <v>0</v>
      </c>
      <c r="V147" s="48">
        <v>1.0300000000000001E-3</v>
      </c>
      <c r="W147" s="48">
        <v>2.0530000000000001E-3</v>
      </c>
      <c r="X147" s="48">
        <v>0.54148600000000002</v>
      </c>
      <c r="Y147" s="48">
        <v>0</v>
      </c>
      <c r="Z147" s="48">
        <v>0</v>
      </c>
      <c r="AA147" s="75">
        <v>147</v>
      </c>
      <c r="AB147" s="75"/>
      <c r="AC147" s="89"/>
      <c r="AD147" s="47"/>
      <c r="AE147" s="47"/>
      <c r="AF147" s="47"/>
      <c r="AG147" s="47"/>
      <c r="AH147" s="47"/>
      <c r="AI147" s="47"/>
      <c r="AJ147" s="47"/>
      <c r="AK147" s="47"/>
      <c r="AL147" s="47"/>
      <c r="AM147" s="47"/>
      <c r="AN147" s="2"/>
    </row>
    <row r="148" spans="1:40" x14ac:dyDescent="0.35">
      <c r="A148" s="11" t="s">
        <v>319</v>
      </c>
      <c r="B148" s="12"/>
      <c r="C148" s="12"/>
      <c r="D148" s="85"/>
      <c r="E148" s="74"/>
      <c r="F148" s="12"/>
      <c r="G148" s="12"/>
      <c r="H148" s="13"/>
      <c r="I148" s="63"/>
      <c r="J148" s="63"/>
      <c r="K148" s="13"/>
      <c r="L148" s="86"/>
      <c r="M148" s="87">
        <v>190.356201171875</v>
      </c>
      <c r="N148" s="87">
        <v>7889.71875</v>
      </c>
      <c r="O148" s="73"/>
      <c r="P148" s="88"/>
      <c r="Q148" s="88"/>
      <c r="R148" s="47">
        <v>1</v>
      </c>
      <c r="S148" s="47">
        <v>1</v>
      </c>
      <c r="T148" s="47">
        <v>0</v>
      </c>
      <c r="U148" s="48">
        <v>0</v>
      </c>
      <c r="V148" s="48">
        <v>1.0300000000000001E-3</v>
      </c>
      <c r="W148" s="48">
        <v>2.0530000000000001E-3</v>
      </c>
      <c r="X148" s="48">
        <v>0.54148600000000002</v>
      </c>
      <c r="Y148" s="48">
        <v>0</v>
      </c>
      <c r="Z148" s="48">
        <v>0</v>
      </c>
      <c r="AA148" s="75">
        <v>148</v>
      </c>
      <c r="AB148" s="75"/>
      <c r="AC148" s="89"/>
      <c r="AD148" s="47"/>
      <c r="AE148" s="47"/>
      <c r="AF148" s="47"/>
      <c r="AG148" s="47"/>
      <c r="AH148" s="47"/>
      <c r="AI148" s="47"/>
      <c r="AJ148" s="47"/>
      <c r="AK148" s="47"/>
      <c r="AL148" s="47"/>
      <c r="AM148" s="47"/>
      <c r="AN148" s="2"/>
    </row>
    <row r="149" spans="1:40" x14ac:dyDescent="0.35">
      <c r="A149" s="11" t="s">
        <v>320</v>
      </c>
      <c r="B149" s="12"/>
      <c r="C149" s="12"/>
      <c r="D149" s="85"/>
      <c r="E149" s="74"/>
      <c r="F149" s="12"/>
      <c r="G149" s="12"/>
      <c r="H149" s="13"/>
      <c r="I149" s="63"/>
      <c r="J149" s="63"/>
      <c r="K149" s="13"/>
      <c r="L149" s="86"/>
      <c r="M149" s="87">
        <v>6439.07421875</v>
      </c>
      <c r="N149" s="87">
        <v>593.343017578125</v>
      </c>
      <c r="O149" s="73"/>
      <c r="P149" s="88"/>
      <c r="Q149" s="88"/>
      <c r="R149" s="47">
        <v>1</v>
      </c>
      <c r="S149" s="47">
        <v>1</v>
      </c>
      <c r="T149" s="47">
        <v>0</v>
      </c>
      <c r="U149" s="48">
        <v>0</v>
      </c>
      <c r="V149" s="48">
        <v>1.335E-3</v>
      </c>
      <c r="W149" s="48">
        <v>0</v>
      </c>
      <c r="X149" s="48">
        <v>0.54926600000000003</v>
      </c>
      <c r="Y149" s="48">
        <v>0</v>
      </c>
      <c r="Z149" s="48">
        <v>0</v>
      </c>
      <c r="AA149" s="75">
        <v>149</v>
      </c>
      <c r="AB149" s="75"/>
      <c r="AC149" s="89"/>
      <c r="AD149" s="47"/>
      <c r="AE149" s="47"/>
      <c r="AF149" s="47"/>
      <c r="AG149" s="47"/>
      <c r="AH149" s="47"/>
      <c r="AI149" s="47"/>
      <c r="AJ149" s="47"/>
      <c r="AK149" s="47"/>
      <c r="AL149" s="47"/>
      <c r="AM149" s="47"/>
      <c r="AN149" s="2"/>
    </row>
    <row r="150" spans="1:40" x14ac:dyDescent="0.35">
      <c r="A150" s="11" t="s">
        <v>321</v>
      </c>
      <c r="B150" s="12"/>
      <c r="C150" s="12"/>
      <c r="D150" s="85"/>
      <c r="E150" s="74"/>
      <c r="F150" s="12"/>
      <c r="G150" s="12"/>
      <c r="H150" s="13"/>
      <c r="I150" s="63"/>
      <c r="J150" s="63"/>
      <c r="K150" s="13"/>
      <c r="L150" s="86"/>
      <c r="M150" s="87">
        <v>2391.760986328125</v>
      </c>
      <c r="N150" s="87">
        <v>7591.35205078125</v>
      </c>
      <c r="O150" s="73"/>
      <c r="P150" s="88"/>
      <c r="Q150" s="88"/>
      <c r="R150" s="47">
        <v>1</v>
      </c>
      <c r="S150" s="47">
        <v>1</v>
      </c>
      <c r="T150" s="47">
        <v>0</v>
      </c>
      <c r="U150" s="48">
        <v>0</v>
      </c>
      <c r="V150" s="48">
        <v>1.0300000000000001E-3</v>
      </c>
      <c r="W150" s="48">
        <v>2.0530000000000001E-3</v>
      </c>
      <c r="X150" s="48">
        <v>0.54148600000000002</v>
      </c>
      <c r="Y150" s="48">
        <v>0</v>
      </c>
      <c r="Z150" s="48">
        <v>0</v>
      </c>
      <c r="AA150" s="75">
        <v>150</v>
      </c>
      <c r="AB150" s="75"/>
      <c r="AC150" s="89"/>
      <c r="AD150" s="47"/>
      <c r="AE150" s="47"/>
      <c r="AF150" s="47"/>
      <c r="AG150" s="47"/>
      <c r="AH150" s="47"/>
      <c r="AI150" s="47"/>
      <c r="AJ150" s="47"/>
      <c r="AK150" s="47"/>
      <c r="AL150" s="47"/>
      <c r="AM150" s="47"/>
      <c r="AN150" s="2"/>
    </row>
    <row r="151" spans="1:40" x14ac:dyDescent="0.35">
      <c r="A151" s="11" t="s">
        <v>322</v>
      </c>
      <c r="B151" s="12"/>
      <c r="C151" s="12"/>
      <c r="D151" s="85"/>
      <c r="E151" s="74"/>
      <c r="F151" s="12"/>
      <c r="G151" s="12"/>
      <c r="H151" s="13"/>
      <c r="I151" s="63"/>
      <c r="J151" s="63"/>
      <c r="K151" s="13"/>
      <c r="L151" s="86"/>
      <c r="M151" s="87">
        <v>1515.5738525390625</v>
      </c>
      <c r="N151" s="87">
        <v>7819.1279296875</v>
      </c>
      <c r="O151" s="73"/>
      <c r="P151" s="88"/>
      <c r="Q151" s="88"/>
      <c r="R151" s="47">
        <v>1</v>
      </c>
      <c r="S151" s="47">
        <v>1</v>
      </c>
      <c r="T151" s="47">
        <v>0</v>
      </c>
      <c r="U151" s="48">
        <v>0</v>
      </c>
      <c r="V151" s="48">
        <v>1.0300000000000001E-3</v>
      </c>
      <c r="W151" s="48">
        <v>2.0530000000000001E-3</v>
      </c>
      <c r="X151" s="48">
        <v>0.54148600000000002</v>
      </c>
      <c r="Y151" s="48">
        <v>0</v>
      </c>
      <c r="Z151" s="48">
        <v>0</v>
      </c>
      <c r="AA151" s="75">
        <v>151</v>
      </c>
      <c r="AB151" s="75"/>
      <c r="AC151" s="89"/>
      <c r="AD151" s="47"/>
      <c r="AE151" s="47"/>
      <c r="AF151" s="47"/>
      <c r="AG151" s="47"/>
      <c r="AH151" s="47"/>
      <c r="AI151" s="47"/>
      <c r="AJ151" s="47"/>
      <c r="AK151" s="47"/>
      <c r="AL151" s="47"/>
      <c r="AM151" s="47"/>
      <c r="AN151" s="2"/>
    </row>
    <row r="152" spans="1:40" x14ac:dyDescent="0.35">
      <c r="A152" s="11" t="s">
        <v>323</v>
      </c>
      <c r="B152" s="12"/>
      <c r="C152" s="12"/>
      <c r="D152" s="85"/>
      <c r="E152" s="74"/>
      <c r="F152" s="12"/>
      <c r="G152" s="12"/>
      <c r="H152" s="13"/>
      <c r="I152" s="63"/>
      <c r="J152" s="63"/>
      <c r="K152" s="13"/>
      <c r="L152" s="86"/>
      <c r="M152" s="87">
        <v>7287.72998046875</v>
      </c>
      <c r="N152" s="87">
        <v>1183.8900146484375</v>
      </c>
      <c r="O152" s="73"/>
      <c r="P152" s="88"/>
      <c r="Q152" s="88"/>
      <c r="R152" s="47">
        <v>1</v>
      </c>
      <c r="S152" s="47">
        <v>1</v>
      </c>
      <c r="T152" s="47">
        <v>0</v>
      </c>
      <c r="U152" s="48">
        <v>0</v>
      </c>
      <c r="V152" s="48">
        <v>1.335E-3</v>
      </c>
      <c r="W152" s="48">
        <v>0</v>
      </c>
      <c r="X152" s="48">
        <v>0.54926600000000003</v>
      </c>
      <c r="Y152" s="48">
        <v>0</v>
      </c>
      <c r="Z152" s="48">
        <v>0</v>
      </c>
      <c r="AA152" s="75">
        <v>152</v>
      </c>
      <c r="AB152" s="75"/>
      <c r="AC152" s="89"/>
      <c r="AD152" s="47"/>
      <c r="AE152" s="47"/>
      <c r="AF152" s="47"/>
      <c r="AG152" s="47"/>
      <c r="AH152" s="47"/>
      <c r="AI152" s="47"/>
      <c r="AJ152" s="47"/>
      <c r="AK152" s="47"/>
      <c r="AL152" s="47"/>
      <c r="AM152" s="47"/>
      <c r="AN152" s="2"/>
    </row>
    <row r="153" spans="1:40" x14ac:dyDescent="0.35">
      <c r="A153" s="11" t="s">
        <v>324</v>
      </c>
      <c r="B153" s="12"/>
      <c r="C153" s="12"/>
      <c r="D153" s="85"/>
      <c r="E153" s="74"/>
      <c r="F153" s="12"/>
      <c r="G153" s="12"/>
      <c r="H153" s="13"/>
      <c r="I153" s="63"/>
      <c r="J153" s="63"/>
      <c r="K153" s="13"/>
      <c r="L153" s="86"/>
      <c r="M153" s="87">
        <v>1925.7271728515625</v>
      </c>
      <c r="N153" s="87">
        <v>6102.7626953125</v>
      </c>
      <c r="O153" s="73"/>
      <c r="P153" s="88"/>
      <c r="Q153" s="88"/>
      <c r="R153" s="47">
        <v>1</v>
      </c>
      <c r="S153" s="47">
        <v>1</v>
      </c>
      <c r="T153" s="47">
        <v>0</v>
      </c>
      <c r="U153" s="48">
        <v>0</v>
      </c>
      <c r="V153" s="48">
        <v>1.0300000000000001E-3</v>
      </c>
      <c r="W153" s="48">
        <v>2.0530000000000001E-3</v>
      </c>
      <c r="X153" s="48">
        <v>0.54148600000000002</v>
      </c>
      <c r="Y153" s="48">
        <v>0</v>
      </c>
      <c r="Z153" s="48">
        <v>0</v>
      </c>
      <c r="AA153" s="75">
        <v>153</v>
      </c>
      <c r="AB153" s="75"/>
      <c r="AC153" s="89"/>
      <c r="AD153" s="47"/>
      <c r="AE153" s="47"/>
      <c r="AF153" s="47"/>
      <c r="AG153" s="47"/>
      <c r="AH153" s="47"/>
      <c r="AI153" s="47"/>
      <c r="AJ153" s="47"/>
      <c r="AK153" s="47"/>
      <c r="AL153" s="47"/>
      <c r="AM153" s="47"/>
      <c r="AN153" s="2"/>
    </row>
    <row r="154" spans="1:40" x14ac:dyDescent="0.35">
      <c r="A154" s="11" t="s">
        <v>325</v>
      </c>
      <c r="B154" s="12"/>
      <c r="C154" s="12"/>
      <c r="D154" s="85"/>
      <c r="E154" s="74"/>
      <c r="F154" s="12"/>
      <c r="G154" s="12"/>
      <c r="H154" s="13"/>
      <c r="I154" s="63"/>
      <c r="J154" s="63"/>
      <c r="K154" s="13"/>
      <c r="L154" s="86"/>
      <c r="M154" s="87">
        <v>377.13446044921875</v>
      </c>
      <c r="N154" s="87">
        <v>8593.8427734375</v>
      </c>
      <c r="O154" s="73"/>
      <c r="P154" s="88"/>
      <c r="Q154" s="88"/>
      <c r="R154" s="47">
        <v>1</v>
      </c>
      <c r="S154" s="47">
        <v>1</v>
      </c>
      <c r="T154" s="47">
        <v>0</v>
      </c>
      <c r="U154" s="48">
        <v>0</v>
      </c>
      <c r="V154" s="48">
        <v>1.0300000000000001E-3</v>
      </c>
      <c r="W154" s="48">
        <v>2.0530000000000001E-3</v>
      </c>
      <c r="X154" s="48">
        <v>0.54148600000000002</v>
      </c>
      <c r="Y154" s="48">
        <v>0</v>
      </c>
      <c r="Z154" s="48">
        <v>0</v>
      </c>
      <c r="AA154" s="75">
        <v>154</v>
      </c>
      <c r="AB154" s="75"/>
      <c r="AC154" s="89"/>
      <c r="AD154" s="47"/>
      <c r="AE154" s="47"/>
      <c r="AF154" s="47"/>
      <c r="AG154" s="47"/>
      <c r="AH154" s="47"/>
      <c r="AI154" s="47"/>
      <c r="AJ154" s="47"/>
      <c r="AK154" s="47"/>
      <c r="AL154" s="47"/>
      <c r="AM154" s="47"/>
      <c r="AN154" s="2"/>
    </row>
    <row r="155" spans="1:40" x14ac:dyDescent="0.35">
      <c r="A155" s="11" t="s">
        <v>326</v>
      </c>
      <c r="B155" s="12"/>
      <c r="C155" s="12"/>
      <c r="D155" s="85"/>
      <c r="E155" s="74"/>
      <c r="F155" s="12"/>
      <c r="G155" s="12"/>
      <c r="H155" s="13"/>
      <c r="I155" s="63"/>
      <c r="J155" s="63"/>
      <c r="K155" s="13"/>
      <c r="L155" s="86"/>
      <c r="M155" s="87">
        <v>3958.5107421875</v>
      </c>
      <c r="N155" s="87">
        <v>7026.0107421875</v>
      </c>
      <c r="O155" s="73"/>
      <c r="P155" s="88"/>
      <c r="Q155" s="88"/>
      <c r="R155" s="47">
        <v>1</v>
      </c>
      <c r="S155" s="47">
        <v>1</v>
      </c>
      <c r="T155" s="47">
        <v>0</v>
      </c>
      <c r="U155" s="48">
        <v>0</v>
      </c>
      <c r="V155" s="48">
        <v>1.0300000000000001E-3</v>
      </c>
      <c r="W155" s="48">
        <v>2.0530000000000001E-3</v>
      </c>
      <c r="X155" s="48">
        <v>0.54148600000000002</v>
      </c>
      <c r="Y155" s="48">
        <v>0</v>
      </c>
      <c r="Z155" s="48">
        <v>0</v>
      </c>
      <c r="AA155" s="75">
        <v>155</v>
      </c>
      <c r="AB155" s="75"/>
      <c r="AC155" s="89"/>
      <c r="AD155" s="47"/>
      <c r="AE155" s="47"/>
      <c r="AF155" s="47"/>
      <c r="AG155" s="47"/>
      <c r="AH155" s="47"/>
      <c r="AI155" s="47"/>
      <c r="AJ155" s="47"/>
      <c r="AK155" s="47"/>
      <c r="AL155" s="47"/>
      <c r="AM155" s="47"/>
      <c r="AN155" s="2"/>
    </row>
    <row r="156" spans="1:40" x14ac:dyDescent="0.35">
      <c r="A156" s="11" t="s">
        <v>327</v>
      </c>
      <c r="B156" s="12"/>
      <c r="C156" s="12"/>
      <c r="D156" s="85"/>
      <c r="E156" s="74"/>
      <c r="F156" s="12"/>
      <c r="G156" s="12"/>
      <c r="H156" s="13"/>
      <c r="I156" s="63"/>
      <c r="J156" s="63"/>
      <c r="K156" s="13"/>
      <c r="L156" s="86"/>
      <c r="M156" s="87">
        <v>2407.310302734375</v>
      </c>
      <c r="N156" s="87">
        <v>8790.248046875</v>
      </c>
      <c r="O156" s="73"/>
      <c r="P156" s="88"/>
      <c r="Q156" s="88"/>
      <c r="R156" s="47">
        <v>1</v>
      </c>
      <c r="S156" s="47">
        <v>1</v>
      </c>
      <c r="T156" s="47">
        <v>0</v>
      </c>
      <c r="U156" s="48">
        <v>0</v>
      </c>
      <c r="V156" s="48">
        <v>1.0300000000000001E-3</v>
      </c>
      <c r="W156" s="48">
        <v>2.0530000000000001E-3</v>
      </c>
      <c r="X156" s="48">
        <v>0.54148600000000002</v>
      </c>
      <c r="Y156" s="48">
        <v>0</v>
      </c>
      <c r="Z156" s="48">
        <v>0</v>
      </c>
      <c r="AA156" s="75">
        <v>156</v>
      </c>
      <c r="AB156" s="75"/>
      <c r="AC156" s="89"/>
      <c r="AD156" s="47"/>
      <c r="AE156" s="47"/>
      <c r="AF156" s="47"/>
      <c r="AG156" s="47"/>
      <c r="AH156" s="47"/>
      <c r="AI156" s="47"/>
      <c r="AJ156" s="47"/>
      <c r="AK156" s="47"/>
      <c r="AL156" s="47"/>
      <c r="AM156" s="47"/>
      <c r="AN156" s="2"/>
    </row>
    <row r="157" spans="1:40" x14ac:dyDescent="0.35">
      <c r="A157" s="11" t="s">
        <v>328</v>
      </c>
      <c r="B157" s="12"/>
      <c r="C157" s="12"/>
      <c r="D157" s="85"/>
      <c r="E157" s="74"/>
      <c r="F157" s="12"/>
      <c r="G157" s="12"/>
      <c r="H157" s="13"/>
      <c r="I157" s="63"/>
      <c r="J157" s="63"/>
      <c r="K157" s="13"/>
      <c r="L157" s="86"/>
      <c r="M157" s="87">
        <v>950.913818359375</v>
      </c>
      <c r="N157" s="87">
        <v>9384.2080078125</v>
      </c>
      <c r="O157" s="73"/>
      <c r="P157" s="88"/>
      <c r="Q157" s="88"/>
      <c r="R157" s="47">
        <v>1</v>
      </c>
      <c r="S157" s="47">
        <v>1</v>
      </c>
      <c r="T157" s="47">
        <v>0</v>
      </c>
      <c r="U157" s="48">
        <v>0</v>
      </c>
      <c r="V157" s="48">
        <v>1.0300000000000001E-3</v>
      </c>
      <c r="W157" s="48">
        <v>2.0530000000000001E-3</v>
      </c>
      <c r="X157" s="48">
        <v>0.54148600000000002</v>
      </c>
      <c r="Y157" s="48">
        <v>0</v>
      </c>
      <c r="Z157" s="48">
        <v>0</v>
      </c>
      <c r="AA157" s="75">
        <v>157</v>
      </c>
      <c r="AB157" s="75"/>
      <c r="AC157" s="89"/>
      <c r="AD157" s="47"/>
      <c r="AE157" s="47"/>
      <c r="AF157" s="47"/>
      <c r="AG157" s="47"/>
      <c r="AH157" s="47"/>
      <c r="AI157" s="47"/>
      <c r="AJ157" s="47"/>
      <c r="AK157" s="47"/>
      <c r="AL157" s="47"/>
      <c r="AM157" s="47"/>
      <c r="AN157" s="2"/>
    </row>
    <row r="158" spans="1:40" x14ac:dyDescent="0.35">
      <c r="A158" s="11" t="s">
        <v>329</v>
      </c>
      <c r="B158" s="12"/>
      <c r="C158" s="12"/>
      <c r="D158" s="85"/>
      <c r="E158" s="74"/>
      <c r="F158" s="12"/>
      <c r="G158" s="12"/>
      <c r="H158" s="13"/>
      <c r="I158" s="63"/>
      <c r="J158" s="63"/>
      <c r="K158" s="13"/>
      <c r="L158" s="86"/>
      <c r="M158" s="87">
        <v>5541.255859375</v>
      </c>
      <c r="N158" s="87">
        <v>4728.21923828125</v>
      </c>
      <c r="O158" s="73"/>
      <c r="P158" s="88"/>
      <c r="Q158" s="88"/>
      <c r="R158" s="47">
        <v>2</v>
      </c>
      <c r="S158" s="47">
        <v>0</v>
      </c>
      <c r="T158" s="47">
        <v>2</v>
      </c>
      <c r="U158" s="48">
        <v>406</v>
      </c>
      <c r="V158" s="48">
        <v>1.761E-3</v>
      </c>
      <c r="W158" s="48">
        <v>0</v>
      </c>
      <c r="X158" s="48">
        <v>0.98850400000000005</v>
      </c>
      <c r="Y158" s="48">
        <v>0</v>
      </c>
      <c r="Z158" s="48">
        <v>0</v>
      </c>
      <c r="AA158" s="75">
        <v>158</v>
      </c>
      <c r="AB158" s="75"/>
      <c r="AC158" s="89"/>
      <c r="AD158" s="47"/>
      <c r="AE158" s="47"/>
      <c r="AF158" s="47"/>
      <c r="AG158" s="47"/>
      <c r="AH158" s="47"/>
      <c r="AI158" s="47"/>
      <c r="AJ158" s="106" t="s">
        <v>2147</v>
      </c>
      <c r="AK158" s="106" t="s">
        <v>2147</v>
      </c>
      <c r="AL158" s="106" t="s">
        <v>2147</v>
      </c>
      <c r="AM158" s="106" t="s">
        <v>2147</v>
      </c>
      <c r="AN158" s="2"/>
    </row>
    <row r="159" spans="1:40" x14ac:dyDescent="0.35">
      <c r="A159" s="11" t="s">
        <v>330</v>
      </c>
      <c r="B159" s="12"/>
      <c r="C159" s="12"/>
      <c r="D159" s="85"/>
      <c r="E159" s="74"/>
      <c r="F159" s="12"/>
      <c r="G159" s="12"/>
      <c r="H159" s="13"/>
      <c r="I159" s="63"/>
      <c r="J159" s="63"/>
      <c r="K159" s="13"/>
      <c r="L159" s="86"/>
      <c r="M159" s="87">
        <v>4083.415283203125</v>
      </c>
      <c r="N159" s="87">
        <v>1797.757080078125</v>
      </c>
      <c r="O159" s="73"/>
      <c r="P159" s="88"/>
      <c r="Q159" s="88"/>
      <c r="R159" s="47">
        <v>1</v>
      </c>
      <c r="S159" s="47">
        <v>1</v>
      </c>
      <c r="T159" s="47">
        <v>0</v>
      </c>
      <c r="U159" s="48">
        <v>0</v>
      </c>
      <c r="V159" s="48">
        <v>1.297E-3</v>
      </c>
      <c r="W159" s="48">
        <v>0</v>
      </c>
      <c r="X159" s="48">
        <v>0.57011400000000001</v>
      </c>
      <c r="Y159" s="48">
        <v>0</v>
      </c>
      <c r="Z159" s="48">
        <v>0</v>
      </c>
      <c r="AA159" s="75">
        <v>159</v>
      </c>
      <c r="AB159" s="75"/>
      <c r="AC159" s="89"/>
      <c r="AD159" s="47"/>
      <c r="AE159" s="47"/>
      <c r="AF159" s="47"/>
      <c r="AG159" s="47"/>
      <c r="AH159" s="47"/>
      <c r="AI159" s="47"/>
      <c r="AJ159" s="47"/>
      <c r="AK159" s="47"/>
      <c r="AL159" s="47"/>
      <c r="AM159" s="47"/>
      <c r="AN159" s="2"/>
    </row>
    <row r="160" spans="1:40" x14ac:dyDescent="0.35">
      <c r="A160" s="11" t="s">
        <v>331</v>
      </c>
      <c r="B160" s="12"/>
      <c r="C160" s="12"/>
      <c r="D160" s="85"/>
      <c r="E160" s="74"/>
      <c r="F160" s="12"/>
      <c r="G160" s="12"/>
      <c r="H160" s="13"/>
      <c r="I160" s="63"/>
      <c r="J160" s="63"/>
      <c r="K160" s="13"/>
      <c r="L160" s="86"/>
      <c r="M160" s="87">
        <v>648.85552978515625</v>
      </c>
      <c r="N160" s="87">
        <v>6247.7548828125</v>
      </c>
      <c r="O160" s="73"/>
      <c r="P160" s="88"/>
      <c r="Q160" s="88"/>
      <c r="R160" s="47">
        <v>1</v>
      </c>
      <c r="S160" s="47">
        <v>1</v>
      </c>
      <c r="T160" s="47">
        <v>0</v>
      </c>
      <c r="U160" s="48">
        <v>0</v>
      </c>
      <c r="V160" s="48">
        <v>1.0300000000000001E-3</v>
      </c>
      <c r="W160" s="48">
        <v>2.0530000000000001E-3</v>
      </c>
      <c r="X160" s="48">
        <v>0.54148600000000002</v>
      </c>
      <c r="Y160" s="48">
        <v>0</v>
      </c>
      <c r="Z160" s="48">
        <v>0</v>
      </c>
      <c r="AA160" s="75">
        <v>160</v>
      </c>
      <c r="AB160" s="75"/>
      <c r="AC160" s="89"/>
      <c r="AD160" s="47"/>
      <c r="AE160" s="47"/>
      <c r="AF160" s="47"/>
      <c r="AG160" s="47"/>
      <c r="AH160" s="47"/>
      <c r="AI160" s="47"/>
      <c r="AJ160" s="47"/>
      <c r="AK160" s="47"/>
      <c r="AL160" s="47"/>
      <c r="AM160" s="47"/>
      <c r="AN160" s="2"/>
    </row>
    <row r="161" spans="1:40" x14ac:dyDescent="0.35">
      <c r="A161" s="11" t="s">
        <v>332</v>
      </c>
      <c r="B161" s="12"/>
      <c r="C161" s="12"/>
      <c r="D161" s="85"/>
      <c r="E161" s="74"/>
      <c r="F161" s="12"/>
      <c r="G161" s="12"/>
      <c r="H161" s="13"/>
      <c r="I161" s="63"/>
      <c r="J161" s="63"/>
      <c r="K161" s="13"/>
      <c r="L161" s="86"/>
      <c r="M161" s="87">
        <v>3098.129150390625</v>
      </c>
      <c r="N161" s="87">
        <v>8748.466796875</v>
      </c>
      <c r="O161" s="73"/>
      <c r="P161" s="88"/>
      <c r="Q161" s="88"/>
      <c r="R161" s="47">
        <v>1</v>
      </c>
      <c r="S161" s="47">
        <v>1</v>
      </c>
      <c r="T161" s="47">
        <v>0</v>
      </c>
      <c r="U161" s="48">
        <v>0</v>
      </c>
      <c r="V161" s="48">
        <v>1.0300000000000001E-3</v>
      </c>
      <c r="W161" s="48">
        <v>2.0530000000000001E-3</v>
      </c>
      <c r="X161" s="48">
        <v>0.54148600000000002</v>
      </c>
      <c r="Y161" s="48">
        <v>0</v>
      </c>
      <c r="Z161" s="48">
        <v>0</v>
      </c>
      <c r="AA161" s="75">
        <v>161</v>
      </c>
      <c r="AB161" s="75"/>
      <c r="AC161" s="89"/>
      <c r="AD161" s="47"/>
      <c r="AE161" s="47"/>
      <c r="AF161" s="47"/>
      <c r="AG161" s="47"/>
      <c r="AH161" s="47"/>
      <c r="AI161" s="47"/>
      <c r="AJ161" s="47"/>
      <c r="AK161" s="47"/>
      <c r="AL161" s="47"/>
      <c r="AM161" s="47"/>
      <c r="AN161" s="2"/>
    </row>
    <row r="162" spans="1:40" x14ac:dyDescent="0.35">
      <c r="A162" s="11" t="s">
        <v>333</v>
      </c>
      <c r="B162" s="12"/>
      <c r="C162" s="12"/>
      <c r="D162" s="85"/>
      <c r="E162" s="74"/>
      <c r="F162" s="12"/>
      <c r="G162" s="12"/>
      <c r="H162" s="13"/>
      <c r="I162" s="63"/>
      <c r="J162" s="63"/>
      <c r="K162" s="13"/>
      <c r="L162" s="86"/>
      <c r="M162" s="87">
        <v>3554.01318359375</v>
      </c>
      <c r="N162" s="87">
        <v>9228.38671875</v>
      </c>
      <c r="O162" s="73"/>
      <c r="P162" s="88"/>
      <c r="Q162" s="88"/>
      <c r="R162" s="47">
        <v>1</v>
      </c>
      <c r="S162" s="47">
        <v>1</v>
      </c>
      <c r="T162" s="47">
        <v>0</v>
      </c>
      <c r="U162" s="48">
        <v>0</v>
      </c>
      <c r="V162" s="48">
        <v>1.0300000000000001E-3</v>
      </c>
      <c r="W162" s="48">
        <v>2.0530000000000001E-3</v>
      </c>
      <c r="X162" s="48">
        <v>0.54148600000000002</v>
      </c>
      <c r="Y162" s="48">
        <v>0</v>
      </c>
      <c r="Z162" s="48">
        <v>0</v>
      </c>
      <c r="AA162" s="75">
        <v>162</v>
      </c>
      <c r="AB162" s="75"/>
      <c r="AC162" s="89"/>
      <c r="AD162" s="47"/>
      <c r="AE162" s="47"/>
      <c r="AF162" s="47"/>
      <c r="AG162" s="47"/>
      <c r="AH162" s="47"/>
      <c r="AI162" s="47"/>
      <c r="AJ162" s="47"/>
      <c r="AK162" s="47"/>
      <c r="AL162" s="47"/>
      <c r="AM162" s="47"/>
      <c r="AN162" s="2"/>
    </row>
    <row r="163" spans="1:40" x14ac:dyDescent="0.35">
      <c r="A163" s="11" t="s">
        <v>334</v>
      </c>
      <c r="B163" s="12"/>
      <c r="C163" s="12"/>
      <c r="D163" s="85"/>
      <c r="E163" s="74"/>
      <c r="F163" s="12"/>
      <c r="G163" s="12"/>
      <c r="H163" s="13"/>
      <c r="I163" s="63"/>
      <c r="J163" s="63"/>
      <c r="K163" s="13"/>
      <c r="L163" s="86"/>
      <c r="M163" s="87">
        <v>1748.0787353515625</v>
      </c>
      <c r="N163" s="87">
        <v>5965.7470703125</v>
      </c>
      <c r="O163" s="73"/>
      <c r="P163" s="88"/>
      <c r="Q163" s="88"/>
      <c r="R163" s="47">
        <v>1</v>
      </c>
      <c r="S163" s="47">
        <v>1</v>
      </c>
      <c r="T163" s="47">
        <v>0</v>
      </c>
      <c r="U163" s="48">
        <v>0</v>
      </c>
      <c r="V163" s="48">
        <v>1.0300000000000001E-3</v>
      </c>
      <c r="W163" s="48">
        <v>2.0530000000000001E-3</v>
      </c>
      <c r="X163" s="48">
        <v>0.54148600000000002</v>
      </c>
      <c r="Y163" s="48">
        <v>0</v>
      </c>
      <c r="Z163" s="48">
        <v>0</v>
      </c>
      <c r="AA163" s="75">
        <v>163</v>
      </c>
      <c r="AB163" s="75"/>
      <c r="AC163" s="89"/>
      <c r="AD163" s="47"/>
      <c r="AE163" s="47"/>
      <c r="AF163" s="47"/>
      <c r="AG163" s="47"/>
      <c r="AH163" s="47"/>
      <c r="AI163" s="47"/>
      <c r="AJ163" s="47"/>
      <c r="AK163" s="47"/>
      <c r="AL163" s="47"/>
      <c r="AM163" s="47"/>
      <c r="AN163" s="2"/>
    </row>
    <row r="164" spans="1:40" x14ac:dyDescent="0.35">
      <c r="A164" s="11" t="s">
        <v>335</v>
      </c>
      <c r="B164" s="12"/>
      <c r="C164" s="12"/>
      <c r="D164" s="85"/>
      <c r="E164" s="74"/>
      <c r="F164" s="12"/>
      <c r="G164" s="12"/>
      <c r="H164" s="13"/>
      <c r="I164" s="63"/>
      <c r="J164" s="63"/>
      <c r="K164" s="13"/>
      <c r="L164" s="86"/>
      <c r="M164" s="87">
        <v>6607.103515625</v>
      </c>
      <c r="N164" s="87">
        <v>5208.8798828125</v>
      </c>
      <c r="O164" s="73"/>
      <c r="P164" s="88"/>
      <c r="Q164" s="88"/>
      <c r="R164" s="47">
        <v>2</v>
      </c>
      <c r="S164" s="47">
        <v>0</v>
      </c>
      <c r="T164" s="47">
        <v>2</v>
      </c>
      <c r="U164" s="48">
        <v>406</v>
      </c>
      <c r="V164" s="48">
        <v>1.761E-3</v>
      </c>
      <c r="W164" s="48">
        <v>0</v>
      </c>
      <c r="X164" s="48">
        <v>0.98850400000000005</v>
      </c>
      <c r="Y164" s="48">
        <v>0</v>
      </c>
      <c r="Z164" s="48">
        <v>0</v>
      </c>
      <c r="AA164" s="75">
        <v>164</v>
      </c>
      <c r="AB164" s="75"/>
      <c r="AC164" s="89"/>
      <c r="AD164" s="47"/>
      <c r="AE164" s="47"/>
      <c r="AF164" s="47"/>
      <c r="AG164" s="47"/>
      <c r="AH164" s="47"/>
      <c r="AI164" s="47"/>
      <c r="AJ164" s="106" t="s">
        <v>2147</v>
      </c>
      <c r="AK164" s="106" t="s">
        <v>2147</v>
      </c>
      <c r="AL164" s="106" t="s">
        <v>2147</v>
      </c>
      <c r="AM164" s="106" t="s">
        <v>2147</v>
      </c>
      <c r="AN164" s="2"/>
    </row>
    <row r="165" spans="1:40" x14ac:dyDescent="0.35">
      <c r="A165" s="11" t="s">
        <v>336</v>
      </c>
      <c r="B165" s="12"/>
      <c r="C165" s="12"/>
      <c r="D165" s="85"/>
      <c r="E165" s="74"/>
      <c r="F165" s="12"/>
      <c r="G165" s="12"/>
      <c r="H165" s="13"/>
      <c r="I165" s="63"/>
      <c r="J165" s="63"/>
      <c r="K165" s="13"/>
      <c r="L165" s="86"/>
      <c r="M165" s="87">
        <v>6660.958984375</v>
      </c>
      <c r="N165" s="87">
        <v>8137.9755859375</v>
      </c>
      <c r="O165" s="73"/>
      <c r="P165" s="88"/>
      <c r="Q165" s="88"/>
      <c r="R165" s="47">
        <v>1</v>
      </c>
      <c r="S165" s="47">
        <v>1</v>
      </c>
      <c r="T165" s="47">
        <v>0</v>
      </c>
      <c r="U165" s="48">
        <v>0</v>
      </c>
      <c r="V165" s="48">
        <v>1.297E-3</v>
      </c>
      <c r="W165" s="48">
        <v>0</v>
      </c>
      <c r="X165" s="48">
        <v>0.57011400000000001</v>
      </c>
      <c r="Y165" s="48">
        <v>0</v>
      </c>
      <c r="Z165" s="48">
        <v>0</v>
      </c>
      <c r="AA165" s="75">
        <v>165</v>
      </c>
      <c r="AB165" s="75"/>
      <c r="AC165" s="89"/>
      <c r="AD165" s="47"/>
      <c r="AE165" s="47"/>
      <c r="AF165" s="47"/>
      <c r="AG165" s="47"/>
      <c r="AH165" s="47"/>
      <c r="AI165" s="47"/>
      <c r="AJ165" s="47"/>
      <c r="AK165" s="47"/>
      <c r="AL165" s="47"/>
      <c r="AM165" s="47"/>
      <c r="AN165" s="2"/>
    </row>
    <row r="166" spans="1:40" x14ac:dyDescent="0.35">
      <c r="A166" s="11" t="s">
        <v>337</v>
      </c>
      <c r="B166" s="12"/>
      <c r="C166" s="12"/>
      <c r="D166" s="85"/>
      <c r="E166" s="74"/>
      <c r="F166" s="12"/>
      <c r="G166" s="12"/>
      <c r="H166" s="13"/>
      <c r="I166" s="63"/>
      <c r="J166" s="63"/>
      <c r="K166" s="13"/>
      <c r="L166" s="86"/>
      <c r="M166" s="87">
        <v>3415.6982421875</v>
      </c>
      <c r="N166" s="87">
        <v>5933.732421875</v>
      </c>
      <c r="O166" s="73"/>
      <c r="P166" s="88"/>
      <c r="Q166" s="88"/>
      <c r="R166" s="47">
        <v>1</v>
      </c>
      <c r="S166" s="47">
        <v>1</v>
      </c>
      <c r="T166" s="47">
        <v>0</v>
      </c>
      <c r="U166" s="48">
        <v>0</v>
      </c>
      <c r="V166" s="48">
        <v>1.0300000000000001E-3</v>
      </c>
      <c r="W166" s="48">
        <v>2.0530000000000001E-3</v>
      </c>
      <c r="X166" s="48">
        <v>0.54148600000000002</v>
      </c>
      <c r="Y166" s="48">
        <v>0</v>
      </c>
      <c r="Z166" s="48">
        <v>0</v>
      </c>
      <c r="AA166" s="75">
        <v>166</v>
      </c>
      <c r="AB166" s="75"/>
      <c r="AC166" s="89"/>
      <c r="AD166" s="47"/>
      <c r="AE166" s="47"/>
      <c r="AF166" s="47"/>
      <c r="AG166" s="47"/>
      <c r="AH166" s="47"/>
      <c r="AI166" s="47"/>
      <c r="AJ166" s="47"/>
      <c r="AK166" s="47"/>
      <c r="AL166" s="47"/>
      <c r="AM166" s="47"/>
      <c r="AN166" s="2"/>
    </row>
    <row r="167" spans="1:40" x14ac:dyDescent="0.35">
      <c r="A167" s="11" t="s">
        <v>338</v>
      </c>
      <c r="B167" s="12"/>
      <c r="C167" s="12"/>
      <c r="D167" s="85"/>
      <c r="E167" s="74"/>
      <c r="F167" s="12"/>
      <c r="G167" s="12"/>
      <c r="H167" s="13"/>
      <c r="I167" s="63"/>
      <c r="J167" s="63"/>
      <c r="K167" s="13"/>
      <c r="L167" s="86"/>
      <c r="M167" s="87">
        <v>1397.0628662109375</v>
      </c>
      <c r="N167" s="87">
        <v>9486.375</v>
      </c>
      <c r="O167" s="73"/>
      <c r="P167" s="88"/>
      <c r="Q167" s="88"/>
      <c r="R167" s="47">
        <v>1</v>
      </c>
      <c r="S167" s="47">
        <v>1</v>
      </c>
      <c r="T167" s="47">
        <v>0</v>
      </c>
      <c r="U167" s="48">
        <v>0</v>
      </c>
      <c r="V167" s="48">
        <v>1.0300000000000001E-3</v>
      </c>
      <c r="W167" s="48">
        <v>2.0530000000000001E-3</v>
      </c>
      <c r="X167" s="48">
        <v>0.54148600000000002</v>
      </c>
      <c r="Y167" s="48">
        <v>0</v>
      </c>
      <c r="Z167" s="48">
        <v>0</v>
      </c>
      <c r="AA167" s="75">
        <v>167</v>
      </c>
      <c r="AB167" s="75"/>
      <c r="AC167" s="89"/>
      <c r="AD167" s="47"/>
      <c r="AE167" s="47"/>
      <c r="AF167" s="47"/>
      <c r="AG167" s="47"/>
      <c r="AH167" s="47"/>
      <c r="AI167" s="47"/>
      <c r="AJ167" s="47"/>
      <c r="AK167" s="47"/>
      <c r="AL167" s="47"/>
      <c r="AM167" s="47"/>
      <c r="AN167" s="2"/>
    </row>
    <row r="168" spans="1:40" x14ac:dyDescent="0.35">
      <c r="A168" s="11" t="s">
        <v>339</v>
      </c>
      <c r="B168" s="12"/>
      <c r="C168" s="12"/>
      <c r="D168" s="85"/>
      <c r="E168" s="74"/>
      <c r="F168" s="12"/>
      <c r="G168" s="12"/>
      <c r="H168" s="13"/>
      <c r="I168" s="63"/>
      <c r="J168" s="63"/>
      <c r="K168" s="13"/>
      <c r="L168" s="86"/>
      <c r="M168" s="87">
        <v>4003.22509765625</v>
      </c>
      <c r="N168" s="87">
        <v>8033.06884765625</v>
      </c>
      <c r="O168" s="73"/>
      <c r="P168" s="88"/>
      <c r="Q168" s="88"/>
      <c r="R168" s="47">
        <v>1</v>
      </c>
      <c r="S168" s="47">
        <v>1</v>
      </c>
      <c r="T168" s="47">
        <v>0</v>
      </c>
      <c r="U168" s="48">
        <v>0</v>
      </c>
      <c r="V168" s="48">
        <v>1.0300000000000001E-3</v>
      </c>
      <c r="W168" s="48">
        <v>2.0530000000000001E-3</v>
      </c>
      <c r="X168" s="48">
        <v>0.54148600000000002</v>
      </c>
      <c r="Y168" s="48">
        <v>0</v>
      </c>
      <c r="Z168" s="48">
        <v>0</v>
      </c>
      <c r="AA168" s="75">
        <v>168</v>
      </c>
      <c r="AB168" s="75"/>
      <c r="AC168" s="89"/>
      <c r="AD168" s="47"/>
      <c r="AE168" s="47"/>
      <c r="AF168" s="47"/>
      <c r="AG168" s="47"/>
      <c r="AH168" s="47"/>
      <c r="AI168" s="47"/>
      <c r="AJ168" s="47"/>
      <c r="AK168" s="47"/>
      <c r="AL168" s="47"/>
      <c r="AM168" s="47"/>
      <c r="AN168" s="2"/>
    </row>
    <row r="169" spans="1:40" x14ac:dyDescent="0.35">
      <c r="A169" s="11" t="s">
        <v>340</v>
      </c>
      <c r="B169" s="12"/>
      <c r="C169" s="12"/>
      <c r="D169" s="85"/>
      <c r="E169" s="74"/>
      <c r="F169" s="12"/>
      <c r="G169" s="12"/>
      <c r="H169" s="13"/>
      <c r="I169" s="63"/>
      <c r="J169" s="63"/>
      <c r="K169" s="13"/>
      <c r="L169" s="86"/>
      <c r="M169" s="87">
        <v>3521.41162109375</v>
      </c>
      <c r="N169" s="87">
        <v>7025.94677734375</v>
      </c>
      <c r="O169" s="73"/>
      <c r="P169" s="88"/>
      <c r="Q169" s="88"/>
      <c r="R169" s="47">
        <v>1</v>
      </c>
      <c r="S169" s="47">
        <v>1</v>
      </c>
      <c r="T169" s="47">
        <v>0</v>
      </c>
      <c r="U169" s="48">
        <v>0</v>
      </c>
      <c r="V169" s="48">
        <v>1.0300000000000001E-3</v>
      </c>
      <c r="W169" s="48">
        <v>2.0530000000000001E-3</v>
      </c>
      <c r="X169" s="48">
        <v>0.54148600000000002</v>
      </c>
      <c r="Y169" s="48">
        <v>0</v>
      </c>
      <c r="Z169" s="48">
        <v>0</v>
      </c>
      <c r="AA169" s="75">
        <v>169</v>
      </c>
      <c r="AB169" s="75"/>
      <c r="AC169" s="89"/>
      <c r="AD169" s="47"/>
      <c r="AE169" s="47"/>
      <c r="AF169" s="47"/>
      <c r="AG169" s="47"/>
      <c r="AH169" s="47"/>
      <c r="AI169" s="47"/>
      <c r="AJ169" s="47"/>
      <c r="AK169" s="47"/>
      <c r="AL169" s="47"/>
      <c r="AM169" s="47"/>
      <c r="AN169" s="2"/>
    </row>
    <row r="170" spans="1:40" x14ac:dyDescent="0.35">
      <c r="A170" s="11" t="s">
        <v>341</v>
      </c>
      <c r="B170" s="12"/>
      <c r="C170" s="12"/>
      <c r="D170" s="85"/>
      <c r="E170" s="74"/>
      <c r="F170" s="12"/>
      <c r="G170" s="12"/>
      <c r="H170" s="13"/>
      <c r="I170" s="63"/>
      <c r="J170" s="63"/>
      <c r="K170" s="13"/>
      <c r="L170" s="86"/>
      <c r="M170" s="87">
        <v>1001.7929077148438</v>
      </c>
      <c r="N170" s="87">
        <v>8119.21533203125</v>
      </c>
      <c r="O170" s="73"/>
      <c r="P170" s="88"/>
      <c r="Q170" s="88"/>
      <c r="R170" s="47">
        <v>1</v>
      </c>
      <c r="S170" s="47">
        <v>1</v>
      </c>
      <c r="T170" s="47">
        <v>0</v>
      </c>
      <c r="U170" s="48">
        <v>0</v>
      </c>
      <c r="V170" s="48">
        <v>1.0300000000000001E-3</v>
      </c>
      <c r="W170" s="48">
        <v>2.0530000000000001E-3</v>
      </c>
      <c r="X170" s="48">
        <v>0.54148600000000002</v>
      </c>
      <c r="Y170" s="48">
        <v>0</v>
      </c>
      <c r="Z170" s="48">
        <v>0</v>
      </c>
      <c r="AA170" s="75">
        <v>170</v>
      </c>
      <c r="AB170" s="75"/>
      <c r="AC170" s="89"/>
      <c r="AD170" s="47"/>
      <c r="AE170" s="47"/>
      <c r="AF170" s="47"/>
      <c r="AG170" s="47"/>
      <c r="AH170" s="47"/>
      <c r="AI170" s="47"/>
      <c r="AJ170" s="47"/>
      <c r="AK170" s="47"/>
      <c r="AL170" s="47"/>
      <c r="AM170" s="47"/>
      <c r="AN170" s="2"/>
    </row>
    <row r="171" spans="1:40" x14ac:dyDescent="0.35">
      <c r="A171" s="11" t="s">
        <v>342</v>
      </c>
      <c r="B171" s="12"/>
      <c r="C171" s="12"/>
      <c r="D171" s="85"/>
      <c r="E171" s="74"/>
      <c r="F171" s="12"/>
      <c r="G171" s="12"/>
      <c r="H171" s="13"/>
      <c r="I171" s="63"/>
      <c r="J171" s="63"/>
      <c r="K171" s="13"/>
      <c r="L171" s="86"/>
      <c r="M171" s="87">
        <v>2893.705078125</v>
      </c>
      <c r="N171" s="87">
        <v>8337.609375</v>
      </c>
      <c r="O171" s="73"/>
      <c r="P171" s="88"/>
      <c r="Q171" s="88"/>
      <c r="R171" s="47">
        <v>1</v>
      </c>
      <c r="S171" s="47">
        <v>1</v>
      </c>
      <c r="T171" s="47">
        <v>0</v>
      </c>
      <c r="U171" s="48">
        <v>0</v>
      </c>
      <c r="V171" s="48">
        <v>1.0300000000000001E-3</v>
      </c>
      <c r="W171" s="48">
        <v>2.0530000000000001E-3</v>
      </c>
      <c r="X171" s="48">
        <v>0.54148600000000002</v>
      </c>
      <c r="Y171" s="48">
        <v>0</v>
      </c>
      <c r="Z171" s="48">
        <v>0</v>
      </c>
      <c r="AA171" s="75">
        <v>171</v>
      </c>
      <c r="AB171" s="75"/>
      <c r="AC171" s="89"/>
      <c r="AD171" s="47"/>
      <c r="AE171" s="47"/>
      <c r="AF171" s="47"/>
      <c r="AG171" s="47"/>
      <c r="AH171" s="47"/>
      <c r="AI171" s="47"/>
      <c r="AJ171" s="47"/>
      <c r="AK171" s="47"/>
      <c r="AL171" s="47"/>
      <c r="AM171" s="47"/>
      <c r="AN171" s="2"/>
    </row>
    <row r="172" spans="1:40" x14ac:dyDescent="0.35">
      <c r="A172" s="11" t="s">
        <v>343</v>
      </c>
      <c r="B172" s="12"/>
      <c r="C172" s="12"/>
      <c r="D172" s="85"/>
      <c r="E172" s="74"/>
      <c r="F172" s="12"/>
      <c r="G172" s="12"/>
      <c r="H172" s="13"/>
      <c r="I172" s="63"/>
      <c r="J172" s="63"/>
      <c r="K172" s="13"/>
      <c r="L172" s="86"/>
      <c r="M172" s="87">
        <v>2267.6748046875</v>
      </c>
      <c r="N172" s="87">
        <v>5433.99951171875</v>
      </c>
      <c r="O172" s="73"/>
      <c r="P172" s="88"/>
      <c r="Q172" s="88"/>
      <c r="R172" s="47">
        <v>1</v>
      </c>
      <c r="S172" s="47">
        <v>1</v>
      </c>
      <c r="T172" s="47">
        <v>0</v>
      </c>
      <c r="U172" s="48">
        <v>0</v>
      </c>
      <c r="V172" s="48">
        <v>1.0300000000000001E-3</v>
      </c>
      <c r="W172" s="48">
        <v>2.0530000000000001E-3</v>
      </c>
      <c r="X172" s="48">
        <v>0.54148600000000002</v>
      </c>
      <c r="Y172" s="48">
        <v>0</v>
      </c>
      <c r="Z172" s="48">
        <v>0</v>
      </c>
      <c r="AA172" s="75">
        <v>172</v>
      </c>
      <c r="AB172" s="75"/>
      <c r="AC172" s="89"/>
      <c r="AD172" s="47"/>
      <c r="AE172" s="47"/>
      <c r="AF172" s="47"/>
      <c r="AG172" s="47"/>
      <c r="AH172" s="47"/>
      <c r="AI172" s="47"/>
      <c r="AJ172" s="47"/>
      <c r="AK172" s="47"/>
      <c r="AL172" s="47"/>
      <c r="AM172" s="47"/>
      <c r="AN172" s="2"/>
    </row>
    <row r="173" spans="1:40" x14ac:dyDescent="0.35">
      <c r="A173" s="11" t="s">
        <v>344</v>
      </c>
      <c r="B173" s="12"/>
      <c r="C173" s="12"/>
      <c r="D173" s="85"/>
      <c r="E173" s="74"/>
      <c r="F173" s="12"/>
      <c r="G173" s="12"/>
      <c r="H173" s="13"/>
      <c r="I173" s="63"/>
      <c r="J173" s="63"/>
      <c r="K173" s="13"/>
      <c r="L173" s="86"/>
      <c r="M173" s="87">
        <v>7383.23779296875</v>
      </c>
      <c r="N173" s="87">
        <v>1289.4443359375</v>
      </c>
      <c r="O173" s="73"/>
      <c r="P173" s="88"/>
      <c r="Q173" s="88"/>
      <c r="R173" s="47">
        <v>1</v>
      </c>
      <c r="S173" s="47">
        <v>1</v>
      </c>
      <c r="T173" s="47">
        <v>0</v>
      </c>
      <c r="U173" s="48">
        <v>0</v>
      </c>
      <c r="V173" s="48">
        <v>1.335E-3</v>
      </c>
      <c r="W173" s="48">
        <v>0</v>
      </c>
      <c r="X173" s="48">
        <v>0.54926600000000003</v>
      </c>
      <c r="Y173" s="48">
        <v>0</v>
      </c>
      <c r="Z173" s="48">
        <v>0</v>
      </c>
      <c r="AA173" s="75">
        <v>173</v>
      </c>
      <c r="AB173" s="75"/>
      <c r="AC173" s="89"/>
      <c r="AD173" s="47"/>
      <c r="AE173" s="47"/>
      <c r="AF173" s="47"/>
      <c r="AG173" s="47"/>
      <c r="AH173" s="47"/>
      <c r="AI173" s="47"/>
      <c r="AJ173" s="47"/>
      <c r="AK173" s="47"/>
      <c r="AL173" s="47"/>
      <c r="AM173" s="47"/>
      <c r="AN173" s="2"/>
    </row>
    <row r="174" spans="1:40" x14ac:dyDescent="0.35">
      <c r="A174" s="11" t="s">
        <v>345</v>
      </c>
      <c r="B174" s="12"/>
      <c r="C174" s="12"/>
      <c r="D174" s="85"/>
      <c r="E174" s="74"/>
      <c r="F174" s="12"/>
      <c r="G174" s="12"/>
      <c r="H174" s="13"/>
      <c r="I174" s="63"/>
      <c r="J174" s="63"/>
      <c r="K174" s="13"/>
      <c r="L174" s="86"/>
      <c r="M174" s="87">
        <v>4059.313720703125</v>
      </c>
      <c r="N174" s="87">
        <v>7979.11767578125</v>
      </c>
      <c r="O174" s="73"/>
      <c r="P174" s="88"/>
      <c r="Q174" s="88"/>
      <c r="R174" s="47">
        <v>1</v>
      </c>
      <c r="S174" s="47">
        <v>1</v>
      </c>
      <c r="T174" s="47">
        <v>0</v>
      </c>
      <c r="U174" s="48">
        <v>0</v>
      </c>
      <c r="V174" s="48">
        <v>1.0300000000000001E-3</v>
      </c>
      <c r="W174" s="48">
        <v>2.0530000000000001E-3</v>
      </c>
      <c r="X174" s="48">
        <v>0.54148600000000002</v>
      </c>
      <c r="Y174" s="48">
        <v>0</v>
      </c>
      <c r="Z174" s="48">
        <v>0</v>
      </c>
      <c r="AA174" s="75">
        <v>174</v>
      </c>
      <c r="AB174" s="75"/>
      <c r="AC174" s="89"/>
      <c r="AD174" s="47"/>
      <c r="AE174" s="47"/>
      <c r="AF174" s="47"/>
      <c r="AG174" s="47"/>
      <c r="AH174" s="47"/>
      <c r="AI174" s="47"/>
      <c r="AJ174" s="47"/>
      <c r="AK174" s="47"/>
      <c r="AL174" s="47"/>
      <c r="AM174" s="47"/>
      <c r="AN174" s="2"/>
    </row>
    <row r="175" spans="1:40" x14ac:dyDescent="0.35">
      <c r="A175" s="11" t="s">
        <v>346</v>
      </c>
      <c r="B175" s="12"/>
      <c r="C175" s="12"/>
      <c r="D175" s="85"/>
      <c r="E175" s="74"/>
      <c r="F175" s="12"/>
      <c r="G175" s="12"/>
      <c r="H175" s="13"/>
      <c r="I175" s="63"/>
      <c r="J175" s="63"/>
      <c r="K175" s="13"/>
      <c r="L175" s="86"/>
      <c r="M175" s="87">
        <v>499.22116088867188</v>
      </c>
      <c r="N175" s="87">
        <v>8362.7080078125</v>
      </c>
      <c r="O175" s="73"/>
      <c r="P175" s="88"/>
      <c r="Q175" s="88"/>
      <c r="R175" s="47">
        <v>1</v>
      </c>
      <c r="S175" s="47">
        <v>1</v>
      </c>
      <c r="T175" s="47">
        <v>0</v>
      </c>
      <c r="U175" s="48">
        <v>0</v>
      </c>
      <c r="V175" s="48">
        <v>1.0300000000000001E-3</v>
      </c>
      <c r="W175" s="48">
        <v>2.0530000000000001E-3</v>
      </c>
      <c r="X175" s="48">
        <v>0.54148600000000002</v>
      </c>
      <c r="Y175" s="48">
        <v>0</v>
      </c>
      <c r="Z175" s="48">
        <v>0</v>
      </c>
      <c r="AA175" s="75">
        <v>175</v>
      </c>
      <c r="AB175" s="75"/>
      <c r="AC175" s="89"/>
      <c r="AD175" s="47"/>
      <c r="AE175" s="47"/>
      <c r="AF175" s="47"/>
      <c r="AG175" s="47"/>
      <c r="AH175" s="47"/>
      <c r="AI175" s="47"/>
      <c r="AJ175" s="47"/>
      <c r="AK175" s="47"/>
      <c r="AL175" s="47"/>
      <c r="AM175" s="47"/>
      <c r="AN175" s="2"/>
    </row>
    <row r="176" spans="1:40" x14ac:dyDescent="0.35">
      <c r="A176" s="11" t="s">
        <v>347</v>
      </c>
      <c r="B176" s="12"/>
      <c r="C176" s="12"/>
      <c r="D176" s="85"/>
      <c r="E176" s="74"/>
      <c r="F176" s="12"/>
      <c r="G176" s="12"/>
      <c r="H176" s="13"/>
      <c r="I176" s="63"/>
      <c r="J176" s="63"/>
      <c r="K176" s="13"/>
      <c r="L176" s="86"/>
      <c r="M176" s="87">
        <v>3281.0654296875</v>
      </c>
      <c r="N176" s="87">
        <v>8699.982421875</v>
      </c>
      <c r="O176" s="73"/>
      <c r="P176" s="88"/>
      <c r="Q176" s="88"/>
      <c r="R176" s="47">
        <v>1</v>
      </c>
      <c r="S176" s="47">
        <v>1</v>
      </c>
      <c r="T176" s="47">
        <v>0</v>
      </c>
      <c r="U176" s="48">
        <v>0</v>
      </c>
      <c r="V176" s="48">
        <v>1.0300000000000001E-3</v>
      </c>
      <c r="W176" s="48">
        <v>2.0530000000000001E-3</v>
      </c>
      <c r="X176" s="48">
        <v>0.54148600000000002</v>
      </c>
      <c r="Y176" s="48">
        <v>0</v>
      </c>
      <c r="Z176" s="48">
        <v>0</v>
      </c>
      <c r="AA176" s="75">
        <v>176</v>
      </c>
      <c r="AB176" s="75"/>
      <c r="AC176" s="89"/>
      <c r="AD176" s="47"/>
      <c r="AE176" s="47"/>
      <c r="AF176" s="47"/>
      <c r="AG176" s="47"/>
      <c r="AH176" s="47"/>
      <c r="AI176" s="47"/>
      <c r="AJ176" s="47"/>
      <c r="AK176" s="47"/>
      <c r="AL176" s="47"/>
      <c r="AM176" s="47"/>
      <c r="AN176" s="2"/>
    </row>
    <row r="177" spans="1:40" x14ac:dyDescent="0.35">
      <c r="A177" s="11" t="s">
        <v>348</v>
      </c>
      <c r="B177" s="12"/>
      <c r="C177" s="12"/>
      <c r="D177" s="85"/>
      <c r="E177" s="74"/>
      <c r="F177" s="12"/>
      <c r="G177" s="12"/>
      <c r="H177" s="13"/>
      <c r="I177" s="63"/>
      <c r="J177" s="63"/>
      <c r="K177" s="13"/>
      <c r="L177" s="86"/>
      <c r="M177" s="87">
        <v>3944.327880859375</v>
      </c>
      <c r="N177" s="87">
        <v>7890.27880859375</v>
      </c>
      <c r="O177" s="73"/>
      <c r="P177" s="88"/>
      <c r="Q177" s="88"/>
      <c r="R177" s="47">
        <v>1</v>
      </c>
      <c r="S177" s="47">
        <v>1</v>
      </c>
      <c r="T177" s="47">
        <v>0</v>
      </c>
      <c r="U177" s="48">
        <v>0</v>
      </c>
      <c r="V177" s="48">
        <v>1.304E-3</v>
      </c>
      <c r="W177" s="48">
        <v>0</v>
      </c>
      <c r="X177" s="48">
        <v>0.56115700000000002</v>
      </c>
      <c r="Y177" s="48">
        <v>0</v>
      </c>
      <c r="Z177" s="48">
        <v>0</v>
      </c>
      <c r="AA177" s="75">
        <v>177</v>
      </c>
      <c r="AB177" s="75"/>
      <c r="AC177" s="89"/>
      <c r="AD177" s="47"/>
      <c r="AE177" s="47"/>
      <c r="AF177" s="47"/>
      <c r="AG177" s="47"/>
      <c r="AH177" s="47"/>
      <c r="AI177" s="47"/>
      <c r="AJ177" s="47"/>
      <c r="AK177" s="47"/>
      <c r="AL177" s="47"/>
      <c r="AM177" s="47"/>
      <c r="AN177" s="2"/>
    </row>
    <row r="178" spans="1:40" x14ac:dyDescent="0.35">
      <c r="A178" s="11" t="s">
        <v>349</v>
      </c>
      <c r="B178" s="12"/>
      <c r="C178" s="12"/>
      <c r="D178" s="85"/>
      <c r="E178" s="74"/>
      <c r="F178" s="12"/>
      <c r="G178" s="12"/>
      <c r="H178" s="13"/>
      <c r="I178" s="63"/>
      <c r="J178" s="63"/>
      <c r="K178" s="13"/>
      <c r="L178" s="86"/>
      <c r="M178" s="87">
        <v>1554.963134765625</v>
      </c>
      <c r="N178" s="87">
        <v>6118.830078125</v>
      </c>
      <c r="O178" s="73"/>
      <c r="P178" s="88"/>
      <c r="Q178" s="88"/>
      <c r="R178" s="47">
        <v>1</v>
      </c>
      <c r="S178" s="47">
        <v>1</v>
      </c>
      <c r="T178" s="47">
        <v>0</v>
      </c>
      <c r="U178" s="48">
        <v>0</v>
      </c>
      <c r="V178" s="48">
        <v>1.0300000000000001E-3</v>
      </c>
      <c r="W178" s="48">
        <v>2.0530000000000001E-3</v>
      </c>
      <c r="X178" s="48">
        <v>0.54148600000000002</v>
      </c>
      <c r="Y178" s="48">
        <v>0</v>
      </c>
      <c r="Z178" s="48">
        <v>0</v>
      </c>
      <c r="AA178" s="75">
        <v>178</v>
      </c>
      <c r="AB178" s="75"/>
      <c r="AC178" s="89"/>
      <c r="AD178" s="47"/>
      <c r="AE178" s="47"/>
      <c r="AF178" s="47"/>
      <c r="AG178" s="47"/>
      <c r="AH178" s="47"/>
      <c r="AI178" s="47"/>
      <c r="AJ178" s="47"/>
      <c r="AK178" s="47"/>
      <c r="AL178" s="47"/>
      <c r="AM178" s="47"/>
      <c r="AN178" s="2"/>
    </row>
    <row r="179" spans="1:40" x14ac:dyDescent="0.35">
      <c r="A179" s="11" t="s">
        <v>350</v>
      </c>
      <c r="B179" s="12"/>
      <c r="C179" s="12"/>
      <c r="D179" s="85"/>
      <c r="E179" s="74"/>
      <c r="F179" s="12"/>
      <c r="G179" s="12"/>
      <c r="H179" s="13"/>
      <c r="I179" s="63"/>
      <c r="J179" s="63"/>
      <c r="K179" s="13"/>
      <c r="L179" s="86"/>
      <c r="M179" s="87">
        <v>3843.189697265625</v>
      </c>
      <c r="N179" s="87">
        <v>6649.01904296875</v>
      </c>
      <c r="O179" s="73"/>
      <c r="P179" s="88"/>
      <c r="Q179" s="88"/>
      <c r="R179" s="47">
        <v>1</v>
      </c>
      <c r="S179" s="47">
        <v>1</v>
      </c>
      <c r="T179" s="47">
        <v>0</v>
      </c>
      <c r="U179" s="48">
        <v>0</v>
      </c>
      <c r="V179" s="48">
        <v>1.0300000000000001E-3</v>
      </c>
      <c r="W179" s="48">
        <v>2.0530000000000001E-3</v>
      </c>
      <c r="X179" s="48">
        <v>0.54148600000000002</v>
      </c>
      <c r="Y179" s="48">
        <v>0</v>
      </c>
      <c r="Z179" s="48">
        <v>0</v>
      </c>
      <c r="AA179" s="75">
        <v>179</v>
      </c>
      <c r="AB179" s="75"/>
      <c r="AC179" s="89"/>
      <c r="AD179" s="47"/>
      <c r="AE179" s="47"/>
      <c r="AF179" s="47"/>
      <c r="AG179" s="47"/>
      <c r="AH179" s="47"/>
      <c r="AI179" s="47"/>
      <c r="AJ179" s="47"/>
      <c r="AK179" s="47"/>
      <c r="AL179" s="47"/>
      <c r="AM179" s="47"/>
      <c r="AN179" s="2"/>
    </row>
    <row r="180" spans="1:40" x14ac:dyDescent="0.35">
      <c r="A180" s="11" t="s">
        <v>351</v>
      </c>
      <c r="B180" s="12"/>
      <c r="C180" s="12"/>
      <c r="D180" s="85"/>
      <c r="E180" s="74"/>
      <c r="F180" s="12"/>
      <c r="G180" s="12"/>
      <c r="H180" s="13"/>
      <c r="I180" s="63"/>
      <c r="J180" s="63"/>
      <c r="K180" s="13"/>
      <c r="L180" s="86"/>
      <c r="M180" s="87">
        <v>635.9925537109375</v>
      </c>
      <c r="N180" s="87">
        <v>8997.8115234375</v>
      </c>
      <c r="O180" s="73"/>
      <c r="P180" s="88"/>
      <c r="Q180" s="88"/>
      <c r="R180" s="47">
        <v>1</v>
      </c>
      <c r="S180" s="47">
        <v>1</v>
      </c>
      <c r="T180" s="47">
        <v>0</v>
      </c>
      <c r="U180" s="48">
        <v>0</v>
      </c>
      <c r="V180" s="48">
        <v>1.0300000000000001E-3</v>
      </c>
      <c r="W180" s="48">
        <v>2.0530000000000001E-3</v>
      </c>
      <c r="X180" s="48">
        <v>0.54148600000000002</v>
      </c>
      <c r="Y180" s="48">
        <v>0</v>
      </c>
      <c r="Z180" s="48">
        <v>0</v>
      </c>
      <c r="AA180" s="75">
        <v>180</v>
      </c>
      <c r="AB180" s="75"/>
      <c r="AC180" s="89"/>
      <c r="AD180" s="47"/>
      <c r="AE180" s="47"/>
      <c r="AF180" s="47"/>
      <c r="AG180" s="47"/>
      <c r="AH180" s="47"/>
      <c r="AI180" s="47"/>
      <c r="AJ180" s="47"/>
      <c r="AK180" s="47"/>
      <c r="AL180" s="47"/>
      <c r="AM180" s="47"/>
      <c r="AN180" s="2"/>
    </row>
    <row r="181" spans="1:40" x14ac:dyDescent="0.35">
      <c r="A181" s="11" t="s">
        <v>352</v>
      </c>
      <c r="B181" s="12"/>
      <c r="C181" s="12"/>
      <c r="D181" s="85"/>
      <c r="E181" s="74"/>
      <c r="F181" s="12"/>
      <c r="G181" s="12"/>
      <c r="H181" s="13"/>
      <c r="I181" s="63"/>
      <c r="J181" s="63"/>
      <c r="K181" s="13"/>
      <c r="L181" s="86"/>
      <c r="M181" s="87">
        <v>3092.905029296875</v>
      </c>
      <c r="N181" s="87">
        <v>8621.505859375</v>
      </c>
      <c r="O181" s="73"/>
      <c r="P181" s="88"/>
      <c r="Q181" s="88"/>
      <c r="R181" s="47">
        <v>1</v>
      </c>
      <c r="S181" s="47">
        <v>1</v>
      </c>
      <c r="T181" s="47">
        <v>0</v>
      </c>
      <c r="U181" s="48">
        <v>0</v>
      </c>
      <c r="V181" s="48">
        <v>1.0300000000000001E-3</v>
      </c>
      <c r="W181" s="48">
        <v>2.0530000000000001E-3</v>
      </c>
      <c r="X181" s="48">
        <v>0.54148600000000002</v>
      </c>
      <c r="Y181" s="48">
        <v>0</v>
      </c>
      <c r="Z181" s="48">
        <v>0</v>
      </c>
      <c r="AA181" s="75">
        <v>181</v>
      </c>
      <c r="AB181" s="75"/>
      <c r="AC181" s="89"/>
      <c r="AD181" s="47"/>
      <c r="AE181" s="47"/>
      <c r="AF181" s="47"/>
      <c r="AG181" s="47"/>
      <c r="AH181" s="47"/>
      <c r="AI181" s="47"/>
      <c r="AJ181" s="47"/>
      <c r="AK181" s="47"/>
      <c r="AL181" s="47"/>
      <c r="AM181" s="47"/>
      <c r="AN181" s="2"/>
    </row>
    <row r="182" spans="1:40" x14ac:dyDescent="0.35">
      <c r="A182" s="11" t="s">
        <v>353</v>
      </c>
      <c r="B182" s="12"/>
      <c r="C182" s="12"/>
      <c r="D182" s="85"/>
      <c r="E182" s="74"/>
      <c r="F182" s="12"/>
      <c r="G182" s="12"/>
      <c r="H182" s="13"/>
      <c r="I182" s="63"/>
      <c r="J182" s="63"/>
      <c r="K182" s="13"/>
      <c r="L182" s="86"/>
      <c r="M182" s="87">
        <v>3687.21484375</v>
      </c>
      <c r="N182" s="87">
        <v>8371.78515625</v>
      </c>
      <c r="O182" s="73"/>
      <c r="P182" s="88"/>
      <c r="Q182" s="88"/>
      <c r="R182" s="47">
        <v>1</v>
      </c>
      <c r="S182" s="47">
        <v>1</v>
      </c>
      <c r="T182" s="47">
        <v>0</v>
      </c>
      <c r="U182" s="48">
        <v>0</v>
      </c>
      <c r="V182" s="48">
        <v>1.0300000000000001E-3</v>
      </c>
      <c r="W182" s="48">
        <v>2.0530000000000001E-3</v>
      </c>
      <c r="X182" s="48">
        <v>0.54148600000000002</v>
      </c>
      <c r="Y182" s="48">
        <v>0</v>
      </c>
      <c r="Z182" s="48">
        <v>0</v>
      </c>
      <c r="AA182" s="75">
        <v>182</v>
      </c>
      <c r="AB182" s="75"/>
      <c r="AC182" s="89"/>
      <c r="AD182" s="47"/>
      <c r="AE182" s="47"/>
      <c r="AF182" s="47"/>
      <c r="AG182" s="47"/>
      <c r="AH182" s="47"/>
      <c r="AI182" s="47"/>
      <c r="AJ182" s="47"/>
      <c r="AK182" s="47"/>
      <c r="AL182" s="47"/>
      <c r="AM182" s="47"/>
      <c r="AN182" s="2"/>
    </row>
    <row r="183" spans="1:40" x14ac:dyDescent="0.35">
      <c r="A183" s="11" t="s">
        <v>354</v>
      </c>
      <c r="B183" s="12"/>
      <c r="C183" s="12"/>
      <c r="D183" s="85"/>
      <c r="E183" s="74"/>
      <c r="F183" s="12"/>
      <c r="G183" s="12"/>
      <c r="H183" s="13"/>
      <c r="I183" s="63"/>
      <c r="J183" s="63"/>
      <c r="K183" s="13"/>
      <c r="L183" s="86"/>
      <c r="M183" s="87">
        <v>1252.4322509765625</v>
      </c>
      <c r="N183" s="87">
        <v>5967.5146484375</v>
      </c>
      <c r="O183" s="73"/>
      <c r="P183" s="88"/>
      <c r="Q183" s="88"/>
      <c r="R183" s="47">
        <v>1</v>
      </c>
      <c r="S183" s="47">
        <v>1</v>
      </c>
      <c r="T183" s="47">
        <v>0</v>
      </c>
      <c r="U183" s="48">
        <v>0</v>
      </c>
      <c r="V183" s="48">
        <v>1.0300000000000001E-3</v>
      </c>
      <c r="W183" s="48">
        <v>2.0530000000000001E-3</v>
      </c>
      <c r="X183" s="48">
        <v>0.54148600000000002</v>
      </c>
      <c r="Y183" s="48">
        <v>0</v>
      </c>
      <c r="Z183" s="48">
        <v>0</v>
      </c>
      <c r="AA183" s="75">
        <v>183</v>
      </c>
      <c r="AB183" s="75"/>
      <c r="AC183" s="89"/>
      <c r="AD183" s="47"/>
      <c r="AE183" s="47"/>
      <c r="AF183" s="47"/>
      <c r="AG183" s="47"/>
      <c r="AH183" s="47"/>
      <c r="AI183" s="47"/>
      <c r="AJ183" s="47"/>
      <c r="AK183" s="47"/>
      <c r="AL183" s="47"/>
      <c r="AM183" s="47"/>
      <c r="AN183" s="2"/>
    </row>
    <row r="184" spans="1:40" x14ac:dyDescent="0.35">
      <c r="A184" s="11" t="s">
        <v>355</v>
      </c>
      <c r="B184" s="12"/>
      <c r="C184" s="12"/>
      <c r="D184" s="85"/>
      <c r="E184" s="74"/>
      <c r="F184" s="12"/>
      <c r="G184" s="12"/>
      <c r="H184" s="13"/>
      <c r="I184" s="63"/>
      <c r="J184" s="63"/>
      <c r="K184" s="13"/>
      <c r="L184" s="86"/>
      <c r="M184" s="87">
        <v>3528.397216796875</v>
      </c>
      <c r="N184" s="87">
        <v>8814.9296875</v>
      </c>
      <c r="O184" s="73"/>
      <c r="P184" s="88"/>
      <c r="Q184" s="88"/>
      <c r="R184" s="47">
        <v>1</v>
      </c>
      <c r="S184" s="47">
        <v>1</v>
      </c>
      <c r="T184" s="47">
        <v>0</v>
      </c>
      <c r="U184" s="48">
        <v>0</v>
      </c>
      <c r="V184" s="48">
        <v>1.0300000000000001E-3</v>
      </c>
      <c r="W184" s="48">
        <v>2.0530000000000001E-3</v>
      </c>
      <c r="X184" s="48">
        <v>0.54148600000000002</v>
      </c>
      <c r="Y184" s="48">
        <v>0</v>
      </c>
      <c r="Z184" s="48">
        <v>0</v>
      </c>
      <c r="AA184" s="75">
        <v>184</v>
      </c>
      <c r="AB184" s="75"/>
      <c r="AC184" s="89"/>
      <c r="AD184" s="47"/>
      <c r="AE184" s="47"/>
      <c r="AF184" s="47"/>
      <c r="AG184" s="47"/>
      <c r="AH184" s="47"/>
      <c r="AI184" s="47"/>
      <c r="AJ184" s="47"/>
      <c r="AK184" s="47"/>
      <c r="AL184" s="47"/>
      <c r="AM184" s="47"/>
      <c r="AN184" s="2"/>
    </row>
    <row r="185" spans="1:40" x14ac:dyDescent="0.35">
      <c r="A185" s="11" t="s">
        <v>356</v>
      </c>
      <c r="B185" s="12"/>
      <c r="C185" s="12"/>
      <c r="D185" s="85"/>
      <c r="E185" s="74"/>
      <c r="F185" s="12"/>
      <c r="G185" s="12"/>
      <c r="H185" s="13"/>
      <c r="I185" s="63"/>
      <c r="J185" s="63"/>
      <c r="K185" s="13"/>
      <c r="L185" s="86"/>
      <c r="M185" s="87">
        <v>3052.54541015625</v>
      </c>
      <c r="N185" s="87">
        <v>5771.732421875</v>
      </c>
      <c r="O185" s="73"/>
      <c r="P185" s="88"/>
      <c r="Q185" s="88"/>
      <c r="R185" s="47">
        <v>1</v>
      </c>
      <c r="S185" s="47">
        <v>1</v>
      </c>
      <c r="T185" s="47">
        <v>0</v>
      </c>
      <c r="U185" s="48">
        <v>0</v>
      </c>
      <c r="V185" s="48">
        <v>1.0300000000000001E-3</v>
      </c>
      <c r="W185" s="48">
        <v>2.0530000000000001E-3</v>
      </c>
      <c r="X185" s="48">
        <v>0.54148600000000002</v>
      </c>
      <c r="Y185" s="48">
        <v>0</v>
      </c>
      <c r="Z185" s="48">
        <v>0</v>
      </c>
      <c r="AA185" s="75">
        <v>185</v>
      </c>
      <c r="AB185" s="75"/>
      <c r="AC185" s="89"/>
      <c r="AD185" s="47"/>
      <c r="AE185" s="47"/>
      <c r="AF185" s="47"/>
      <c r="AG185" s="47"/>
      <c r="AH185" s="47"/>
      <c r="AI185" s="47"/>
      <c r="AJ185" s="47"/>
      <c r="AK185" s="47"/>
      <c r="AL185" s="47"/>
      <c r="AM185" s="47"/>
      <c r="AN185" s="2"/>
    </row>
    <row r="186" spans="1:40" x14ac:dyDescent="0.35">
      <c r="A186" s="11" t="s">
        <v>357</v>
      </c>
      <c r="B186" s="12"/>
      <c r="C186" s="12"/>
      <c r="D186" s="85"/>
      <c r="E186" s="74"/>
      <c r="F186" s="12"/>
      <c r="G186" s="12"/>
      <c r="H186" s="13"/>
      <c r="I186" s="63"/>
      <c r="J186" s="63"/>
      <c r="K186" s="13"/>
      <c r="L186" s="86"/>
      <c r="M186" s="87">
        <v>3626.238037109375</v>
      </c>
      <c r="N186" s="87">
        <v>8743.5166015625</v>
      </c>
      <c r="O186" s="73"/>
      <c r="P186" s="88"/>
      <c r="Q186" s="88"/>
      <c r="R186" s="47">
        <v>1</v>
      </c>
      <c r="S186" s="47">
        <v>1</v>
      </c>
      <c r="T186" s="47">
        <v>0</v>
      </c>
      <c r="U186" s="48">
        <v>0</v>
      </c>
      <c r="V186" s="48">
        <v>1.0300000000000001E-3</v>
      </c>
      <c r="W186" s="48">
        <v>2.0530000000000001E-3</v>
      </c>
      <c r="X186" s="48">
        <v>0.54148600000000002</v>
      </c>
      <c r="Y186" s="48">
        <v>0</v>
      </c>
      <c r="Z186" s="48">
        <v>0</v>
      </c>
      <c r="AA186" s="75">
        <v>186</v>
      </c>
      <c r="AB186" s="75"/>
      <c r="AC186" s="89"/>
      <c r="AD186" s="47"/>
      <c r="AE186" s="47"/>
      <c r="AF186" s="47"/>
      <c r="AG186" s="47"/>
      <c r="AH186" s="47"/>
      <c r="AI186" s="47"/>
      <c r="AJ186" s="47"/>
      <c r="AK186" s="47"/>
      <c r="AL186" s="47"/>
      <c r="AM186" s="47"/>
      <c r="AN186" s="2"/>
    </row>
    <row r="187" spans="1:40" x14ac:dyDescent="0.35">
      <c r="A187" s="11" t="s">
        <v>358</v>
      </c>
      <c r="B187" s="12"/>
      <c r="C187" s="12"/>
      <c r="D187" s="85"/>
      <c r="E187" s="74"/>
      <c r="F187" s="12"/>
      <c r="G187" s="12"/>
      <c r="H187" s="13"/>
      <c r="I187" s="63"/>
      <c r="J187" s="63"/>
      <c r="K187" s="13"/>
      <c r="L187" s="86"/>
      <c r="M187" s="87">
        <v>2251.084228515625</v>
      </c>
      <c r="N187" s="87">
        <v>7148.4375</v>
      </c>
      <c r="O187" s="73"/>
      <c r="P187" s="88"/>
      <c r="Q187" s="88"/>
      <c r="R187" s="47">
        <v>1</v>
      </c>
      <c r="S187" s="47">
        <v>1</v>
      </c>
      <c r="T187" s="47">
        <v>0</v>
      </c>
      <c r="U187" s="48">
        <v>0</v>
      </c>
      <c r="V187" s="48">
        <v>1.0300000000000001E-3</v>
      </c>
      <c r="W187" s="48">
        <v>2.0530000000000001E-3</v>
      </c>
      <c r="X187" s="48">
        <v>0.54148600000000002</v>
      </c>
      <c r="Y187" s="48">
        <v>0</v>
      </c>
      <c r="Z187" s="48">
        <v>0</v>
      </c>
      <c r="AA187" s="75">
        <v>187</v>
      </c>
      <c r="AB187" s="75"/>
      <c r="AC187" s="89"/>
      <c r="AD187" s="47"/>
      <c r="AE187" s="47"/>
      <c r="AF187" s="47"/>
      <c r="AG187" s="47"/>
      <c r="AH187" s="47"/>
      <c r="AI187" s="47"/>
      <c r="AJ187" s="47"/>
      <c r="AK187" s="47"/>
      <c r="AL187" s="47"/>
      <c r="AM187" s="47"/>
      <c r="AN187" s="2"/>
    </row>
    <row r="188" spans="1:40" x14ac:dyDescent="0.35">
      <c r="A188" s="11" t="s">
        <v>359</v>
      </c>
      <c r="B188" s="12"/>
      <c r="C188" s="12"/>
      <c r="D188" s="85"/>
      <c r="E188" s="74"/>
      <c r="F188" s="12"/>
      <c r="G188" s="12"/>
      <c r="H188" s="13"/>
      <c r="I188" s="63"/>
      <c r="J188" s="63"/>
      <c r="K188" s="13"/>
      <c r="L188" s="86"/>
      <c r="M188" s="87">
        <v>1722.094970703125</v>
      </c>
      <c r="N188" s="87">
        <v>8936.2099609375</v>
      </c>
      <c r="O188" s="73"/>
      <c r="P188" s="88"/>
      <c r="Q188" s="88"/>
      <c r="R188" s="47">
        <v>1</v>
      </c>
      <c r="S188" s="47">
        <v>1</v>
      </c>
      <c r="T188" s="47">
        <v>0</v>
      </c>
      <c r="U188" s="48">
        <v>0</v>
      </c>
      <c r="V188" s="48">
        <v>1.0300000000000001E-3</v>
      </c>
      <c r="W188" s="48">
        <v>2.0530000000000001E-3</v>
      </c>
      <c r="X188" s="48">
        <v>0.54148600000000002</v>
      </c>
      <c r="Y188" s="48">
        <v>0</v>
      </c>
      <c r="Z188" s="48">
        <v>0</v>
      </c>
      <c r="AA188" s="75">
        <v>188</v>
      </c>
      <c r="AB188" s="75"/>
      <c r="AC188" s="89"/>
      <c r="AD188" s="47"/>
      <c r="AE188" s="47"/>
      <c r="AF188" s="47"/>
      <c r="AG188" s="47"/>
      <c r="AH188" s="47"/>
      <c r="AI188" s="47"/>
      <c r="AJ188" s="47"/>
      <c r="AK188" s="47"/>
      <c r="AL188" s="47"/>
      <c r="AM188" s="47"/>
      <c r="AN188" s="2"/>
    </row>
    <row r="189" spans="1:40" x14ac:dyDescent="0.35">
      <c r="A189" s="11" t="s">
        <v>360</v>
      </c>
      <c r="B189" s="12"/>
      <c r="C189" s="12"/>
      <c r="D189" s="85"/>
      <c r="E189" s="74"/>
      <c r="F189" s="12"/>
      <c r="G189" s="12"/>
      <c r="H189" s="13"/>
      <c r="I189" s="63"/>
      <c r="J189" s="63"/>
      <c r="K189" s="13"/>
      <c r="L189" s="86"/>
      <c r="M189" s="87">
        <v>887.45294189453125</v>
      </c>
      <c r="N189" s="87">
        <v>8790.63671875</v>
      </c>
      <c r="O189" s="73"/>
      <c r="P189" s="88"/>
      <c r="Q189" s="88"/>
      <c r="R189" s="47">
        <v>1</v>
      </c>
      <c r="S189" s="47">
        <v>1</v>
      </c>
      <c r="T189" s="47">
        <v>0</v>
      </c>
      <c r="U189" s="48">
        <v>0</v>
      </c>
      <c r="V189" s="48">
        <v>1.0300000000000001E-3</v>
      </c>
      <c r="W189" s="48">
        <v>2.0530000000000001E-3</v>
      </c>
      <c r="X189" s="48">
        <v>0.54148600000000002</v>
      </c>
      <c r="Y189" s="48">
        <v>0</v>
      </c>
      <c r="Z189" s="48">
        <v>0</v>
      </c>
      <c r="AA189" s="75">
        <v>189</v>
      </c>
      <c r="AB189" s="75"/>
      <c r="AC189" s="89"/>
      <c r="AD189" s="47"/>
      <c r="AE189" s="47"/>
      <c r="AF189" s="47"/>
      <c r="AG189" s="47"/>
      <c r="AH189" s="47"/>
      <c r="AI189" s="47"/>
      <c r="AJ189" s="47"/>
      <c r="AK189" s="47"/>
      <c r="AL189" s="47"/>
      <c r="AM189" s="47"/>
      <c r="AN189" s="2"/>
    </row>
    <row r="190" spans="1:40" x14ac:dyDescent="0.35">
      <c r="A190" s="11" t="s">
        <v>361</v>
      </c>
      <c r="B190" s="12"/>
      <c r="C190" s="12"/>
      <c r="D190" s="85"/>
      <c r="E190" s="74"/>
      <c r="F190" s="12"/>
      <c r="G190" s="12"/>
      <c r="H190" s="13"/>
      <c r="I190" s="63"/>
      <c r="J190" s="63"/>
      <c r="K190" s="13"/>
      <c r="L190" s="86"/>
      <c r="M190" s="87">
        <v>3508.97265625</v>
      </c>
      <c r="N190" s="87">
        <v>8853.240234375</v>
      </c>
      <c r="O190" s="73"/>
      <c r="P190" s="88"/>
      <c r="Q190" s="88"/>
      <c r="R190" s="47">
        <v>1</v>
      </c>
      <c r="S190" s="47">
        <v>1</v>
      </c>
      <c r="T190" s="47">
        <v>0</v>
      </c>
      <c r="U190" s="48">
        <v>0</v>
      </c>
      <c r="V190" s="48">
        <v>1.0300000000000001E-3</v>
      </c>
      <c r="W190" s="48">
        <v>2.0530000000000001E-3</v>
      </c>
      <c r="X190" s="48">
        <v>0.54148600000000002</v>
      </c>
      <c r="Y190" s="48">
        <v>0</v>
      </c>
      <c r="Z190" s="48">
        <v>0</v>
      </c>
      <c r="AA190" s="75">
        <v>190</v>
      </c>
      <c r="AB190" s="75"/>
      <c r="AC190" s="89"/>
      <c r="AD190" s="47"/>
      <c r="AE190" s="47"/>
      <c r="AF190" s="47"/>
      <c r="AG190" s="47"/>
      <c r="AH190" s="47"/>
      <c r="AI190" s="47"/>
      <c r="AJ190" s="47"/>
      <c r="AK190" s="47"/>
      <c r="AL190" s="47"/>
      <c r="AM190" s="47"/>
      <c r="AN190" s="2"/>
    </row>
    <row r="191" spans="1:40" x14ac:dyDescent="0.35">
      <c r="A191" s="11" t="s">
        <v>362</v>
      </c>
      <c r="B191" s="12"/>
      <c r="C191" s="12"/>
      <c r="D191" s="85"/>
      <c r="E191" s="74"/>
      <c r="F191" s="12"/>
      <c r="G191" s="12"/>
      <c r="H191" s="13"/>
      <c r="I191" s="63"/>
      <c r="J191" s="63"/>
      <c r="K191" s="13"/>
      <c r="L191" s="86"/>
      <c r="M191" s="87">
        <v>1338.7659912109375</v>
      </c>
      <c r="N191" s="87">
        <v>7904.912109375</v>
      </c>
      <c r="O191" s="73"/>
      <c r="P191" s="88"/>
      <c r="Q191" s="88"/>
      <c r="R191" s="47">
        <v>1</v>
      </c>
      <c r="S191" s="47">
        <v>1</v>
      </c>
      <c r="T191" s="47">
        <v>0</v>
      </c>
      <c r="U191" s="48">
        <v>0</v>
      </c>
      <c r="V191" s="48">
        <v>1.0300000000000001E-3</v>
      </c>
      <c r="W191" s="48">
        <v>2.0530000000000001E-3</v>
      </c>
      <c r="X191" s="48">
        <v>0.54148600000000002</v>
      </c>
      <c r="Y191" s="48">
        <v>0</v>
      </c>
      <c r="Z191" s="48">
        <v>0</v>
      </c>
      <c r="AA191" s="75">
        <v>191</v>
      </c>
      <c r="AB191" s="75"/>
      <c r="AC191" s="89"/>
      <c r="AD191" s="47"/>
      <c r="AE191" s="47"/>
      <c r="AF191" s="47"/>
      <c r="AG191" s="47"/>
      <c r="AH191" s="47"/>
      <c r="AI191" s="47"/>
      <c r="AJ191" s="47"/>
      <c r="AK191" s="47"/>
      <c r="AL191" s="47"/>
      <c r="AM191" s="47"/>
      <c r="AN191" s="2"/>
    </row>
    <row r="192" spans="1:40" x14ac:dyDescent="0.35">
      <c r="A192" s="11" t="s">
        <v>363</v>
      </c>
      <c r="B192" s="12"/>
      <c r="C192" s="12"/>
      <c r="D192" s="85"/>
      <c r="E192" s="74"/>
      <c r="F192" s="12"/>
      <c r="G192" s="12"/>
      <c r="H192" s="13"/>
      <c r="I192" s="63"/>
      <c r="J192" s="63"/>
      <c r="K192" s="13"/>
      <c r="L192" s="86"/>
      <c r="M192" s="87">
        <v>7788.68017578125</v>
      </c>
      <c r="N192" s="87">
        <v>950.31610107421875</v>
      </c>
      <c r="O192" s="73"/>
      <c r="P192" s="88"/>
      <c r="Q192" s="88"/>
      <c r="R192" s="47">
        <v>1</v>
      </c>
      <c r="S192" s="47">
        <v>1</v>
      </c>
      <c r="T192" s="47">
        <v>0</v>
      </c>
      <c r="U192" s="48">
        <v>0</v>
      </c>
      <c r="V192" s="48">
        <v>1.335E-3</v>
      </c>
      <c r="W192" s="48">
        <v>0</v>
      </c>
      <c r="X192" s="48">
        <v>0.54926600000000003</v>
      </c>
      <c r="Y192" s="48">
        <v>0</v>
      </c>
      <c r="Z192" s="48">
        <v>0</v>
      </c>
      <c r="AA192" s="75">
        <v>192</v>
      </c>
      <c r="AB192" s="75"/>
      <c r="AC192" s="89"/>
      <c r="AD192" s="47"/>
      <c r="AE192" s="47"/>
      <c r="AF192" s="47"/>
      <c r="AG192" s="47"/>
      <c r="AH192" s="47"/>
      <c r="AI192" s="47"/>
      <c r="AJ192" s="47"/>
      <c r="AK192" s="47"/>
      <c r="AL192" s="47"/>
      <c r="AM192" s="47"/>
      <c r="AN192" s="2"/>
    </row>
    <row r="193" spans="1:40" x14ac:dyDescent="0.35">
      <c r="A193" s="11" t="s">
        <v>364</v>
      </c>
      <c r="B193" s="12"/>
      <c r="C193" s="12"/>
      <c r="D193" s="85"/>
      <c r="E193" s="74"/>
      <c r="F193" s="12"/>
      <c r="G193" s="12"/>
      <c r="H193" s="13"/>
      <c r="I193" s="63"/>
      <c r="J193" s="63"/>
      <c r="K193" s="13"/>
      <c r="L193" s="86"/>
      <c r="M193" s="87">
        <v>3456.145751953125</v>
      </c>
      <c r="N193" s="87">
        <v>8548.4521484375</v>
      </c>
      <c r="O193" s="73"/>
      <c r="P193" s="88"/>
      <c r="Q193" s="88"/>
      <c r="R193" s="47">
        <v>1</v>
      </c>
      <c r="S193" s="47">
        <v>1</v>
      </c>
      <c r="T193" s="47">
        <v>0</v>
      </c>
      <c r="U193" s="48">
        <v>0</v>
      </c>
      <c r="V193" s="48">
        <v>1.0300000000000001E-3</v>
      </c>
      <c r="W193" s="48">
        <v>2.0530000000000001E-3</v>
      </c>
      <c r="X193" s="48">
        <v>0.54148600000000002</v>
      </c>
      <c r="Y193" s="48">
        <v>0</v>
      </c>
      <c r="Z193" s="48">
        <v>0</v>
      </c>
      <c r="AA193" s="75">
        <v>193</v>
      </c>
      <c r="AB193" s="75"/>
      <c r="AC193" s="89"/>
      <c r="AD193" s="47"/>
      <c r="AE193" s="47"/>
      <c r="AF193" s="47"/>
      <c r="AG193" s="47"/>
      <c r="AH193" s="47"/>
      <c r="AI193" s="47"/>
      <c r="AJ193" s="47"/>
      <c r="AK193" s="47"/>
      <c r="AL193" s="47"/>
      <c r="AM193" s="47"/>
      <c r="AN193" s="2"/>
    </row>
    <row r="194" spans="1:40" x14ac:dyDescent="0.35">
      <c r="A194" s="11" t="s">
        <v>365</v>
      </c>
      <c r="B194" s="12"/>
      <c r="C194" s="12"/>
      <c r="D194" s="85"/>
      <c r="E194" s="74"/>
      <c r="F194" s="12"/>
      <c r="G194" s="12"/>
      <c r="H194" s="13"/>
      <c r="I194" s="63"/>
      <c r="J194" s="63"/>
      <c r="K194" s="13"/>
      <c r="L194" s="86"/>
      <c r="M194" s="87">
        <v>2007.0850830078125</v>
      </c>
      <c r="N194" s="87">
        <v>6551.193359375</v>
      </c>
      <c r="O194" s="73"/>
      <c r="P194" s="88"/>
      <c r="Q194" s="88"/>
      <c r="R194" s="47">
        <v>1</v>
      </c>
      <c r="S194" s="47">
        <v>1</v>
      </c>
      <c r="T194" s="47">
        <v>0</v>
      </c>
      <c r="U194" s="48">
        <v>0</v>
      </c>
      <c r="V194" s="48">
        <v>1.0300000000000001E-3</v>
      </c>
      <c r="W194" s="48">
        <v>2.0530000000000001E-3</v>
      </c>
      <c r="X194" s="48">
        <v>0.54148600000000002</v>
      </c>
      <c r="Y194" s="48">
        <v>0</v>
      </c>
      <c r="Z194" s="48">
        <v>0</v>
      </c>
      <c r="AA194" s="75">
        <v>194</v>
      </c>
      <c r="AB194" s="75"/>
      <c r="AC194" s="89"/>
      <c r="AD194" s="47"/>
      <c r="AE194" s="47"/>
      <c r="AF194" s="47"/>
      <c r="AG194" s="47"/>
      <c r="AH194" s="47"/>
      <c r="AI194" s="47"/>
      <c r="AJ194" s="47"/>
      <c r="AK194" s="47"/>
      <c r="AL194" s="47"/>
      <c r="AM194" s="47"/>
      <c r="AN194" s="2"/>
    </row>
    <row r="195" spans="1:40" x14ac:dyDescent="0.35">
      <c r="A195" s="11" t="s">
        <v>366</v>
      </c>
      <c r="B195" s="12"/>
      <c r="C195" s="12"/>
      <c r="D195" s="85"/>
      <c r="E195" s="74"/>
      <c r="F195" s="12"/>
      <c r="G195" s="12"/>
      <c r="H195" s="13"/>
      <c r="I195" s="63"/>
      <c r="J195" s="63"/>
      <c r="K195" s="13"/>
      <c r="L195" s="86"/>
      <c r="M195" s="87">
        <v>4007.422119140625</v>
      </c>
      <c r="N195" s="87">
        <v>7123.29931640625</v>
      </c>
      <c r="O195" s="73"/>
      <c r="P195" s="88"/>
      <c r="Q195" s="88"/>
      <c r="R195" s="47">
        <v>1</v>
      </c>
      <c r="S195" s="47">
        <v>1</v>
      </c>
      <c r="T195" s="47">
        <v>0</v>
      </c>
      <c r="U195" s="48">
        <v>0</v>
      </c>
      <c r="V195" s="48">
        <v>1.0300000000000001E-3</v>
      </c>
      <c r="W195" s="48">
        <v>2.0530000000000001E-3</v>
      </c>
      <c r="X195" s="48">
        <v>0.54148600000000002</v>
      </c>
      <c r="Y195" s="48">
        <v>0</v>
      </c>
      <c r="Z195" s="48">
        <v>0</v>
      </c>
      <c r="AA195" s="75">
        <v>195</v>
      </c>
      <c r="AB195" s="75"/>
      <c r="AC195" s="89"/>
      <c r="AD195" s="47"/>
      <c r="AE195" s="47"/>
      <c r="AF195" s="47"/>
      <c r="AG195" s="47"/>
      <c r="AH195" s="47"/>
      <c r="AI195" s="47"/>
      <c r="AJ195" s="47"/>
      <c r="AK195" s="47"/>
      <c r="AL195" s="47"/>
      <c r="AM195" s="47"/>
      <c r="AN195" s="2"/>
    </row>
    <row r="196" spans="1:40" x14ac:dyDescent="0.35">
      <c r="A196" s="11" t="s">
        <v>367</v>
      </c>
      <c r="B196" s="12"/>
      <c r="C196" s="12"/>
      <c r="D196" s="85"/>
      <c r="E196" s="74"/>
      <c r="F196" s="12"/>
      <c r="G196" s="12"/>
      <c r="H196" s="13"/>
      <c r="I196" s="63"/>
      <c r="J196" s="63"/>
      <c r="K196" s="13"/>
      <c r="L196" s="86"/>
      <c r="M196" s="87">
        <v>4342.07080078125</v>
      </c>
      <c r="N196" s="87">
        <v>7969.26025390625</v>
      </c>
      <c r="O196" s="73"/>
      <c r="P196" s="88"/>
      <c r="Q196" s="88"/>
      <c r="R196" s="47">
        <v>1</v>
      </c>
      <c r="S196" s="47">
        <v>1</v>
      </c>
      <c r="T196" s="47">
        <v>0</v>
      </c>
      <c r="U196" s="48">
        <v>0</v>
      </c>
      <c r="V196" s="48">
        <v>1.325E-3</v>
      </c>
      <c r="W196" s="48">
        <v>0</v>
      </c>
      <c r="X196" s="48">
        <v>0.551342</v>
      </c>
      <c r="Y196" s="48">
        <v>0</v>
      </c>
      <c r="Z196" s="48">
        <v>0</v>
      </c>
      <c r="AA196" s="75">
        <v>196</v>
      </c>
      <c r="AB196" s="75"/>
      <c r="AC196" s="89"/>
      <c r="AD196" s="47"/>
      <c r="AE196" s="47"/>
      <c r="AF196" s="47"/>
      <c r="AG196" s="47"/>
      <c r="AH196" s="47"/>
      <c r="AI196" s="47"/>
      <c r="AJ196" s="47"/>
      <c r="AK196" s="47"/>
      <c r="AL196" s="47"/>
      <c r="AM196" s="47"/>
      <c r="AN196" s="2"/>
    </row>
    <row r="197" spans="1:40" x14ac:dyDescent="0.35">
      <c r="A197" s="11" t="s">
        <v>368</v>
      </c>
      <c r="B197" s="12"/>
      <c r="C197" s="12"/>
      <c r="D197" s="85"/>
      <c r="E197" s="74"/>
      <c r="F197" s="12"/>
      <c r="G197" s="12"/>
      <c r="H197" s="13"/>
      <c r="I197" s="63"/>
      <c r="J197" s="63"/>
      <c r="K197" s="13"/>
      <c r="L197" s="86"/>
      <c r="M197" s="87">
        <v>1856.62255859375</v>
      </c>
      <c r="N197" s="87">
        <v>9413.5439453125</v>
      </c>
      <c r="O197" s="73"/>
      <c r="P197" s="88"/>
      <c r="Q197" s="88"/>
      <c r="R197" s="47">
        <v>1</v>
      </c>
      <c r="S197" s="47">
        <v>1</v>
      </c>
      <c r="T197" s="47">
        <v>0</v>
      </c>
      <c r="U197" s="48">
        <v>0</v>
      </c>
      <c r="V197" s="48">
        <v>1.0300000000000001E-3</v>
      </c>
      <c r="W197" s="48">
        <v>2.0530000000000001E-3</v>
      </c>
      <c r="X197" s="48">
        <v>0.54148600000000002</v>
      </c>
      <c r="Y197" s="48">
        <v>0</v>
      </c>
      <c r="Z197" s="48">
        <v>0</v>
      </c>
      <c r="AA197" s="75">
        <v>197</v>
      </c>
      <c r="AB197" s="75"/>
      <c r="AC197" s="89"/>
      <c r="AD197" s="47"/>
      <c r="AE197" s="47"/>
      <c r="AF197" s="47"/>
      <c r="AG197" s="47"/>
      <c r="AH197" s="47"/>
      <c r="AI197" s="47"/>
      <c r="AJ197" s="47"/>
      <c r="AK197" s="47"/>
      <c r="AL197" s="47"/>
      <c r="AM197" s="47"/>
      <c r="AN197" s="2"/>
    </row>
    <row r="198" spans="1:40" x14ac:dyDescent="0.35">
      <c r="A198" s="11" t="s">
        <v>369</v>
      </c>
      <c r="B198" s="12"/>
      <c r="C198" s="12"/>
      <c r="D198" s="85"/>
      <c r="E198" s="74"/>
      <c r="F198" s="12"/>
      <c r="G198" s="12"/>
      <c r="H198" s="13"/>
      <c r="I198" s="63"/>
      <c r="J198" s="63"/>
      <c r="K198" s="13"/>
      <c r="L198" s="86"/>
      <c r="M198" s="87">
        <v>3975.199951171875</v>
      </c>
      <c r="N198" s="87">
        <v>7142.12548828125</v>
      </c>
      <c r="O198" s="73"/>
      <c r="P198" s="88"/>
      <c r="Q198" s="88"/>
      <c r="R198" s="47">
        <v>1</v>
      </c>
      <c r="S198" s="47">
        <v>1</v>
      </c>
      <c r="T198" s="47">
        <v>0</v>
      </c>
      <c r="U198" s="48">
        <v>0</v>
      </c>
      <c r="V198" s="48">
        <v>1.0300000000000001E-3</v>
      </c>
      <c r="W198" s="48">
        <v>2.0530000000000001E-3</v>
      </c>
      <c r="X198" s="48">
        <v>0.54148600000000002</v>
      </c>
      <c r="Y198" s="48">
        <v>0</v>
      </c>
      <c r="Z198" s="48">
        <v>0</v>
      </c>
      <c r="AA198" s="75">
        <v>198</v>
      </c>
      <c r="AB198" s="75"/>
      <c r="AC198" s="89"/>
      <c r="AD198" s="47"/>
      <c r="AE198" s="47"/>
      <c r="AF198" s="47"/>
      <c r="AG198" s="47"/>
      <c r="AH198" s="47"/>
      <c r="AI198" s="47"/>
      <c r="AJ198" s="47"/>
      <c r="AK198" s="47"/>
      <c r="AL198" s="47"/>
      <c r="AM198" s="47"/>
      <c r="AN198" s="2"/>
    </row>
    <row r="199" spans="1:40" x14ac:dyDescent="0.35">
      <c r="A199" s="11" t="s">
        <v>370</v>
      </c>
      <c r="B199" s="12"/>
      <c r="C199" s="12"/>
      <c r="D199" s="85"/>
      <c r="E199" s="74"/>
      <c r="F199" s="12"/>
      <c r="G199" s="12"/>
      <c r="H199" s="13"/>
      <c r="I199" s="63"/>
      <c r="J199" s="63"/>
      <c r="K199" s="13"/>
      <c r="L199" s="86"/>
      <c r="M199" s="87">
        <v>3514.581298828125</v>
      </c>
      <c r="N199" s="87">
        <v>6615.310546875</v>
      </c>
      <c r="O199" s="73"/>
      <c r="P199" s="88"/>
      <c r="Q199" s="88"/>
      <c r="R199" s="47">
        <v>1</v>
      </c>
      <c r="S199" s="47">
        <v>1</v>
      </c>
      <c r="T199" s="47">
        <v>0</v>
      </c>
      <c r="U199" s="48">
        <v>0</v>
      </c>
      <c r="V199" s="48">
        <v>1.0300000000000001E-3</v>
      </c>
      <c r="W199" s="48">
        <v>2.0530000000000001E-3</v>
      </c>
      <c r="X199" s="48">
        <v>0.54148600000000002</v>
      </c>
      <c r="Y199" s="48">
        <v>0</v>
      </c>
      <c r="Z199" s="48">
        <v>0</v>
      </c>
      <c r="AA199" s="75">
        <v>199</v>
      </c>
      <c r="AB199" s="75"/>
      <c r="AC199" s="89"/>
      <c r="AD199" s="47"/>
      <c r="AE199" s="47"/>
      <c r="AF199" s="47"/>
      <c r="AG199" s="47"/>
      <c r="AH199" s="47"/>
      <c r="AI199" s="47"/>
      <c r="AJ199" s="47"/>
      <c r="AK199" s="47"/>
      <c r="AL199" s="47"/>
      <c r="AM199" s="47"/>
      <c r="AN199" s="2"/>
    </row>
    <row r="200" spans="1:40" x14ac:dyDescent="0.35">
      <c r="A200" s="11" t="s">
        <v>371</v>
      </c>
      <c r="B200" s="12"/>
      <c r="C200" s="12"/>
      <c r="D200" s="85"/>
      <c r="E200" s="74"/>
      <c r="F200" s="12"/>
      <c r="G200" s="12"/>
      <c r="H200" s="13"/>
      <c r="I200" s="63"/>
      <c r="J200" s="63"/>
      <c r="K200" s="13"/>
      <c r="L200" s="86"/>
      <c r="M200" s="87">
        <v>1852.5347900390625</v>
      </c>
      <c r="N200" s="87">
        <v>5440.1201171875</v>
      </c>
      <c r="O200" s="73"/>
      <c r="P200" s="88"/>
      <c r="Q200" s="88"/>
      <c r="R200" s="47">
        <v>1</v>
      </c>
      <c r="S200" s="47">
        <v>1</v>
      </c>
      <c r="T200" s="47">
        <v>0</v>
      </c>
      <c r="U200" s="48">
        <v>0</v>
      </c>
      <c r="V200" s="48">
        <v>1.0300000000000001E-3</v>
      </c>
      <c r="W200" s="48">
        <v>2.0530000000000001E-3</v>
      </c>
      <c r="X200" s="48">
        <v>0.54148600000000002</v>
      </c>
      <c r="Y200" s="48">
        <v>0</v>
      </c>
      <c r="Z200" s="48">
        <v>0</v>
      </c>
      <c r="AA200" s="75">
        <v>200</v>
      </c>
      <c r="AB200" s="75"/>
      <c r="AC200" s="89"/>
      <c r="AD200" s="47"/>
      <c r="AE200" s="47"/>
      <c r="AF200" s="47"/>
      <c r="AG200" s="47"/>
      <c r="AH200" s="47"/>
      <c r="AI200" s="47"/>
      <c r="AJ200" s="47"/>
      <c r="AK200" s="47"/>
      <c r="AL200" s="47"/>
      <c r="AM200" s="47"/>
      <c r="AN200" s="2"/>
    </row>
    <row r="201" spans="1:40" x14ac:dyDescent="0.35">
      <c r="A201" s="11" t="s">
        <v>372</v>
      </c>
      <c r="B201" s="12"/>
      <c r="C201" s="12"/>
      <c r="D201" s="85"/>
      <c r="E201" s="74"/>
      <c r="F201" s="12"/>
      <c r="G201" s="12"/>
      <c r="H201" s="13"/>
      <c r="I201" s="63"/>
      <c r="J201" s="63"/>
      <c r="K201" s="13"/>
      <c r="L201" s="86"/>
      <c r="M201" s="87">
        <v>887.12725830078125</v>
      </c>
      <c r="N201" s="87">
        <v>6725.21484375</v>
      </c>
      <c r="O201" s="73"/>
      <c r="P201" s="88"/>
      <c r="Q201" s="88"/>
      <c r="R201" s="47">
        <v>1</v>
      </c>
      <c r="S201" s="47">
        <v>1</v>
      </c>
      <c r="T201" s="47">
        <v>0</v>
      </c>
      <c r="U201" s="48">
        <v>0</v>
      </c>
      <c r="V201" s="48">
        <v>1.0300000000000001E-3</v>
      </c>
      <c r="W201" s="48">
        <v>2.0530000000000001E-3</v>
      </c>
      <c r="X201" s="48">
        <v>0.54148600000000002</v>
      </c>
      <c r="Y201" s="48">
        <v>0</v>
      </c>
      <c r="Z201" s="48">
        <v>0</v>
      </c>
      <c r="AA201" s="75">
        <v>201</v>
      </c>
      <c r="AB201" s="75"/>
      <c r="AC201" s="89"/>
      <c r="AD201" s="47"/>
      <c r="AE201" s="47"/>
      <c r="AF201" s="47"/>
      <c r="AG201" s="47"/>
      <c r="AH201" s="47"/>
      <c r="AI201" s="47"/>
      <c r="AJ201" s="47"/>
      <c r="AK201" s="47"/>
      <c r="AL201" s="47"/>
      <c r="AM201" s="47"/>
      <c r="AN201" s="2"/>
    </row>
    <row r="202" spans="1:40" x14ac:dyDescent="0.35">
      <c r="A202" s="11" t="s">
        <v>373</v>
      </c>
      <c r="B202" s="12"/>
      <c r="C202" s="12"/>
      <c r="D202" s="85"/>
      <c r="E202" s="74"/>
      <c r="F202" s="12"/>
      <c r="G202" s="12"/>
      <c r="H202" s="13"/>
      <c r="I202" s="63"/>
      <c r="J202" s="63"/>
      <c r="K202" s="13"/>
      <c r="L202" s="86"/>
      <c r="M202" s="87">
        <v>1848.870849609375</v>
      </c>
      <c r="N202" s="87">
        <v>8681.8935546875</v>
      </c>
      <c r="O202" s="73"/>
      <c r="P202" s="88"/>
      <c r="Q202" s="88"/>
      <c r="R202" s="47">
        <v>1</v>
      </c>
      <c r="S202" s="47">
        <v>1</v>
      </c>
      <c r="T202" s="47">
        <v>0</v>
      </c>
      <c r="U202" s="48">
        <v>0</v>
      </c>
      <c r="V202" s="48">
        <v>1.0300000000000001E-3</v>
      </c>
      <c r="W202" s="48">
        <v>2.0530000000000001E-3</v>
      </c>
      <c r="X202" s="48">
        <v>0.54148600000000002</v>
      </c>
      <c r="Y202" s="48">
        <v>0</v>
      </c>
      <c r="Z202" s="48">
        <v>0</v>
      </c>
      <c r="AA202" s="75">
        <v>202</v>
      </c>
      <c r="AB202" s="75"/>
      <c r="AC202" s="89"/>
      <c r="AD202" s="47"/>
      <c r="AE202" s="47"/>
      <c r="AF202" s="47"/>
      <c r="AG202" s="47"/>
      <c r="AH202" s="47"/>
      <c r="AI202" s="47"/>
      <c r="AJ202" s="47"/>
      <c r="AK202" s="47"/>
      <c r="AL202" s="47"/>
      <c r="AM202" s="47"/>
      <c r="AN202" s="2"/>
    </row>
    <row r="203" spans="1:40" x14ac:dyDescent="0.35">
      <c r="A203" s="11" t="s">
        <v>374</v>
      </c>
      <c r="B203" s="12"/>
      <c r="C203" s="12"/>
      <c r="D203" s="85"/>
      <c r="E203" s="74"/>
      <c r="F203" s="12"/>
      <c r="G203" s="12"/>
      <c r="H203" s="13"/>
      <c r="I203" s="63"/>
      <c r="J203" s="63"/>
      <c r="K203" s="13"/>
      <c r="L203" s="86"/>
      <c r="M203" s="87">
        <v>3203.73583984375</v>
      </c>
      <c r="N203" s="87">
        <v>6850.66748046875</v>
      </c>
      <c r="O203" s="73"/>
      <c r="P203" s="88"/>
      <c r="Q203" s="88"/>
      <c r="R203" s="47">
        <v>1</v>
      </c>
      <c r="S203" s="47">
        <v>1</v>
      </c>
      <c r="T203" s="47">
        <v>0</v>
      </c>
      <c r="U203" s="48">
        <v>0</v>
      </c>
      <c r="V203" s="48">
        <v>1.0300000000000001E-3</v>
      </c>
      <c r="W203" s="48">
        <v>2.0530000000000001E-3</v>
      </c>
      <c r="X203" s="48">
        <v>0.54148600000000002</v>
      </c>
      <c r="Y203" s="48">
        <v>0</v>
      </c>
      <c r="Z203" s="48">
        <v>0</v>
      </c>
      <c r="AA203" s="75">
        <v>203</v>
      </c>
      <c r="AB203" s="75"/>
      <c r="AC203" s="89"/>
      <c r="AD203" s="47"/>
      <c r="AE203" s="47"/>
      <c r="AF203" s="47"/>
      <c r="AG203" s="47"/>
      <c r="AH203" s="47"/>
      <c r="AI203" s="47"/>
      <c r="AJ203" s="47"/>
      <c r="AK203" s="47"/>
      <c r="AL203" s="47"/>
      <c r="AM203" s="47"/>
      <c r="AN203" s="2"/>
    </row>
    <row r="204" spans="1:40" x14ac:dyDescent="0.35">
      <c r="A204" s="11" t="s">
        <v>375</v>
      </c>
      <c r="B204" s="12"/>
      <c r="C204" s="12"/>
      <c r="D204" s="85"/>
      <c r="E204" s="74"/>
      <c r="F204" s="12"/>
      <c r="G204" s="12"/>
      <c r="H204" s="13"/>
      <c r="I204" s="63"/>
      <c r="J204" s="63"/>
      <c r="K204" s="13"/>
      <c r="L204" s="86"/>
      <c r="M204" s="87">
        <v>2107.2451171875</v>
      </c>
      <c r="N204" s="87">
        <v>5774.1396484375</v>
      </c>
      <c r="O204" s="73"/>
      <c r="P204" s="88"/>
      <c r="Q204" s="88"/>
      <c r="R204" s="47">
        <v>1</v>
      </c>
      <c r="S204" s="47">
        <v>1</v>
      </c>
      <c r="T204" s="47">
        <v>0</v>
      </c>
      <c r="U204" s="48">
        <v>0</v>
      </c>
      <c r="V204" s="48">
        <v>1.0300000000000001E-3</v>
      </c>
      <c r="W204" s="48">
        <v>2.0530000000000001E-3</v>
      </c>
      <c r="X204" s="48">
        <v>0.54148600000000002</v>
      </c>
      <c r="Y204" s="48">
        <v>0</v>
      </c>
      <c r="Z204" s="48">
        <v>0</v>
      </c>
      <c r="AA204" s="75">
        <v>204</v>
      </c>
      <c r="AB204" s="75"/>
      <c r="AC204" s="89"/>
      <c r="AD204" s="47"/>
      <c r="AE204" s="47"/>
      <c r="AF204" s="47"/>
      <c r="AG204" s="47"/>
      <c r="AH204" s="47"/>
      <c r="AI204" s="47"/>
      <c r="AJ204" s="47"/>
      <c r="AK204" s="47"/>
      <c r="AL204" s="47"/>
      <c r="AM204" s="47"/>
      <c r="AN204" s="2"/>
    </row>
    <row r="205" spans="1:40" x14ac:dyDescent="0.35">
      <c r="A205" s="11" t="s">
        <v>376</v>
      </c>
      <c r="B205" s="12"/>
      <c r="C205" s="12"/>
      <c r="D205" s="85"/>
      <c r="E205" s="74"/>
      <c r="F205" s="12"/>
      <c r="G205" s="12"/>
      <c r="H205" s="13"/>
      <c r="I205" s="63"/>
      <c r="J205" s="63"/>
      <c r="K205" s="13"/>
      <c r="L205" s="86"/>
      <c r="M205" s="87">
        <v>2332.381591796875</v>
      </c>
      <c r="N205" s="87">
        <v>9343.4169921875</v>
      </c>
      <c r="O205" s="73"/>
      <c r="P205" s="88"/>
      <c r="Q205" s="88"/>
      <c r="R205" s="47">
        <v>1</v>
      </c>
      <c r="S205" s="47">
        <v>1</v>
      </c>
      <c r="T205" s="47">
        <v>0</v>
      </c>
      <c r="U205" s="48">
        <v>0</v>
      </c>
      <c r="V205" s="48">
        <v>1.0300000000000001E-3</v>
      </c>
      <c r="W205" s="48">
        <v>2.0530000000000001E-3</v>
      </c>
      <c r="X205" s="48">
        <v>0.54148600000000002</v>
      </c>
      <c r="Y205" s="48">
        <v>0</v>
      </c>
      <c r="Z205" s="48">
        <v>0</v>
      </c>
      <c r="AA205" s="75">
        <v>205</v>
      </c>
      <c r="AB205" s="75"/>
      <c r="AC205" s="89"/>
      <c r="AD205" s="47"/>
      <c r="AE205" s="47"/>
      <c r="AF205" s="47"/>
      <c r="AG205" s="47"/>
      <c r="AH205" s="47"/>
      <c r="AI205" s="47"/>
      <c r="AJ205" s="47"/>
      <c r="AK205" s="47"/>
      <c r="AL205" s="47"/>
      <c r="AM205" s="47"/>
      <c r="AN205" s="2"/>
    </row>
    <row r="206" spans="1:40" x14ac:dyDescent="0.35">
      <c r="A206" s="11" t="s">
        <v>377</v>
      </c>
      <c r="B206" s="12"/>
      <c r="C206" s="12"/>
      <c r="D206" s="85"/>
      <c r="E206" s="74"/>
      <c r="F206" s="12"/>
      <c r="G206" s="12"/>
      <c r="H206" s="13"/>
      <c r="I206" s="63"/>
      <c r="J206" s="63"/>
      <c r="K206" s="13"/>
      <c r="L206" s="86"/>
      <c r="M206" s="87">
        <v>880.8779296875</v>
      </c>
      <c r="N206" s="87">
        <v>6317.79833984375</v>
      </c>
      <c r="O206" s="73"/>
      <c r="P206" s="88"/>
      <c r="Q206" s="88"/>
      <c r="R206" s="47">
        <v>1</v>
      </c>
      <c r="S206" s="47">
        <v>1</v>
      </c>
      <c r="T206" s="47">
        <v>0</v>
      </c>
      <c r="U206" s="48">
        <v>0</v>
      </c>
      <c r="V206" s="48">
        <v>1.0300000000000001E-3</v>
      </c>
      <c r="W206" s="48">
        <v>2.0530000000000001E-3</v>
      </c>
      <c r="X206" s="48">
        <v>0.54148600000000002</v>
      </c>
      <c r="Y206" s="48">
        <v>0</v>
      </c>
      <c r="Z206" s="48">
        <v>0</v>
      </c>
      <c r="AA206" s="75">
        <v>206</v>
      </c>
      <c r="AB206" s="75"/>
      <c r="AC206" s="89"/>
      <c r="AD206" s="47"/>
      <c r="AE206" s="47"/>
      <c r="AF206" s="47"/>
      <c r="AG206" s="47"/>
      <c r="AH206" s="47"/>
      <c r="AI206" s="47"/>
      <c r="AJ206" s="47"/>
      <c r="AK206" s="47"/>
      <c r="AL206" s="47"/>
      <c r="AM206" s="47"/>
      <c r="AN206" s="2"/>
    </row>
    <row r="207" spans="1:40" x14ac:dyDescent="0.35">
      <c r="A207" s="11" t="s">
        <v>378</v>
      </c>
      <c r="B207" s="12"/>
      <c r="C207" s="12"/>
      <c r="D207" s="85"/>
      <c r="E207" s="74"/>
      <c r="F207" s="12"/>
      <c r="G207" s="12"/>
      <c r="H207" s="13"/>
      <c r="I207" s="63"/>
      <c r="J207" s="63"/>
      <c r="K207" s="13"/>
      <c r="L207" s="86"/>
      <c r="M207" s="87">
        <v>2590.2470703125</v>
      </c>
      <c r="N207" s="87">
        <v>6262.60595703125</v>
      </c>
      <c r="O207" s="73"/>
      <c r="P207" s="88"/>
      <c r="Q207" s="88"/>
      <c r="R207" s="47">
        <v>1</v>
      </c>
      <c r="S207" s="47">
        <v>1</v>
      </c>
      <c r="T207" s="47">
        <v>0</v>
      </c>
      <c r="U207" s="48">
        <v>0</v>
      </c>
      <c r="V207" s="48">
        <v>1.0300000000000001E-3</v>
      </c>
      <c r="W207" s="48">
        <v>2.0530000000000001E-3</v>
      </c>
      <c r="X207" s="48">
        <v>0.54148600000000002</v>
      </c>
      <c r="Y207" s="48">
        <v>0</v>
      </c>
      <c r="Z207" s="48">
        <v>0</v>
      </c>
      <c r="AA207" s="75">
        <v>207</v>
      </c>
      <c r="AB207" s="75"/>
      <c r="AC207" s="89"/>
      <c r="AD207" s="47"/>
      <c r="AE207" s="47"/>
      <c r="AF207" s="47"/>
      <c r="AG207" s="47"/>
      <c r="AH207" s="47"/>
      <c r="AI207" s="47"/>
      <c r="AJ207" s="47"/>
      <c r="AK207" s="47"/>
      <c r="AL207" s="47"/>
      <c r="AM207" s="47"/>
      <c r="AN207" s="2"/>
    </row>
    <row r="208" spans="1:40" x14ac:dyDescent="0.35">
      <c r="A208" s="11" t="s">
        <v>379</v>
      </c>
      <c r="B208" s="12"/>
      <c r="C208" s="12"/>
      <c r="D208" s="85"/>
      <c r="E208" s="74"/>
      <c r="F208" s="12"/>
      <c r="G208" s="12"/>
      <c r="H208" s="13"/>
      <c r="I208" s="63"/>
      <c r="J208" s="63"/>
      <c r="K208" s="13"/>
      <c r="L208" s="86"/>
      <c r="M208" s="87">
        <v>3979.589111328125</v>
      </c>
      <c r="N208" s="87">
        <v>7223.31591796875</v>
      </c>
      <c r="O208" s="73"/>
      <c r="P208" s="88"/>
      <c r="Q208" s="88"/>
      <c r="R208" s="47">
        <v>1</v>
      </c>
      <c r="S208" s="47">
        <v>1</v>
      </c>
      <c r="T208" s="47">
        <v>0</v>
      </c>
      <c r="U208" s="48">
        <v>0</v>
      </c>
      <c r="V208" s="48">
        <v>1.0300000000000001E-3</v>
      </c>
      <c r="W208" s="48">
        <v>2.0530000000000001E-3</v>
      </c>
      <c r="X208" s="48">
        <v>0.54148600000000002</v>
      </c>
      <c r="Y208" s="48">
        <v>0</v>
      </c>
      <c r="Z208" s="48">
        <v>0</v>
      </c>
      <c r="AA208" s="75">
        <v>208</v>
      </c>
      <c r="AB208" s="75"/>
      <c r="AC208" s="89"/>
      <c r="AD208" s="47"/>
      <c r="AE208" s="47"/>
      <c r="AF208" s="47"/>
      <c r="AG208" s="47"/>
      <c r="AH208" s="47"/>
      <c r="AI208" s="47"/>
      <c r="AJ208" s="47"/>
      <c r="AK208" s="47"/>
      <c r="AL208" s="47"/>
      <c r="AM208" s="47"/>
      <c r="AN208" s="2"/>
    </row>
    <row r="209" spans="1:40" x14ac:dyDescent="0.35">
      <c r="A209" s="11" t="s">
        <v>380</v>
      </c>
      <c r="B209" s="12"/>
      <c r="C209" s="12"/>
      <c r="D209" s="85"/>
      <c r="E209" s="74"/>
      <c r="F209" s="12"/>
      <c r="G209" s="12"/>
      <c r="H209" s="13"/>
      <c r="I209" s="63"/>
      <c r="J209" s="63"/>
      <c r="K209" s="13"/>
      <c r="L209" s="86"/>
      <c r="M209" s="87">
        <v>3812.097412109375</v>
      </c>
      <c r="N209" s="87">
        <v>8602.6552734375</v>
      </c>
      <c r="O209" s="73"/>
      <c r="P209" s="88"/>
      <c r="Q209" s="88"/>
      <c r="R209" s="47">
        <v>1</v>
      </c>
      <c r="S209" s="47">
        <v>1</v>
      </c>
      <c r="T209" s="47">
        <v>0</v>
      </c>
      <c r="U209" s="48">
        <v>0</v>
      </c>
      <c r="V209" s="48">
        <v>1.0300000000000001E-3</v>
      </c>
      <c r="W209" s="48">
        <v>2.0530000000000001E-3</v>
      </c>
      <c r="X209" s="48">
        <v>0.54148600000000002</v>
      </c>
      <c r="Y209" s="48">
        <v>0</v>
      </c>
      <c r="Z209" s="48">
        <v>0</v>
      </c>
      <c r="AA209" s="75">
        <v>209</v>
      </c>
      <c r="AB209" s="75"/>
      <c r="AC209" s="89"/>
      <c r="AD209" s="47"/>
      <c r="AE209" s="47"/>
      <c r="AF209" s="47"/>
      <c r="AG209" s="47"/>
      <c r="AH209" s="47"/>
      <c r="AI209" s="47"/>
      <c r="AJ209" s="47"/>
      <c r="AK209" s="47"/>
      <c r="AL209" s="47"/>
      <c r="AM209" s="47"/>
      <c r="AN209" s="2"/>
    </row>
    <row r="210" spans="1:40" x14ac:dyDescent="0.35">
      <c r="A210" s="11" t="s">
        <v>381</v>
      </c>
      <c r="B210" s="12"/>
      <c r="C210" s="12"/>
      <c r="D210" s="85"/>
      <c r="E210" s="74"/>
      <c r="F210" s="12"/>
      <c r="G210" s="12"/>
      <c r="H210" s="13"/>
      <c r="I210" s="63"/>
      <c r="J210" s="63"/>
      <c r="K210" s="13"/>
      <c r="L210" s="86"/>
      <c r="M210" s="87">
        <v>2428.482177734375</v>
      </c>
      <c r="N210" s="87">
        <v>6812.01953125</v>
      </c>
      <c r="O210" s="73"/>
      <c r="P210" s="88"/>
      <c r="Q210" s="88"/>
      <c r="R210" s="47">
        <v>1</v>
      </c>
      <c r="S210" s="47">
        <v>1</v>
      </c>
      <c r="T210" s="47">
        <v>0</v>
      </c>
      <c r="U210" s="48">
        <v>0</v>
      </c>
      <c r="V210" s="48">
        <v>1.0300000000000001E-3</v>
      </c>
      <c r="W210" s="48">
        <v>2.0530000000000001E-3</v>
      </c>
      <c r="X210" s="48">
        <v>0.54148600000000002</v>
      </c>
      <c r="Y210" s="48">
        <v>0</v>
      </c>
      <c r="Z210" s="48">
        <v>0</v>
      </c>
      <c r="AA210" s="75">
        <v>210</v>
      </c>
      <c r="AB210" s="75"/>
      <c r="AC210" s="89"/>
      <c r="AD210" s="47"/>
      <c r="AE210" s="47"/>
      <c r="AF210" s="47"/>
      <c r="AG210" s="47"/>
      <c r="AH210" s="47"/>
      <c r="AI210" s="47"/>
      <c r="AJ210" s="47"/>
      <c r="AK210" s="47"/>
      <c r="AL210" s="47"/>
      <c r="AM210" s="47"/>
      <c r="AN210" s="2"/>
    </row>
    <row r="211" spans="1:40" x14ac:dyDescent="0.35">
      <c r="A211" s="11" t="s">
        <v>382</v>
      </c>
      <c r="B211" s="12"/>
      <c r="C211" s="12"/>
      <c r="D211" s="85"/>
      <c r="E211" s="74"/>
      <c r="F211" s="12"/>
      <c r="G211" s="12"/>
      <c r="H211" s="13"/>
      <c r="I211" s="63"/>
      <c r="J211" s="63"/>
      <c r="K211" s="13"/>
      <c r="L211" s="86"/>
      <c r="M211" s="87">
        <v>838.81317138671875</v>
      </c>
      <c r="N211" s="87">
        <v>6745.79248046875</v>
      </c>
      <c r="O211" s="73"/>
      <c r="P211" s="88"/>
      <c r="Q211" s="88"/>
      <c r="R211" s="47">
        <v>1</v>
      </c>
      <c r="S211" s="47">
        <v>1</v>
      </c>
      <c r="T211" s="47">
        <v>0</v>
      </c>
      <c r="U211" s="48">
        <v>0</v>
      </c>
      <c r="V211" s="48">
        <v>1.0300000000000001E-3</v>
      </c>
      <c r="W211" s="48">
        <v>2.0530000000000001E-3</v>
      </c>
      <c r="X211" s="48">
        <v>0.54148600000000002</v>
      </c>
      <c r="Y211" s="48">
        <v>0</v>
      </c>
      <c r="Z211" s="48">
        <v>0</v>
      </c>
      <c r="AA211" s="75">
        <v>211</v>
      </c>
      <c r="AB211" s="75"/>
      <c r="AC211" s="89"/>
      <c r="AD211" s="47"/>
      <c r="AE211" s="47"/>
      <c r="AF211" s="47"/>
      <c r="AG211" s="47"/>
      <c r="AH211" s="47"/>
      <c r="AI211" s="47"/>
      <c r="AJ211" s="47"/>
      <c r="AK211" s="47"/>
      <c r="AL211" s="47"/>
      <c r="AM211" s="47"/>
      <c r="AN211" s="2"/>
    </row>
    <row r="212" spans="1:40" x14ac:dyDescent="0.35">
      <c r="A212" s="11" t="s">
        <v>383</v>
      </c>
      <c r="B212" s="12"/>
      <c r="C212" s="12"/>
      <c r="D212" s="85"/>
      <c r="E212" s="74"/>
      <c r="F212" s="12"/>
      <c r="G212" s="12"/>
      <c r="H212" s="13"/>
      <c r="I212" s="63"/>
      <c r="J212" s="63"/>
      <c r="K212" s="13"/>
      <c r="L212" s="86"/>
      <c r="M212" s="87">
        <v>500.94906616210938</v>
      </c>
      <c r="N212" s="87">
        <v>6296.10546875</v>
      </c>
      <c r="O212" s="73"/>
      <c r="P212" s="88"/>
      <c r="Q212" s="88"/>
      <c r="R212" s="47">
        <v>1</v>
      </c>
      <c r="S212" s="47">
        <v>1</v>
      </c>
      <c r="T212" s="47">
        <v>0</v>
      </c>
      <c r="U212" s="48">
        <v>0</v>
      </c>
      <c r="V212" s="48">
        <v>1.0300000000000001E-3</v>
      </c>
      <c r="W212" s="48">
        <v>2.0530000000000001E-3</v>
      </c>
      <c r="X212" s="48">
        <v>0.54148600000000002</v>
      </c>
      <c r="Y212" s="48">
        <v>0</v>
      </c>
      <c r="Z212" s="48">
        <v>0</v>
      </c>
      <c r="AA212" s="75">
        <v>212</v>
      </c>
      <c r="AB212" s="75"/>
      <c r="AC212" s="89"/>
      <c r="AD212" s="47"/>
      <c r="AE212" s="47"/>
      <c r="AF212" s="47"/>
      <c r="AG212" s="47"/>
      <c r="AH212" s="47"/>
      <c r="AI212" s="47"/>
      <c r="AJ212" s="47"/>
      <c r="AK212" s="47"/>
      <c r="AL212" s="47"/>
      <c r="AM212" s="47"/>
      <c r="AN212" s="2"/>
    </row>
    <row r="213" spans="1:40" x14ac:dyDescent="0.35">
      <c r="A213" s="11" t="s">
        <v>384</v>
      </c>
      <c r="B213" s="12"/>
      <c r="C213" s="12"/>
      <c r="D213" s="85"/>
      <c r="E213" s="74"/>
      <c r="F213" s="12"/>
      <c r="G213" s="12"/>
      <c r="H213" s="13"/>
      <c r="I213" s="63"/>
      <c r="J213" s="63"/>
      <c r="K213" s="13"/>
      <c r="L213" s="86"/>
      <c r="M213" s="87">
        <v>4558.861328125</v>
      </c>
      <c r="N213" s="87">
        <v>7544.92138671875</v>
      </c>
      <c r="O213" s="73"/>
      <c r="P213" s="88"/>
      <c r="Q213" s="88"/>
      <c r="R213" s="47">
        <v>1</v>
      </c>
      <c r="S213" s="47">
        <v>1</v>
      </c>
      <c r="T213" s="47">
        <v>0</v>
      </c>
      <c r="U213" s="48">
        <v>0</v>
      </c>
      <c r="V213" s="48">
        <v>1.325E-3</v>
      </c>
      <c r="W213" s="48">
        <v>0</v>
      </c>
      <c r="X213" s="48">
        <v>0.551342</v>
      </c>
      <c r="Y213" s="48">
        <v>0</v>
      </c>
      <c r="Z213" s="48">
        <v>0</v>
      </c>
      <c r="AA213" s="75">
        <v>213</v>
      </c>
      <c r="AB213" s="75"/>
      <c r="AC213" s="89"/>
      <c r="AD213" s="47"/>
      <c r="AE213" s="47"/>
      <c r="AF213" s="47"/>
      <c r="AG213" s="47"/>
      <c r="AH213" s="47"/>
      <c r="AI213" s="47"/>
      <c r="AJ213" s="47"/>
      <c r="AK213" s="47"/>
      <c r="AL213" s="47"/>
      <c r="AM213" s="47"/>
      <c r="AN213" s="2"/>
    </row>
    <row r="214" spans="1:40" x14ac:dyDescent="0.35">
      <c r="A214" s="11" t="s">
        <v>385</v>
      </c>
      <c r="B214" s="12"/>
      <c r="C214" s="12"/>
      <c r="D214" s="85"/>
      <c r="E214" s="74"/>
      <c r="F214" s="12"/>
      <c r="G214" s="12"/>
      <c r="H214" s="13"/>
      <c r="I214" s="63"/>
      <c r="J214" s="63"/>
      <c r="K214" s="13"/>
      <c r="L214" s="86"/>
      <c r="M214" s="87">
        <v>1469.5780029296875</v>
      </c>
      <c r="N214" s="87">
        <v>6445.20947265625</v>
      </c>
      <c r="O214" s="73"/>
      <c r="P214" s="88"/>
      <c r="Q214" s="88"/>
      <c r="R214" s="47">
        <v>1</v>
      </c>
      <c r="S214" s="47">
        <v>1</v>
      </c>
      <c r="T214" s="47">
        <v>0</v>
      </c>
      <c r="U214" s="48">
        <v>0</v>
      </c>
      <c r="V214" s="48">
        <v>1.0300000000000001E-3</v>
      </c>
      <c r="W214" s="48">
        <v>2.0530000000000001E-3</v>
      </c>
      <c r="X214" s="48">
        <v>0.54148600000000002</v>
      </c>
      <c r="Y214" s="48">
        <v>0</v>
      </c>
      <c r="Z214" s="48">
        <v>0</v>
      </c>
      <c r="AA214" s="75">
        <v>214</v>
      </c>
      <c r="AB214" s="75"/>
      <c r="AC214" s="89"/>
      <c r="AD214" s="47"/>
      <c r="AE214" s="47"/>
      <c r="AF214" s="47"/>
      <c r="AG214" s="47"/>
      <c r="AH214" s="47"/>
      <c r="AI214" s="47"/>
      <c r="AJ214" s="47"/>
      <c r="AK214" s="47"/>
      <c r="AL214" s="47"/>
      <c r="AM214" s="47"/>
      <c r="AN214" s="2"/>
    </row>
    <row r="215" spans="1:40" x14ac:dyDescent="0.35">
      <c r="A215" s="11" t="s">
        <v>386</v>
      </c>
      <c r="B215" s="12"/>
      <c r="C215" s="12"/>
      <c r="D215" s="85"/>
      <c r="E215" s="74"/>
      <c r="F215" s="12"/>
      <c r="G215" s="12"/>
      <c r="H215" s="13"/>
      <c r="I215" s="63"/>
      <c r="J215" s="63"/>
      <c r="K215" s="13"/>
      <c r="L215" s="86"/>
      <c r="M215" s="87">
        <v>3474.528564453125</v>
      </c>
      <c r="N215" s="87">
        <v>5980.84619140625</v>
      </c>
      <c r="O215" s="73"/>
      <c r="P215" s="88"/>
      <c r="Q215" s="88"/>
      <c r="R215" s="47">
        <v>1</v>
      </c>
      <c r="S215" s="47">
        <v>1</v>
      </c>
      <c r="T215" s="47">
        <v>0</v>
      </c>
      <c r="U215" s="48">
        <v>0</v>
      </c>
      <c r="V215" s="48">
        <v>1.0300000000000001E-3</v>
      </c>
      <c r="W215" s="48">
        <v>2.0530000000000001E-3</v>
      </c>
      <c r="X215" s="48">
        <v>0.54148600000000002</v>
      </c>
      <c r="Y215" s="48">
        <v>0</v>
      </c>
      <c r="Z215" s="48">
        <v>0</v>
      </c>
      <c r="AA215" s="75">
        <v>215</v>
      </c>
      <c r="AB215" s="75"/>
      <c r="AC215" s="89"/>
      <c r="AD215" s="47"/>
      <c r="AE215" s="47"/>
      <c r="AF215" s="47"/>
      <c r="AG215" s="47"/>
      <c r="AH215" s="47"/>
      <c r="AI215" s="47"/>
      <c r="AJ215" s="47"/>
      <c r="AK215" s="47"/>
      <c r="AL215" s="47"/>
      <c r="AM215" s="47"/>
      <c r="AN215" s="2"/>
    </row>
    <row r="216" spans="1:40" x14ac:dyDescent="0.35">
      <c r="A216" s="11" t="s">
        <v>387</v>
      </c>
      <c r="B216" s="12"/>
      <c r="C216" s="12"/>
      <c r="D216" s="85"/>
      <c r="E216" s="74"/>
      <c r="F216" s="12"/>
      <c r="G216" s="12"/>
      <c r="H216" s="13"/>
      <c r="I216" s="63"/>
      <c r="J216" s="63"/>
      <c r="K216" s="13"/>
      <c r="L216" s="86"/>
      <c r="M216" s="87">
        <v>8200.3505859375</v>
      </c>
      <c r="N216" s="87">
        <v>7096.7548828125</v>
      </c>
      <c r="O216" s="73"/>
      <c r="P216" s="88"/>
      <c r="Q216" s="88"/>
      <c r="R216" s="47">
        <v>1</v>
      </c>
      <c r="S216" s="47">
        <v>1</v>
      </c>
      <c r="T216" s="47">
        <v>0</v>
      </c>
      <c r="U216" s="48">
        <v>0</v>
      </c>
      <c r="V216" s="48">
        <v>1.335E-3</v>
      </c>
      <c r="W216" s="48">
        <v>0</v>
      </c>
      <c r="X216" s="48">
        <v>0.54926600000000003</v>
      </c>
      <c r="Y216" s="48">
        <v>0</v>
      </c>
      <c r="Z216" s="48">
        <v>0</v>
      </c>
      <c r="AA216" s="75">
        <v>216</v>
      </c>
      <c r="AB216" s="75"/>
      <c r="AC216" s="89"/>
      <c r="AD216" s="47"/>
      <c r="AE216" s="47"/>
      <c r="AF216" s="47"/>
      <c r="AG216" s="47"/>
      <c r="AH216" s="47"/>
      <c r="AI216" s="47"/>
      <c r="AJ216" s="47"/>
      <c r="AK216" s="47"/>
      <c r="AL216" s="47"/>
      <c r="AM216" s="47"/>
      <c r="AN216" s="2"/>
    </row>
    <row r="217" spans="1:40" x14ac:dyDescent="0.35">
      <c r="A217" s="11" t="s">
        <v>388</v>
      </c>
      <c r="B217" s="12"/>
      <c r="C217" s="12"/>
      <c r="D217" s="85"/>
      <c r="E217" s="74"/>
      <c r="F217" s="12"/>
      <c r="G217" s="12"/>
      <c r="H217" s="13"/>
      <c r="I217" s="63"/>
      <c r="J217" s="63"/>
      <c r="K217" s="13"/>
      <c r="L217" s="86"/>
      <c r="M217" s="87">
        <v>3878</v>
      </c>
      <c r="N217" s="87">
        <v>8319.88671875</v>
      </c>
      <c r="O217" s="73"/>
      <c r="P217" s="88"/>
      <c r="Q217" s="88"/>
      <c r="R217" s="47">
        <v>1</v>
      </c>
      <c r="S217" s="47">
        <v>1</v>
      </c>
      <c r="T217" s="47">
        <v>0</v>
      </c>
      <c r="U217" s="48">
        <v>0</v>
      </c>
      <c r="V217" s="48">
        <v>1.0300000000000001E-3</v>
      </c>
      <c r="W217" s="48">
        <v>2.0530000000000001E-3</v>
      </c>
      <c r="X217" s="48">
        <v>0.54148600000000002</v>
      </c>
      <c r="Y217" s="48">
        <v>0</v>
      </c>
      <c r="Z217" s="48">
        <v>0</v>
      </c>
      <c r="AA217" s="75">
        <v>217</v>
      </c>
      <c r="AB217" s="75"/>
      <c r="AC217" s="89"/>
      <c r="AD217" s="47"/>
      <c r="AE217" s="47"/>
      <c r="AF217" s="47"/>
      <c r="AG217" s="47"/>
      <c r="AH217" s="47"/>
      <c r="AI217" s="47"/>
      <c r="AJ217" s="47"/>
      <c r="AK217" s="47"/>
      <c r="AL217" s="47"/>
      <c r="AM217" s="47"/>
      <c r="AN217" s="2"/>
    </row>
    <row r="218" spans="1:40" x14ac:dyDescent="0.35">
      <c r="A218" s="11" t="s">
        <v>389</v>
      </c>
      <c r="B218" s="12"/>
      <c r="C218" s="12"/>
      <c r="D218" s="85"/>
      <c r="E218" s="74"/>
      <c r="F218" s="12"/>
      <c r="G218" s="12"/>
      <c r="H218" s="13"/>
      <c r="I218" s="63"/>
      <c r="J218" s="63"/>
      <c r="K218" s="13"/>
      <c r="L218" s="86"/>
      <c r="M218" s="87">
        <v>3919.63037109375</v>
      </c>
      <c r="N218" s="87">
        <v>7310.41455078125</v>
      </c>
      <c r="O218" s="73"/>
      <c r="P218" s="88"/>
      <c r="Q218" s="88"/>
      <c r="R218" s="47">
        <v>1</v>
      </c>
      <c r="S218" s="47">
        <v>1</v>
      </c>
      <c r="T218" s="47">
        <v>0</v>
      </c>
      <c r="U218" s="48">
        <v>0</v>
      </c>
      <c r="V218" s="48">
        <v>1.0300000000000001E-3</v>
      </c>
      <c r="W218" s="48">
        <v>2.0530000000000001E-3</v>
      </c>
      <c r="X218" s="48">
        <v>0.54148600000000002</v>
      </c>
      <c r="Y218" s="48">
        <v>0</v>
      </c>
      <c r="Z218" s="48">
        <v>0</v>
      </c>
      <c r="AA218" s="75">
        <v>218</v>
      </c>
      <c r="AB218" s="75"/>
      <c r="AC218" s="89"/>
      <c r="AD218" s="47"/>
      <c r="AE218" s="47"/>
      <c r="AF218" s="47"/>
      <c r="AG218" s="47"/>
      <c r="AH218" s="47"/>
      <c r="AI218" s="47"/>
      <c r="AJ218" s="47"/>
      <c r="AK218" s="47"/>
      <c r="AL218" s="47"/>
      <c r="AM218" s="47"/>
      <c r="AN218" s="2"/>
    </row>
    <row r="219" spans="1:40" x14ac:dyDescent="0.35">
      <c r="A219" s="11" t="s">
        <v>390</v>
      </c>
      <c r="B219" s="12"/>
      <c r="C219" s="12"/>
      <c r="D219" s="85"/>
      <c r="E219" s="74"/>
      <c r="F219" s="12"/>
      <c r="G219" s="12"/>
      <c r="H219" s="13"/>
      <c r="I219" s="63"/>
      <c r="J219" s="63"/>
      <c r="K219" s="13"/>
      <c r="L219" s="86"/>
      <c r="M219" s="87">
        <v>2358.01953125</v>
      </c>
      <c r="N219" s="87">
        <v>6421.296875</v>
      </c>
      <c r="O219" s="73"/>
      <c r="P219" s="88"/>
      <c r="Q219" s="88"/>
      <c r="R219" s="47">
        <v>1</v>
      </c>
      <c r="S219" s="47">
        <v>1</v>
      </c>
      <c r="T219" s="47">
        <v>0</v>
      </c>
      <c r="U219" s="48">
        <v>0</v>
      </c>
      <c r="V219" s="48">
        <v>1.0300000000000001E-3</v>
      </c>
      <c r="W219" s="48">
        <v>2.0530000000000001E-3</v>
      </c>
      <c r="X219" s="48">
        <v>0.54148600000000002</v>
      </c>
      <c r="Y219" s="48">
        <v>0</v>
      </c>
      <c r="Z219" s="48">
        <v>0</v>
      </c>
      <c r="AA219" s="75">
        <v>219</v>
      </c>
      <c r="AB219" s="75"/>
      <c r="AC219" s="89"/>
      <c r="AD219" s="47"/>
      <c r="AE219" s="47"/>
      <c r="AF219" s="47"/>
      <c r="AG219" s="47"/>
      <c r="AH219" s="47"/>
      <c r="AI219" s="47"/>
      <c r="AJ219" s="47"/>
      <c r="AK219" s="47"/>
      <c r="AL219" s="47"/>
      <c r="AM219" s="47"/>
      <c r="AN219" s="2"/>
    </row>
    <row r="220" spans="1:40" x14ac:dyDescent="0.35">
      <c r="A220" s="11" t="s">
        <v>391</v>
      </c>
      <c r="B220" s="12"/>
      <c r="C220" s="12"/>
      <c r="D220" s="85"/>
      <c r="E220" s="74"/>
      <c r="F220" s="12"/>
      <c r="G220" s="12"/>
      <c r="H220" s="13"/>
      <c r="I220" s="63"/>
      <c r="J220" s="63"/>
      <c r="K220" s="13"/>
      <c r="L220" s="86"/>
      <c r="M220" s="87">
        <v>1297.2828369140625</v>
      </c>
      <c r="N220" s="87">
        <v>8395.0224609375</v>
      </c>
      <c r="O220" s="73"/>
      <c r="P220" s="88"/>
      <c r="Q220" s="88"/>
      <c r="R220" s="47">
        <v>1</v>
      </c>
      <c r="S220" s="47">
        <v>1</v>
      </c>
      <c r="T220" s="47">
        <v>0</v>
      </c>
      <c r="U220" s="48">
        <v>0</v>
      </c>
      <c r="V220" s="48">
        <v>1.0300000000000001E-3</v>
      </c>
      <c r="W220" s="48">
        <v>2.0530000000000001E-3</v>
      </c>
      <c r="X220" s="48">
        <v>0.54148600000000002</v>
      </c>
      <c r="Y220" s="48">
        <v>0</v>
      </c>
      <c r="Z220" s="48">
        <v>0</v>
      </c>
      <c r="AA220" s="75">
        <v>220</v>
      </c>
      <c r="AB220" s="75"/>
      <c r="AC220" s="89"/>
      <c r="AD220" s="47"/>
      <c r="AE220" s="47"/>
      <c r="AF220" s="47"/>
      <c r="AG220" s="47"/>
      <c r="AH220" s="47"/>
      <c r="AI220" s="47"/>
      <c r="AJ220" s="47"/>
      <c r="AK220" s="47"/>
      <c r="AL220" s="47"/>
      <c r="AM220" s="47"/>
      <c r="AN220" s="2"/>
    </row>
    <row r="221" spans="1:40" x14ac:dyDescent="0.35">
      <c r="A221" s="11" t="s">
        <v>392</v>
      </c>
      <c r="B221" s="12"/>
      <c r="C221" s="12"/>
      <c r="D221" s="85"/>
      <c r="E221" s="74"/>
      <c r="F221" s="12"/>
      <c r="G221" s="12"/>
      <c r="H221" s="13"/>
      <c r="I221" s="63"/>
      <c r="J221" s="63"/>
      <c r="K221" s="13"/>
      <c r="L221" s="86"/>
      <c r="M221" s="87">
        <v>1622.529541015625</v>
      </c>
      <c r="N221" s="87">
        <v>8280.138671875</v>
      </c>
      <c r="O221" s="73"/>
      <c r="P221" s="88"/>
      <c r="Q221" s="88"/>
      <c r="R221" s="47">
        <v>1</v>
      </c>
      <c r="S221" s="47">
        <v>1</v>
      </c>
      <c r="T221" s="47">
        <v>0</v>
      </c>
      <c r="U221" s="48">
        <v>0</v>
      </c>
      <c r="V221" s="48">
        <v>1.0300000000000001E-3</v>
      </c>
      <c r="W221" s="48">
        <v>2.0530000000000001E-3</v>
      </c>
      <c r="X221" s="48">
        <v>0.54148600000000002</v>
      </c>
      <c r="Y221" s="48">
        <v>0</v>
      </c>
      <c r="Z221" s="48">
        <v>0</v>
      </c>
      <c r="AA221" s="75">
        <v>221</v>
      </c>
      <c r="AB221" s="75"/>
      <c r="AC221" s="89"/>
      <c r="AD221" s="47"/>
      <c r="AE221" s="47"/>
      <c r="AF221" s="47"/>
      <c r="AG221" s="47"/>
      <c r="AH221" s="47"/>
      <c r="AI221" s="47"/>
      <c r="AJ221" s="47"/>
      <c r="AK221" s="47"/>
      <c r="AL221" s="47"/>
      <c r="AM221" s="47"/>
      <c r="AN221" s="2"/>
    </row>
    <row r="222" spans="1:40" x14ac:dyDescent="0.35">
      <c r="A222" s="11" t="s">
        <v>393</v>
      </c>
      <c r="B222" s="12"/>
      <c r="C222" s="12"/>
      <c r="D222" s="85"/>
      <c r="E222" s="74"/>
      <c r="F222" s="12"/>
      <c r="G222" s="12"/>
      <c r="H222" s="13"/>
      <c r="I222" s="63"/>
      <c r="J222" s="63"/>
      <c r="K222" s="13"/>
      <c r="L222" s="86"/>
      <c r="M222" s="87">
        <v>3664.059814453125</v>
      </c>
      <c r="N222" s="87">
        <v>8309.7783203125</v>
      </c>
      <c r="O222" s="73"/>
      <c r="P222" s="88"/>
      <c r="Q222" s="88"/>
      <c r="R222" s="47">
        <v>1</v>
      </c>
      <c r="S222" s="47">
        <v>1</v>
      </c>
      <c r="T222" s="47">
        <v>0</v>
      </c>
      <c r="U222" s="48">
        <v>0</v>
      </c>
      <c r="V222" s="48">
        <v>1.0300000000000001E-3</v>
      </c>
      <c r="W222" s="48">
        <v>2.0530000000000001E-3</v>
      </c>
      <c r="X222" s="48">
        <v>0.54148600000000002</v>
      </c>
      <c r="Y222" s="48">
        <v>0</v>
      </c>
      <c r="Z222" s="48">
        <v>0</v>
      </c>
      <c r="AA222" s="75">
        <v>222</v>
      </c>
      <c r="AB222" s="75"/>
      <c r="AC222" s="89"/>
      <c r="AD222" s="47"/>
      <c r="AE222" s="47"/>
      <c r="AF222" s="47"/>
      <c r="AG222" s="47"/>
      <c r="AH222" s="47"/>
      <c r="AI222" s="47"/>
      <c r="AJ222" s="47"/>
      <c r="AK222" s="47"/>
      <c r="AL222" s="47"/>
      <c r="AM222" s="47"/>
      <c r="AN222" s="2"/>
    </row>
    <row r="223" spans="1:40" x14ac:dyDescent="0.35">
      <c r="A223" s="11" t="s">
        <v>394</v>
      </c>
      <c r="B223" s="12"/>
      <c r="C223" s="12"/>
      <c r="D223" s="85"/>
      <c r="E223" s="74"/>
      <c r="F223" s="12"/>
      <c r="G223" s="12"/>
      <c r="H223" s="13"/>
      <c r="I223" s="63"/>
      <c r="J223" s="63"/>
      <c r="K223" s="13"/>
      <c r="L223" s="86"/>
      <c r="M223" s="87">
        <v>2323.444580078125</v>
      </c>
      <c r="N223" s="87">
        <v>8820.4521484375</v>
      </c>
      <c r="O223" s="73"/>
      <c r="P223" s="88"/>
      <c r="Q223" s="88"/>
      <c r="R223" s="47">
        <v>1</v>
      </c>
      <c r="S223" s="47">
        <v>1</v>
      </c>
      <c r="T223" s="47">
        <v>0</v>
      </c>
      <c r="U223" s="48">
        <v>0</v>
      </c>
      <c r="V223" s="48">
        <v>1.0300000000000001E-3</v>
      </c>
      <c r="W223" s="48">
        <v>2.0530000000000001E-3</v>
      </c>
      <c r="X223" s="48">
        <v>0.54148600000000002</v>
      </c>
      <c r="Y223" s="48">
        <v>0</v>
      </c>
      <c r="Z223" s="48">
        <v>0</v>
      </c>
      <c r="AA223" s="75">
        <v>223</v>
      </c>
      <c r="AB223" s="75"/>
      <c r="AC223" s="89"/>
      <c r="AD223" s="47"/>
      <c r="AE223" s="47"/>
      <c r="AF223" s="47"/>
      <c r="AG223" s="47"/>
      <c r="AH223" s="47"/>
      <c r="AI223" s="47"/>
      <c r="AJ223" s="47"/>
      <c r="AK223" s="47"/>
      <c r="AL223" s="47"/>
      <c r="AM223" s="47"/>
      <c r="AN223" s="2"/>
    </row>
    <row r="224" spans="1:40" x14ac:dyDescent="0.35">
      <c r="A224" s="11" t="s">
        <v>395</v>
      </c>
      <c r="B224" s="12"/>
      <c r="C224" s="12"/>
      <c r="D224" s="85"/>
      <c r="E224" s="74"/>
      <c r="F224" s="12"/>
      <c r="G224" s="12"/>
      <c r="H224" s="13"/>
      <c r="I224" s="63"/>
      <c r="J224" s="63"/>
      <c r="K224" s="13"/>
      <c r="L224" s="86"/>
      <c r="M224" s="87">
        <v>2955.802978515625</v>
      </c>
      <c r="N224" s="87">
        <v>6322.1123046875</v>
      </c>
      <c r="O224" s="73"/>
      <c r="P224" s="88"/>
      <c r="Q224" s="88"/>
      <c r="R224" s="47">
        <v>1</v>
      </c>
      <c r="S224" s="47">
        <v>1</v>
      </c>
      <c r="T224" s="47">
        <v>0</v>
      </c>
      <c r="U224" s="48">
        <v>0</v>
      </c>
      <c r="V224" s="48">
        <v>1.0300000000000001E-3</v>
      </c>
      <c r="W224" s="48">
        <v>2.0530000000000001E-3</v>
      </c>
      <c r="X224" s="48">
        <v>0.54148600000000002</v>
      </c>
      <c r="Y224" s="48">
        <v>0</v>
      </c>
      <c r="Z224" s="48">
        <v>0</v>
      </c>
      <c r="AA224" s="75">
        <v>224</v>
      </c>
      <c r="AB224" s="75"/>
      <c r="AC224" s="89"/>
      <c r="AD224" s="47"/>
      <c r="AE224" s="47"/>
      <c r="AF224" s="47"/>
      <c r="AG224" s="47"/>
      <c r="AH224" s="47"/>
      <c r="AI224" s="47"/>
      <c r="AJ224" s="47"/>
      <c r="AK224" s="47"/>
      <c r="AL224" s="47"/>
      <c r="AM224" s="47"/>
      <c r="AN224" s="2"/>
    </row>
    <row r="225" spans="1:40" x14ac:dyDescent="0.35">
      <c r="A225" s="11" t="s">
        <v>396</v>
      </c>
      <c r="B225" s="12"/>
      <c r="C225" s="12"/>
      <c r="D225" s="85"/>
      <c r="E225" s="74"/>
      <c r="F225" s="12"/>
      <c r="G225" s="12"/>
      <c r="H225" s="13"/>
      <c r="I225" s="63"/>
      <c r="J225" s="63"/>
      <c r="K225" s="13"/>
      <c r="L225" s="86"/>
      <c r="M225" s="87">
        <v>1889.8692626953125</v>
      </c>
      <c r="N225" s="87">
        <v>8256.400390625</v>
      </c>
      <c r="O225" s="73"/>
      <c r="P225" s="88"/>
      <c r="Q225" s="88"/>
      <c r="R225" s="47">
        <v>1</v>
      </c>
      <c r="S225" s="47">
        <v>1</v>
      </c>
      <c r="T225" s="47">
        <v>0</v>
      </c>
      <c r="U225" s="48">
        <v>0</v>
      </c>
      <c r="V225" s="48">
        <v>1.0300000000000001E-3</v>
      </c>
      <c r="W225" s="48">
        <v>2.0530000000000001E-3</v>
      </c>
      <c r="X225" s="48">
        <v>0.54148600000000002</v>
      </c>
      <c r="Y225" s="48">
        <v>0</v>
      </c>
      <c r="Z225" s="48">
        <v>0</v>
      </c>
      <c r="AA225" s="75">
        <v>225</v>
      </c>
      <c r="AB225" s="75"/>
      <c r="AC225" s="89"/>
      <c r="AD225" s="47"/>
      <c r="AE225" s="47"/>
      <c r="AF225" s="47"/>
      <c r="AG225" s="47"/>
      <c r="AH225" s="47"/>
      <c r="AI225" s="47"/>
      <c r="AJ225" s="47"/>
      <c r="AK225" s="47"/>
      <c r="AL225" s="47"/>
      <c r="AM225" s="47"/>
      <c r="AN225" s="2"/>
    </row>
    <row r="226" spans="1:40" x14ac:dyDescent="0.35">
      <c r="A226" s="11" t="s">
        <v>397</v>
      </c>
      <c r="B226" s="12"/>
      <c r="C226" s="12"/>
      <c r="D226" s="85"/>
      <c r="E226" s="74"/>
      <c r="F226" s="12"/>
      <c r="G226" s="12"/>
      <c r="H226" s="13"/>
      <c r="I226" s="63"/>
      <c r="J226" s="63"/>
      <c r="K226" s="13"/>
      <c r="L226" s="86"/>
      <c r="M226" s="87">
        <v>527.92010498046875</v>
      </c>
      <c r="N226" s="87">
        <v>6369.98779296875</v>
      </c>
      <c r="O226" s="73"/>
      <c r="P226" s="88"/>
      <c r="Q226" s="88"/>
      <c r="R226" s="47">
        <v>1</v>
      </c>
      <c r="S226" s="47">
        <v>1</v>
      </c>
      <c r="T226" s="47">
        <v>0</v>
      </c>
      <c r="U226" s="48">
        <v>0</v>
      </c>
      <c r="V226" s="48">
        <v>1.0300000000000001E-3</v>
      </c>
      <c r="W226" s="48">
        <v>2.0530000000000001E-3</v>
      </c>
      <c r="X226" s="48">
        <v>0.54148600000000002</v>
      </c>
      <c r="Y226" s="48">
        <v>0</v>
      </c>
      <c r="Z226" s="48">
        <v>0</v>
      </c>
      <c r="AA226" s="75">
        <v>226</v>
      </c>
      <c r="AB226" s="75"/>
      <c r="AC226" s="89"/>
      <c r="AD226" s="47"/>
      <c r="AE226" s="47"/>
      <c r="AF226" s="47"/>
      <c r="AG226" s="47"/>
      <c r="AH226" s="47"/>
      <c r="AI226" s="47"/>
      <c r="AJ226" s="47"/>
      <c r="AK226" s="47"/>
      <c r="AL226" s="47"/>
      <c r="AM226" s="47"/>
      <c r="AN226" s="2"/>
    </row>
    <row r="227" spans="1:40" x14ac:dyDescent="0.35">
      <c r="A227" s="11" t="s">
        <v>398</v>
      </c>
      <c r="B227" s="12"/>
      <c r="C227" s="12"/>
      <c r="D227" s="85"/>
      <c r="E227" s="74"/>
      <c r="F227" s="12"/>
      <c r="G227" s="12"/>
      <c r="H227" s="13"/>
      <c r="I227" s="63"/>
      <c r="J227" s="63"/>
      <c r="K227" s="13"/>
      <c r="L227" s="86"/>
      <c r="M227" s="87">
        <v>1608.448486328125</v>
      </c>
      <c r="N227" s="87">
        <v>8599.3427734375</v>
      </c>
      <c r="O227" s="73"/>
      <c r="P227" s="88"/>
      <c r="Q227" s="88"/>
      <c r="R227" s="47">
        <v>1</v>
      </c>
      <c r="S227" s="47">
        <v>1</v>
      </c>
      <c r="T227" s="47">
        <v>0</v>
      </c>
      <c r="U227" s="48">
        <v>0</v>
      </c>
      <c r="V227" s="48">
        <v>1.0300000000000001E-3</v>
      </c>
      <c r="W227" s="48">
        <v>2.0530000000000001E-3</v>
      </c>
      <c r="X227" s="48">
        <v>0.54148600000000002</v>
      </c>
      <c r="Y227" s="48">
        <v>0</v>
      </c>
      <c r="Z227" s="48">
        <v>0</v>
      </c>
      <c r="AA227" s="75">
        <v>227</v>
      </c>
      <c r="AB227" s="75"/>
      <c r="AC227" s="89"/>
      <c r="AD227" s="47"/>
      <c r="AE227" s="47"/>
      <c r="AF227" s="47"/>
      <c r="AG227" s="47"/>
      <c r="AH227" s="47"/>
      <c r="AI227" s="47"/>
      <c r="AJ227" s="47"/>
      <c r="AK227" s="47"/>
      <c r="AL227" s="47"/>
      <c r="AM227" s="47"/>
      <c r="AN227" s="2"/>
    </row>
    <row r="228" spans="1:40" x14ac:dyDescent="0.35">
      <c r="A228" s="11" t="s">
        <v>399</v>
      </c>
      <c r="B228" s="12"/>
      <c r="C228" s="12"/>
      <c r="D228" s="85"/>
      <c r="E228" s="74"/>
      <c r="F228" s="12"/>
      <c r="G228" s="12"/>
      <c r="H228" s="13"/>
      <c r="I228" s="63"/>
      <c r="J228" s="63"/>
      <c r="K228" s="13"/>
      <c r="L228" s="86"/>
      <c r="M228" s="87">
        <v>2948.27880859375</v>
      </c>
      <c r="N228" s="87">
        <v>6040.55078125</v>
      </c>
      <c r="O228" s="73"/>
      <c r="P228" s="88"/>
      <c r="Q228" s="88"/>
      <c r="R228" s="47">
        <v>1</v>
      </c>
      <c r="S228" s="47">
        <v>1</v>
      </c>
      <c r="T228" s="47">
        <v>0</v>
      </c>
      <c r="U228" s="48">
        <v>0</v>
      </c>
      <c r="V228" s="48">
        <v>1.0300000000000001E-3</v>
      </c>
      <c r="W228" s="48">
        <v>2.0530000000000001E-3</v>
      </c>
      <c r="X228" s="48">
        <v>0.54148600000000002</v>
      </c>
      <c r="Y228" s="48">
        <v>0</v>
      </c>
      <c r="Z228" s="48">
        <v>0</v>
      </c>
      <c r="AA228" s="75">
        <v>228</v>
      </c>
      <c r="AB228" s="75"/>
      <c r="AC228" s="89"/>
      <c r="AD228" s="47"/>
      <c r="AE228" s="47"/>
      <c r="AF228" s="47"/>
      <c r="AG228" s="47"/>
      <c r="AH228" s="47"/>
      <c r="AI228" s="47"/>
      <c r="AJ228" s="47"/>
      <c r="AK228" s="47"/>
      <c r="AL228" s="47"/>
      <c r="AM228" s="47"/>
      <c r="AN228" s="2"/>
    </row>
    <row r="229" spans="1:40" x14ac:dyDescent="0.35">
      <c r="A229" s="11" t="s">
        <v>400</v>
      </c>
      <c r="B229" s="12"/>
      <c r="C229" s="12"/>
      <c r="D229" s="85"/>
      <c r="E229" s="74"/>
      <c r="F229" s="12"/>
      <c r="G229" s="12"/>
      <c r="H229" s="13"/>
      <c r="I229" s="63"/>
      <c r="J229" s="63"/>
      <c r="K229" s="13"/>
      <c r="L229" s="86"/>
      <c r="M229" s="87">
        <v>1144.94677734375</v>
      </c>
      <c r="N229" s="87">
        <v>7516.599609375</v>
      </c>
      <c r="O229" s="73"/>
      <c r="P229" s="88"/>
      <c r="Q229" s="88"/>
      <c r="R229" s="47">
        <v>1</v>
      </c>
      <c r="S229" s="47">
        <v>1</v>
      </c>
      <c r="T229" s="47">
        <v>0</v>
      </c>
      <c r="U229" s="48">
        <v>0</v>
      </c>
      <c r="V229" s="48">
        <v>1.0300000000000001E-3</v>
      </c>
      <c r="W229" s="48">
        <v>2.0530000000000001E-3</v>
      </c>
      <c r="X229" s="48">
        <v>0.54148600000000002</v>
      </c>
      <c r="Y229" s="48">
        <v>0</v>
      </c>
      <c r="Z229" s="48">
        <v>0</v>
      </c>
      <c r="AA229" s="75">
        <v>229</v>
      </c>
      <c r="AB229" s="75"/>
      <c r="AC229" s="89"/>
      <c r="AD229" s="47"/>
      <c r="AE229" s="47"/>
      <c r="AF229" s="47"/>
      <c r="AG229" s="47"/>
      <c r="AH229" s="47"/>
      <c r="AI229" s="47"/>
      <c r="AJ229" s="47"/>
      <c r="AK229" s="47"/>
      <c r="AL229" s="47"/>
      <c r="AM229" s="47"/>
      <c r="AN229" s="2"/>
    </row>
    <row r="230" spans="1:40" x14ac:dyDescent="0.35">
      <c r="A230" s="11" t="s">
        <v>401</v>
      </c>
      <c r="B230" s="12"/>
      <c r="C230" s="12"/>
      <c r="D230" s="85"/>
      <c r="E230" s="74"/>
      <c r="F230" s="12"/>
      <c r="G230" s="12"/>
      <c r="H230" s="13"/>
      <c r="I230" s="63"/>
      <c r="J230" s="63"/>
      <c r="K230" s="13"/>
      <c r="L230" s="86"/>
      <c r="M230" s="87">
        <v>6131.5009765625</v>
      </c>
      <c r="N230" s="87">
        <v>3614.47607421875</v>
      </c>
      <c r="O230" s="73"/>
      <c r="P230" s="88"/>
      <c r="Q230" s="88"/>
      <c r="R230" s="47">
        <v>2</v>
      </c>
      <c r="S230" s="47">
        <v>0</v>
      </c>
      <c r="T230" s="47">
        <v>2</v>
      </c>
      <c r="U230" s="48">
        <v>406</v>
      </c>
      <c r="V230" s="48">
        <v>1.761E-3</v>
      </c>
      <c r="W230" s="48">
        <v>0</v>
      </c>
      <c r="X230" s="48">
        <v>0.98850400000000005</v>
      </c>
      <c r="Y230" s="48">
        <v>0</v>
      </c>
      <c r="Z230" s="48">
        <v>0</v>
      </c>
      <c r="AA230" s="75">
        <v>230</v>
      </c>
      <c r="AB230" s="75"/>
      <c r="AC230" s="89"/>
      <c r="AD230" s="47"/>
      <c r="AE230" s="47"/>
      <c r="AF230" s="47"/>
      <c r="AG230" s="47"/>
      <c r="AH230" s="47"/>
      <c r="AI230" s="47"/>
      <c r="AJ230" s="106" t="s">
        <v>2147</v>
      </c>
      <c r="AK230" s="106" t="s">
        <v>2147</v>
      </c>
      <c r="AL230" s="106" t="s">
        <v>2147</v>
      </c>
      <c r="AM230" s="106" t="s">
        <v>2147</v>
      </c>
      <c r="AN230" s="2"/>
    </row>
    <row r="231" spans="1:40" x14ac:dyDescent="0.35">
      <c r="A231" s="11" t="s">
        <v>402</v>
      </c>
      <c r="B231" s="12"/>
      <c r="C231" s="12"/>
      <c r="D231" s="85"/>
      <c r="E231" s="74"/>
      <c r="F231" s="12"/>
      <c r="G231" s="12"/>
      <c r="H231" s="13"/>
      <c r="I231" s="63"/>
      <c r="J231" s="63"/>
      <c r="K231" s="13"/>
      <c r="L231" s="86"/>
      <c r="M231" s="87">
        <v>6076.0791015625</v>
      </c>
      <c r="N231" s="87">
        <v>273.59381103515625</v>
      </c>
      <c r="O231" s="73"/>
      <c r="P231" s="88"/>
      <c r="Q231" s="88"/>
      <c r="R231" s="47">
        <v>1</v>
      </c>
      <c r="S231" s="47">
        <v>1</v>
      </c>
      <c r="T231" s="47">
        <v>0</v>
      </c>
      <c r="U231" s="48">
        <v>0</v>
      </c>
      <c r="V231" s="48">
        <v>1.297E-3</v>
      </c>
      <c r="W231" s="48">
        <v>0</v>
      </c>
      <c r="X231" s="48">
        <v>0.57011400000000001</v>
      </c>
      <c r="Y231" s="48">
        <v>0</v>
      </c>
      <c r="Z231" s="48">
        <v>0</v>
      </c>
      <c r="AA231" s="75">
        <v>231</v>
      </c>
      <c r="AB231" s="75"/>
      <c r="AC231" s="89"/>
      <c r="AD231" s="47"/>
      <c r="AE231" s="47"/>
      <c r="AF231" s="47"/>
      <c r="AG231" s="47"/>
      <c r="AH231" s="47"/>
      <c r="AI231" s="47"/>
      <c r="AJ231" s="47"/>
      <c r="AK231" s="47"/>
      <c r="AL231" s="47"/>
      <c r="AM231" s="47"/>
      <c r="AN231" s="2"/>
    </row>
    <row r="232" spans="1:40" x14ac:dyDescent="0.35">
      <c r="A232" s="11" t="s">
        <v>403</v>
      </c>
      <c r="B232" s="12"/>
      <c r="C232" s="12"/>
      <c r="D232" s="85"/>
      <c r="E232" s="74"/>
      <c r="F232" s="12"/>
      <c r="G232" s="12"/>
      <c r="H232" s="13"/>
      <c r="I232" s="63"/>
      <c r="J232" s="63"/>
      <c r="K232" s="13"/>
      <c r="L232" s="86"/>
      <c r="M232" s="87">
        <v>3060.7470703125</v>
      </c>
      <c r="N232" s="87">
        <v>5960.2578125</v>
      </c>
      <c r="O232" s="73"/>
      <c r="P232" s="88"/>
      <c r="Q232" s="88"/>
      <c r="R232" s="47">
        <v>1</v>
      </c>
      <c r="S232" s="47">
        <v>1</v>
      </c>
      <c r="T232" s="47">
        <v>0</v>
      </c>
      <c r="U232" s="48">
        <v>0</v>
      </c>
      <c r="V232" s="48">
        <v>1.0300000000000001E-3</v>
      </c>
      <c r="W232" s="48">
        <v>2.0530000000000001E-3</v>
      </c>
      <c r="X232" s="48">
        <v>0.54148600000000002</v>
      </c>
      <c r="Y232" s="48">
        <v>0</v>
      </c>
      <c r="Z232" s="48">
        <v>0</v>
      </c>
      <c r="AA232" s="75">
        <v>232</v>
      </c>
      <c r="AB232" s="75"/>
      <c r="AC232" s="89"/>
      <c r="AD232" s="47"/>
      <c r="AE232" s="47"/>
      <c r="AF232" s="47"/>
      <c r="AG232" s="47"/>
      <c r="AH232" s="47"/>
      <c r="AI232" s="47"/>
      <c r="AJ232" s="47"/>
      <c r="AK232" s="47"/>
      <c r="AL232" s="47"/>
      <c r="AM232" s="47"/>
      <c r="AN232" s="2"/>
    </row>
    <row r="233" spans="1:40" x14ac:dyDescent="0.35">
      <c r="A233" s="11" t="s">
        <v>404</v>
      </c>
      <c r="B233" s="12"/>
      <c r="C233" s="12"/>
      <c r="D233" s="85"/>
      <c r="E233" s="74"/>
      <c r="F233" s="12"/>
      <c r="G233" s="12"/>
      <c r="H233" s="13"/>
      <c r="I233" s="63"/>
      <c r="J233" s="63"/>
      <c r="K233" s="13"/>
      <c r="L233" s="86"/>
      <c r="M233" s="87">
        <v>3450.670166015625</v>
      </c>
      <c r="N233" s="87">
        <v>7814.00927734375</v>
      </c>
      <c r="O233" s="73"/>
      <c r="P233" s="88"/>
      <c r="Q233" s="88"/>
      <c r="R233" s="47">
        <v>1</v>
      </c>
      <c r="S233" s="47">
        <v>1</v>
      </c>
      <c r="T233" s="47">
        <v>0</v>
      </c>
      <c r="U233" s="48">
        <v>0</v>
      </c>
      <c r="V233" s="48">
        <v>1.0300000000000001E-3</v>
      </c>
      <c r="W233" s="48">
        <v>2.0530000000000001E-3</v>
      </c>
      <c r="X233" s="48">
        <v>0.54148600000000002</v>
      </c>
      <c r="Y233" s="48">
        <v>0</v>
      </c>
      <c r="Z233" s="48">
        <v>0</v>
      </c>
      <c r="AA233" s="75">
        <v>233</v>
      </c>
      <c r="AB233" s="75"/>
      <c r="AC233" s="89"/>
      <c r="AD233" s="47"/>
      <c r="AE233" s="47"/>
      <c r="AF233" s="47"/>
      <c r="AG233" s="47"/>
      <c r="AH233" s="47"/>
      <c r="AI233" s="47"/>
      <c r="AJ233" s="47"/>
      <c r="AK233" s="47"/>
      <c r="AL233" s="47"/>
      <c r="AM233" s="47"/>
      <c r="AN233" s="2"/>
    </row>
    <row r="234" spans="1:40" x14ac:dyDescent="0.35">
      <c r="A234" s="11" t="s">
        <v>405</v>
      </c>
      <c r="B234" s="12"/>
      <c r="C234" s="12"/>
      <c r="D234" s="85"/>
      <c r="E234" s="74"/>
      <c r="F234" s="12"/>
      <c r="G234" s="12"/>
      <c r="H234" s="13"/>
      <c r="I234" s="63"/>
      <c r="J234" s="63"/>
      <c r="K234" s="13"/>
      <c r="L234" s="86"/>
      <c r="M234" s="87">
        <v>2285.104248046875</v>
      </c>
      <c r="N234" s="87">
        <v>6374.2705078125</v>
      </c>
      <c r="O234" s="73"/>
      <c r="P234" s="88"/>
      <c r="Q234" s="88"/>
      <c r="R234" s="47">
        <v>1</v>
      </c>
      <c r="S234" s="47">
        <v>1</v>
      </c>
      <c r="T234" s="47">
        <v>0</v>
      </c>
      <c r="U234" s="48">
        <v>0</v>
      </c>
      <c r="V234" s="48">
        <v>1.0300000000000001E-3</v>
      </c>
      <c r="W234" s="48">
        <v>2.0530000000000001E-3</v>
      </c>
      <c r="X234" s="48">
        <v>0.54148600000000002</v>
      </c>
      <c r="Y234" s="48">
        <v>0</v>
      </c>
      <c r="Z234" s="48">
        <v>0</v>
      </c>
      <c r="AA234" s="75">
        <v>234</v>
      </c>
      <c r="AB234" s="75"/>
      <c r="AC234" s="89"/>
      <c r="AD234" s="47"/>
      <c r="AE234" s="47"/>
      <c r="AF234" s="47"/>
      <c r="AG234" s="47"/>
      <c r="AH234" s="47"/>
      <c r="AI234" s="47"/>
      <c r="AJ234" s="47"/>
      <c r="AK234" s="47"/>
      <c r="AL234" s="47"/>
      <c r="AM234" s="47"/>
      <c r="AN234" s="2"/>
    </row>
    <row r="235" spans="1:40" x14ac:dyDescent="0.35">
      <c r="A235" s="11" t="s">
        <v>406</v>
      </c>
      <c r="B235" s="12"/>
      <c r="C235" s="12"/>
      <c r="D235" s="85"/>
      <c r="E235" s="74"/>
      <c r="F235" s="12"/>
      <c r="G235" s="12"/>
      <c r="H235" s="13"/>
      <c r="I235" s="63"/>
      <c r="J235" s="63"/>
      <c r="K235" s="13"/>
      <c r="L235" s="86"/>
      <c r="M235" s="87">
        <v>469.44998168945313</v>
      </c>
      <c r="N235" s="87">
        <v>8264.87109375</v>
      </c>
      <c r="O235" s="73"/>
      <c r="P235" s="88"/>
      <c r="Q235" s="88"/>
      <c r="R235" s="47">
        <v>1</v>
      </c>
      <c r="S235" s="47">
        <v>1</v>
      </c>
      <c r="T235" s="47">
        <v>0</v>
      </c>
      <c r="U235" s="48">
        <v>0</v>
      </c>
      <c r="V235" s="48">
        <v>1.0300000000000001E-3</v>
      </c>
      <c r="W235" s="48">
        <v>2.0530000000000001E-3</v>
      </c>
      <c r="X235" s="48">
        <v>0.54148600000000002</v>
      </c>
      <c r="Y235" s="48">
        <v>0</v>
      </c>
      <c r="Z235" s="48">
        <v>0</v>
      </c>
      <c r="AA235" s="75">
        <v>235</v>
      </c>
      <c r="AB235" s="75"/>
      <c r="AC235" s="89"/>
      <c r="AD235" s="47"/>
      <c r="AE235" s="47"/>
      <c r="AF235" s="47"/>
      <c r="AG235" s="47"/>
      <c r="AH235" s="47"/>
      <c r="AI235" s="47"/>
      <c r="AJ235" s="47"/>
      <c r="AK235" s="47"/>
      <c r="AL235" s="47"/>
      <c r="AM235" s="47"/>
      <c r="AN235" s="2"/>
    </row>
    <row r="236" spans="1:40" x14ac:dyDescent="0.35">
      <c r="A236" s="11" t="s">
        <v>407</v>
      </c>
      <c r="B236" s="12"/>
      <c r="C236" s="12"/>
      <c r="D236" s="85"/>
      <c r="E236" s="74"/>
      <c r="F236" s="12"/>
      <c r="G236" s="12"/>
      <c r="H236" s="13"/>
      <c r="I236" s="63"/>
      <c r="J236" s="63"/>
      <c r="K236" s="13"/>
      <c r="L236" s="86"/>
      <c r="M236" s="87">
        <v>1620.1444091796875</v>
      </c>
      <c r="N236" s="87">
        <v>5584.689453125</v>
      </c>
      <c r="O236" s="73"/>
      <c r="P236" s="88"/>
      <c r="Q236" s="88"/>
      <c r="R236" s="47">
        <v>1</v>
      </c>
      <c r="S236" s="47">
        <v>1</v>
      </c>
      <c r="T236" s="47">
        <v>0</v>
      </c>
      <c r="U236" s="48">
        <v>0</v>
      </c>
      <c r="V236" s="48">
        <v>1.0300000000000001E-3</v>
      </c>
      <c r="W236" s="48">
        <v>2.0530000000000001E-3</v>
      </c>
      <c r="X236" s="48">
        <v>0.54148600000000002</v>
      </c>
      <c r="Y236" s="48">
        <v>0</v>
      </c>
      <c r="Z236" s="48">
        <v>0</v>
      </c>
      <c r="AA236" s="75">
        <v>236</v>
      </c>
      <c r="AB236" s="75"/>
      <c r="AC236" s="89"/>
      <c r="AD236" s="47"/>
      <c r="AE236" s="47"/>
      <c r="AF236" s="47"/>
      <c r="AG236" s="47"/>
      <c r="AH236" s="47"/>
      <c r="AI236" s="47"/>
      <c r="AJ236" s="47"/>
      <c r="AK236" s="47"/>
      <c r="AL236" s="47"/>
      <c r="AM236" s="47"/>
      <c r="AN236" s="2"/>
    </row>
    <row r="237" spans="1:40" x14ac:dyDescent="0.35">
      <c r="A237" s="11" t="s">
        <v>408</v>
      </c>
      <c r="B237" s="12"/>
      <c r="C237" s="12"/>
      <c r="D237" s="85"/>
      <c r="E237" s="74"/>
      <c r="F237" s="12"/>
      <c r="G237" s="12"/>
      <c r="H237" s="13"/>
      <c r="I237" s="63"/>
      <c r="J237" s="63"/>
      <c r="K237" s="13"/>
      <c r="L237" s="86"/>
      <c r="M237" s="87">
        <v>2281.320556640625</v>
      </c>
      <c r="N237" s="87">
        <v>5387.541015625</v>
      </c>
      <c r="O237" s="73"/>
      <c r="P237" s="88"/>
      <c r="Q237" s="88"/>
      <c r="R237" s="47">
        <v>1</v>
      </c>
      <c r="S237" s="47">
        <v>1</v>
      </c>
      <c r="T237" s="47">
        <v>0</v>
      </c>
      <c r="U237" s="48">
        <v>0</v>
      </c>
      <c r="V237" s="48">
        <v>1.0300000000000001E-3</v>
      </c>
      <c r="W237" s="48">
        <v>2.0530000000000001E-3</v>
      </c>
      <c r="X237" s="48">
        <v>0.54148600000000002</v>
      </c>
      <c r="Y237" s="48">
        <v>0</v>
      </c>
      <c r="Z237" s="48">
        <v>0</v>
      </c>
      <c r="AA237" s="75">
        <v>237</v>
      </c>
      <c r="AB237" s="75"/>
      <c r="AC237" s="89"/>
      <c r="AD237" s="47"/>
      <c r="AE237" s="47"/>
      <c r="AF237" s="47"/>
      <c r="AG237" s="47"/>
      <c r="AH237" s="47"/>
      <c r="AI237" s="47"/>
      <c r="AJ237" s="47"/>
      <c r="AK237" s="47"/>
      <c r="AL237" s="47"/>
      <c r="AM237" s="47"/>
      <c r="AN237" s="2"/>
    </row>
    <row r="238" spans="1:40" x14ac:dyDescent="0.35">
      <c r="A238" s="11" t="s">
        <v>409</v>
      </c>
      <c r="B238" s="12"/>
      <c r="C238" s="12"/>
      <c r="D238" s="85"/>
      <c r="E238" s="74"/>
      <c r="F238" s="12"/>
      <c r="G238" s="12"/>
      <c r="H238" s="13"/>
      <c r="I238" s="63"/>
      <c r="J238" s="63"/>
      <c r="K238" s="13"/>
      <c r="L238" s="86"/>
      <c r="M238" s="87">
        <v>5780.2177734375</v>
      </c>
      <c r="N238" s="87">
        <v>4129.75244140625</v>
      </c>
      <c r="O238" s="73"/>
      <c r="P238" s="88"/>
      <c r="Q238" s="88"/>
      <c r="R238" s="47">
        <v>7</v>
      </c>
      <c r="S238" s="47">
        <v>0</v>
      </c>
      <c r="T238" s="47">
        <v>7</v>
      </c>
      <c r="U238" s="48">
        <v>2406</v>
      </c>
      <c r="V238" s="48">
        <v>1.792E-3</v>
      </c>
      <c r="W238" s="48">
        <v>0</v>
      </c>
      <c r="X238" s="48">
        <v>3.3329620000000002</v>
      </c>
      <c r="Y238" s="48">
        <v>0</v>
      </c>
      <c r="Z238" s="48">
        <v>0</v>
      </c>
      <c r="AA238" s="75">
        <v>238</v>
      </c>
      <c r="AB238" s="75"/>
      <c r="AC238" s="89"/>
      <c r="AD238" s="47"/>
      <c r="AE238" s="47"/>
      <c r="AF238" s="47"/>
      <c r="AG238" s="47"/>
      <c r="AH238" s="47"/>
      <c r="AI238" s="47"/>
      <c r="AJ238" s="106" t="s">
        <v>2147</v>
      </c>
      <c r="AK238" s="106" t="s">
        <v>2147</v>
      </c>
      <c r="AL238" s="106" t="s">
        <v>2147</v>
      </c>
      <c r="AM238" s="106" t="s">
        <v>2147</v>
      </c>
      <c r="AN238" s="2"/>
    </row>
    <row r="239" spans="1:40" x14ac:dyDescent="0.35">
      <c r="A239" s="11" t="s">
        <v>410</v>
      </c>
      <c r="B239" s="12"/>
      <c r="C239" s="12"/>
      <c r="D239" s="85"/>
      <c r="E239" s="74"/>
      <c r="F239" s="12"/>
      <c r="G239" s="12"/>
      <c r="H239" s="13"/>
      <c r="I239" s="63"/>
      <c r="J239" s="63"/>
      <c r="K239" s="13"/>
      <c r="L239" s="86"/>
      <c r="M239" s="87">
        <v>9029.6572265625</v>
      </c>
      <c r="N239" s="87">
        <v>5806.541015625</v>
      </c>
      <c r="O239" s="73"/>
      <c r="P239" s="88"/>
      <c r="Q239" s="88"/>
      <c r="R239" s="47">
        <v>1</v>
      </c>
      <c r="S239" s="47">
        <v>1</v>
      </c>
      <c r="T239" s="47">
        <v>0</v>
      </c>
      <c r="U239" s="48">
        <v>0</v>
      </c>
      <c r="V239" s="48">
        <v>1.3140000000000001E-3</v>
      </c>
      <c r="W239" s="48">
        <v>0</v>
      </c>
      <c r="X239" s="48">
        <v>0.55471700000000002</v>
      </c>
      <c r="Y239" s="48">
        <v>0</v>
      </c>
      <c r="Z239" s="48">
        <v>0</v>
      </c>
      <c r="AA239" s="75">
        <v>239</v>
      </c>
      <c r="AB239" s="75"/>
      <c r="AC239" s="89"/>
      <c r="AD239" s="47"/>
      <c r="AE239" s="47"/>
      <c r="AF239" s="47"/>
      <c r="AG239" s="47"/>
      <c r="AH239" s="47"/>
      <c r="AI239" s="47"/>
      <c r="AJ239" s="47"/>
      <c r="AK239" s="47"/>
      <c r="AL239" s="47"/>
      <c r="AM239" s="47"/>
      <c r="AN239" s="2"/>
    </row>
    <row r="240" spans="1:40" x14ac:dyDescent="0.35">
      <c r="A240" s="11" t="s">
        <v>411</v>
      </c>
      <c r="B240" s="12"/>
      <c r="C240" s="12"/>
      <c r="D240" s="85"/>
      <c r="E240" s="74"/>
      <c r="F240" s="12"/>
      <c r="G240" s="12"/>
      <c r="H240" s="13"/>
      <c r="I240" s="63"/>
      <c r="J240" s="63"/>
      <c r="K240" s="13"/>
      <c r="L240" s="86"/>
      <c r="M240" s="87">
        <v>3935.63037109375</v>
      </c>
      <c r="N240" s="87">
        <v>8386.1767578125</v>
      </c>
      <c r="O240" s="73"/>
      <c r="P240" s="88"/>
      <c r="Q240" s="88"/>
      <c r="R240" s="47">
        <v>1</v>
      </c>
      <c r="S240" s="47">
        <v>1</v>
      </c>
      <c r="T240" s="47">
        <v>0</v>
      </c>
      <c r="U240" s="48">
        <v>0</v>
      </c>
      <c r="V240" s="48">
        <v>1.0300000000000001E-3</v>
      </c>
      <c r="W240" s="48">
        <v>2.0530000000000001E-3</v>
      </c>
      <c r="X240" s="48">
        <v>0.54148600000000002</v>
      </c>
      <c r="Y240" s="48">
        <v>0</v>
      </c>
      <c r="Z240" s="48">
        <v>0</v>
      </c>
      <c r="AA240" s="75">
        <v>240</v>
      </c>
      <c r="AB240" s="75"/>
      <c r="AC240" s="89"/>
      <c r="AD240" s="47"/>
      <c r="AE240" s="47"/>
      <c r="AF240" s="47"/>
      <c r="AG240" s="47"/>
      <c r="AH240" s="47"/>
      <c r="AI240" s="47"/>
      <c r="AJ240" s="47"/>
      <c r="AK240" s="47"/>
      <c r="AL240" s="47"/>
      <c r="AM240" s="47"/>
      <c r="AN240" s="2"/>
    </row>
    <row r="241" spans="1:40" x14ac:dyDescent="0.35">
      <c r="A241" s="11" t="s">
        <v>412</v>
      </c>
      <c r="B241" s="12"/>
      <c r="C241" s="12"/>
      <c r="D241" s="85"/>
      <c r="E241" s="74"/>
      <c r="F241" s="12"/>
      <c r="G241" s="12"/>
      <c r="H241" s="13"/>
      <c r="I241" s="63"/>
      <c r="J241" s="63"/>
      <c r="K241" s="13"/>
      <c r="L241" s="86"/>
      <c r="M241" s="87">
        <v>3426.9365234375</v>
      </c>
      <c r="N241" s="87">
        <v>6057.125</v>
      </c>
      <c r="O241" s="73"/>
      <c r="P241" s="88"/>
      <c r="Q241" s="88"/>
      <c r="R241" s="47">
        <v>1</v>
      </c>
      <c r="S241" s="47">
        <v>1</v>
      </c>
      <c r="T241" s="47">
        <v>0</v>
      </c>
      <c r="U241" s="48">
        <v>0</v>
      </c>
      <c r="V241" s="48">
        <v>1.0300000000000001E-3</v>
      </c>
      <c r="W241" s="48">
        <v>2.0530000000000001E-3</v>
      </c>
      <c r="X241" s="48">
        <v>0.54148600000000002</v>
      </c>
      <c r="Y241" s="48">
        <v>0</v>
      </c>
      <c r="Z241" s="48">
        <v>0</v>
      </c>
      <c r="AA241" s="75">
        <v>241</v>
      </c>
      <c r="AB241" s="75"/>
      <c r="AC241" s="89"/>
      <c r="AD241" s="47"/>
      <c r="AE241" s="47"/>
      <c r="AF241" s="47"/>
      <c r="AG241" s="47"/>
      <c r="AH241" s="47"/>
      <c r="AI241" s="47"/>
      <c r="AJ241" s="47"/>
      <c r="AK241" s="47"/>
      <c r="AL241" s="47"/>
      <c r="AM241" s="47"/>
      <c r="AN241" s="2"/>
    </row>
    <row r="242" spans="1:40" x14ac:dyDescent="0.35">
      <c r="A242" s="11" t="s">
        <v>413</v>
      </c>
      <c r="B242" s="12"/>
      <c r="C242" s="12"/>
      <c r="D242" s="85"/>
      <c r="E242" s="74"/>
      <c r="F242" s="12"/>
      <c r="G242" s="12"/>
      <c r="H242" s="13"/>
      <c r="I242" s="63"/>
      <c r="J242" s="63"/>
      <c r="K242" s="13"/>
      <c r="L242" s="86"/>
      <c r="M242" s="87">
        <v>1298.5780029296875</v>
      </c>
      <c r="N242" s="87">
        <v>8730.224609375</v>
      </c>
      <c r="O242" s="73"/>
      <c r="P242" s="88"/>
      <c r="Q242" s="88"/>
      <c r="R242" s="47">
        <v>1</v>
      </c>
      <c r="S242" s="47">
        <v>1</v>
      </c>
      <c r="T242" s="47">
        <v>0</v>
      </c>
      <c r="U242" s="48">
        <v>0</v>
      </c>
      <c r="V242" s="48">
        <v>1.0300000000000001E-3</v>
      </c>
      <c r="W242" s="48">
        <v>2.0530000000000001E-3</v>
      </c>
      <c r="X242" s="48">
        <v>0.54148600000000002</v>
      </c>
      <c r="Y242" s="48">
        <v>0</v>
      </c>
      <c r="Z242" s="48">
        <v>0</v>
      </c>
      <c r="AA242" s="75">
        <v>242</v>
      </c>
      <c r="AB242" s="75"/>
      <c r="AC242" s="89"/>
      <c r="AD242" s="47"/>
      <c r="AE242" s="47"/>
      <c r="AF242" s="47"/>
      <c r="AG242" s="47"/>
      <c r="AH242" s="47"/>
      <c r="AI242" s="47"/>
      <c r="AJ242" s="47"/>
      <c r="AK242" s="47"/>
      <c r="AL242" s="47"/>
      <c r="AM242" s="47"/>
      <c r="AN242" s="2"/>
    </row>
    <row r="243" spans="1:40" x14ac:dyDescent="0.35">
      <c r="A243" s="11" t="s">
        <v>414</v>
      </c>
      <c r="B243" s="12"/>
      <c r="C243" s="12"/>
      <c r="D243" s="85"/>
      <c r="E243" s="74"/>
      <c r="F243" s="12"/>
      <c r="G243" s="12"/>
      <c r="H243" s="13"/>
      <c r="I243" s="63"/>
      <c r="J243" s="63"/>
      <c r="K243" s="13"/>
      <c r="L243" s="86"/>
      <c r="M243" s="87">
        <v>213.25932312011719</v>
      </c>
      <c r="N243" s="87">
        <v>7344.05810546875</v>
      </c>
      <c r="O243" s="73"/>
      <c r="P243" s="88"/>
      <c r="Q243" s="88"/>
      <c r="R243" s="47">
        <v>1</v>
      </c>
      <c r="S243" s="47">
        <v>1</v>
      </c>
      <c r="T243" s="47">
        <v>0</v>
      </c>
      <c r="U243" s="48">
        <v>0</v>
      </c>
      <c r="V243" s="48">
        <v>1.0300000000000001E-3</v>
      </c>
      <c r="W243" s="48">
        <v>2.0530000000000001E-3</v>
      </c>
      <c r="X243" s="48">
        <v>0.54148600000000002</v>
      </c>
      <c r="Y243" s="48">
        <v>0</v>
      </c>
      <c r="Z243" s="48">
        <v>0</v>
      </c>
      <c r="AA243" s="75">
        <v>243</v>
      </c>
      <c r="AB243" s="75"/>
      <c r="AC243" s="89"/>
      <c r="AD243" s="47"/>
      <c r="AE243" s="47"/>
      <c r="AF243" s="47"/>
      <c r="AG243" s="47"/>
      <c r="AH243" s="47"/>
      <c r="AI243" s="47"/>
      <c r="AJ243" s="47"/>
      <c r="AK243" s="47"/>
      <c r="AL243" s="47"/>
      <c r="AM243" s="47"/>
      <c r="AN243" s="2"/>
    </row>
    <row r="244" spans="1:40" x14ac:dyDescent="0.35">
      <c r="A244" s="11" t="s">
        <v>415</v>
      </c>
      <c r="B244" s="12"/>
      <c r="C244" s="12"/>
      <c r="D244" s="85"/>
      <c r="E244" s="74"/>
      <c r="F244" s="12"/>
      <c r="G244" s="12"/>
      <c r="H244" s="13"/>
      <c r="I244" s="63"/>
      <c r="J244" s="63"/>
      <c r="K244" s="13"/>
      <c r="L244" s="86"/>
      <c r="M244" s="87">
        <v>2927.587646484375</v>
      </c>
      <c r="N244" s="87">
        <v>7866.333984375</v>
      </c>
      <c r="O244" s="73"/>
      <c r="P244" s="88"/>
      <c r="Q244" s="88"/>
      <c r="R244" s="47">
        <v>1</v>
      </c>
      <c r="S244" s="47">
        <v>1</v>
      </c>
      <c r="T244" s="47">
        <v>0</v>
      </c>
      <c r="U244" s="48">
        <v>0</v>
      </c>
      <c r="V244" s="48">
        <v>1.0300000000000001E-3</v>
      </c>
      <c r="W244" s="48">
        <v>2.0530000000000001E-3</v>
      </c>
      <c r="X244" s="48">
        <v>0.54148600000000002</v>
      </c>
      <c r="Y244" s="48">
        <v>0</v>
      </c>
      <c r="Z244" s="48">
        <v>0</v>
      </c>
      <c r="AA244" s="75">
        <v>244</v>
      </c>
      <c r="AB244" s="75"/>
      <c r="AC244" s="89"/>
      <c r="AD244" s="47"/>
      <c r="AE244" s="47"/>
      <c r="AF244" s="47"/>
      <c r="AG244" s="47"/>
      <c r="AH244" s="47"/>
      <c r="AI244" s="47"/>
      <c r="AJ244" s="47"/>
      <c r="AK244" s="47"/>
      <c r="AL244" s="47"/>
      <c r="AM244" s="47"/>
      <c r="AN244" s="2"/>
    </row>
    <row r="245" spans="1:40" x14ac:dyDescent="0.35">
      <c r="A245" s="11" t="s">
        <v>416</v>
      </c>
      <c r="B245" s="12"/>
      <c r="C245" s="12"/>
      <c r="D245" s="85"/>
      <c r="E245" s="74"/>
      <c r="F245" s="12"/>
      <c r="G245" s="12"/>
      <c r="H245" s="13"/>
      <c r="I245" s="63"/>
      <c r="J245" s="63"/>
      <c r="K245" s="13"/>
      <c r="L245" s="86"/>
      <c r="M245" s="87">
        <v>8546.9228515625</v>
      </c>
      <c r="N245" s="87">
        <v>6763.7470703125</v>
      </c>
      <c r="O245" s="73"/>
      <c r="P245" s="88"/>
      <c r="Q245" s="88"/>
      <c r="R245" s="47">
        <v>1</v>
      </c>
      <c r="S245" s="47">
        <v>1</v>
      </c>
      <c r="T245" s="47">
        <v>0</v>
      </c>
      <c r="U245" s="48">
        <v>0</v>
      </c>
      <c r="V245" s="48">
        <v>1.335E-3</v>
      </c>
      <c r="W245" s="48">
        <v>0</v>
      </c>
      <c r="X245" s="48">
        <v>0.54926600000000003</v>
      </c>
      <c r="Y245" s="48">
        <v>0</v>
      </c>
      <c r="Z245" s="48">
        <v>0</v>
      </c>
      <c r="AA245" s="75">
        <v>245</v>
      </c>
      <c r="AB245" s="75"/>
      <c r="AC245" s="89"/>
      <c r="AD245" s="47"/>
      <c r="AE245" s="47"/>
      <c r="AF245" s="47"/>
      <c r="AG245" s="47"/>
      <c r="AH245" s="47"/>
      <c r="AI245" s="47"/>
      <c r="AJ245" s="47"/>
      <c r="AK245" s="47"/>
      <c r="AL245" s="47"/>
      <c r="AM245" s="47"/>
      <c r="AN245" s="2"/>
    </row>
    <row r="246" spans="1:40" x14ac:dyDescent="0.35">
      <c r="A246" s="11" t="s">
        <v>417</v>
      </c>
      <c r="B246" s="12"/>
      <c r="C246" s="12"/>
      <c r="D246" s="85"/>
      <c r="E246" s="74"/>
      <c r="F246" s="12"/>
      <c r="G246" s="12"/>
      <c r="H246" s="13"/>
      <c r="I246" s="63"/>
      <c r="J246" s="63"/>
      <c r="K246" s="13"/>
      <c r="L246" s="86"/>
      <c r="M246" s="87">
        <v>3363.405029296875</v>
      </c>
      <c r="N246" s="87">
        <v>7941.48681640625</v>
      </c>
      <c r="O246" s="73"/>
      <c r="P246" s="88"/>
      <c r="Q246" s="88"/>
      <c r="R246" s="47">
        <v>1</v>
      </c>
      <c r="S246" s="47">
        <v>1</v>
      </c>
      <c r="T246" s="47">
        <v>0</v>
      </c>
      <c r="U246" s="48">
        <v>0</v>
      </c>
      <c r="V246" s="48">
        <v>1.0300000000000001E-3</v>
      </c>
      <c r="W246" s="48">
        <v>2.0530000000000001E-3</v>
      </c>
      <c r="X246" s="48">
        <v>0.54148600000000002</v>
      </c>
      <c r="Y246" s="48">
        <v>0</v>
      </c>
      <c r="Z246" s="48">
        <v>0</v>
      </c>
      <c r="AA246" s="75">
        <v>246</v>
      </c>
      <c r="AB246" s="75"/>
      <c r="AC246" s="89"/>
      <c r="AD246" s="47"/>
      <c r="AE246" s="47"/>
      <c r="AF246" s="47"/>
      <c r="AG246" s="47"/>
      <c r="AH246" s="47"/>
      <c r="AI246" s="47"/>
      <c r="AJ246" s="47"/>
      <c r="AK246" s="47"/>
      <c r="AL246" s="47"/>
      <c r="AM246" s="47"/>
      <c r="AN246" s="2"/>
    </row>
    <row r="247" spans="1:40" x14ac:dyDescent="0.35">
      <c r="A247" s="11" t="s">
        <v>418</v>
      </c>
      <c r="B247" s="12"/>
      <c r="C247" s="12"/>
      <c r="D247" s="85"/>
      <c r="E247" s="74"/>
      <c r="F247" s="12"/>
      <c r="G247" s="12"/>
      <c r="H247" s="13"/>
      <c r="I247" s="63"/>
      <c r="J247" s="63"/>
      <c r="K247" s="13"/>
      <c r="L247" s="86"/>
      <c r="M247" s="87">
        <v>1932.4288330078125</v>
      </c>
      <c r="N247" s="87">
        <v>5529.55859375</v>
      </c>
      <c r="O247" s="73"/>
      <c r="P247" s="88"/>
      <c r="Q247" s="88"/>
      <c r="R247" s="47">
        <v>1</v>
      </c>
      <c r="S247" s="47">
        <v>1</v>
      </c>
      <c r="T247" s="47">
        <v>0</v>
      </c>
      <c r="U247" s="48">
        <v>0</v>
      </c>
      <c r="V247" s="48">
        <v>1.0300000000000001E-3</v>
      </c>
      <c r="W247" s="48">
        <v>2.0530000000000001E-3</v>
      </c>
      <c r="X247" s="48">
        <v>0.54148600000000002</v>
      </c>
      <c r="Y247" s="48">
        <v>0</v>
      </c>
      <c r="Z247" s="48">
        <v>0</v>
      </c>
      <c r="AA247" s="75">
        <v>247</v>
      </c>
      <c r="AB247" s="75"/>
      <c r="AC247" s="89"/>
      <c r="AD247" s="47"/>
      <c r="AE247" s="47"/>
      <c r="AF247" s="47"/>
      <c r="AG247" s="47"/>
      <c r="AH247" s="47"/>
      <c r="AI247" s="47"/>
      <c r="AJ247" s="47"/>
      <c r="AK247" s="47"/>
      <c r="AL247" s="47"/>
      <c r="AM247" s="47"/>
      <c r="AN247" s="2"/>
    </row>
    <row r="248" spans="1:40" x14ac:dyDescent="0.35">
      <c r="A248" s="11" t="s">
        <v>419</v>
      </c>
      <c r="B248" s="12"/>
      <c r="C248" s="12"/>
      <c r="D248" s="85"/>
      <c r="E248" s="74"/>
      <c r="F248" s="12"/>
      <c r="G248" s="12"/>
      <c r="H248" s="13"/>
      <c r="I248" s="63"/>
      <c r="J248" s="63"/>
      <c r="K248" s="13"/>
      <c r="L248" s="86"/>
      <c r="M248" s="87">
        <v>1246.6585693359375</v>
      </c>
      <c r="N248" s="87">
        <v>8162.5517578125</v>
      </c>
      <c r="O248" s="73"/>
      <c r="P248" s="88"/>
      <c r="Q248" s="88"/>
      <c r="R248" s="47">
        <v>1</v>
      </c>
      <c r="S248" s="47">
        <v>1</v>
      </c>
      <c r="T248" s="47">
        <v>0</v>
      </c>
      <c r="U248" s="48">
        <v>0</v>
      </c>
      <c r="V248" s="48">
        <v>1.0300000000000001E-3</v>
      </c>
      <c r="W248" s="48">
        <v>2.0530000000000001E-3</v>
      </c>
      <c r="X248" s="48">
        <v>0.54148600000000002</v>
      </c>
      <c r="Y248" s="48">
        <v>0</v>
      </c>
      <c r="Z248" s="48">
        <v>0</v>
      </c>
      <c r="AA248" s="75">
        <v>248</v>
      </c>
      <c r="AB248" s="75"/>
      <c r="AC248" s="89"/>
      <c r="AD248" s="47"/>
      <c r="AE248" s="47"/>
      <c r="AF248" s="47"/>
      <c r="AG248" s="47"/>
      <c r="AH248" s="47"/>
      <c r="AI248" s="47"/>
      <c r="AJ248" s="47"/>
      <c r="AK248" s="47"/>
      <c r="AL248" s="47"/>
      <c r="AM248" s="47"/>
      <c r="AN248" s="2"/>
    </row>
    <row r="249" spans="1:40" x14ac:dyDescent="0.35">
      <c r="A249" s="11" t="s">
        <v>420</v>
      </c>
      <c r="B249" s="12"/>
      <c r="C249" s="12"/>
      <c r="D249" s="85"/>
      <c r="E249" s="74"/>
      <c r="F249" s="12"/>
      <c r="G249" s="12"/>
      <c r="H249" s="13"/>
      <c r="I249" s="63"/>
      <c r="J249" s="63"/>
      <c r="K249" s="13"/>
      <c r="L249" s="86"/>
      <c r="M249" s="87">
        <v>1429.288818359375</v>
      </c>
      <c r="N249" s="87">
        <v>9489.755859375</v>
      </c>
      <c r="O249" s="73"/>
      <c r="P249" s="88"/>
      <c r="Q249" s="88"/>
      <c r="R249" s="47">
        <v>1</v>
      </c>
      <c r="S249" s="47">
        <v>1</v>
      </c>
      <c r="T249" s="47">
        <v>0</v>
      </c>
      <c r="U249" s="48">
        <v>0</v>
      </c>
      <c r="V249" s="48">
        <v>1.0300000000000001E-3</v>
      </c>
      <c r="W249" s="48">
        <v>2.0530000000000001E-3</v>
      </c>
      <c r="X249" s="48">
        <v>0.54148600000000002</v>
      </c>
      <c r="Y249" s="48">
        <v>0</v>
      </c>
      <c r="Z249" s="48">
        <v>0</v>
      </c>
      <c r="AA249" s="75">
        <v>249</v>
      </c>
      <c r="AB249" s="75"/>
      <c r="AC249" s="89"/>
      <c r="AD249" s="47"/>
      <c r="AE249" s="47"/>
      <c r="AF249" s="47"/>
      <c r="AG249" s="47"/>
      <c r="AH249" s="47"/>
      <c r="AI249" s="47"/>
      <c r="AJ249" s="47"/>
      <c r="AK249" s="47"/>
      <c r="AL249" s="47"/>
      <c r="AM249" s="47"/>
      <c r="AN249" s="2"/>
    </row>
    <row r="250" spans="1:40" x14ac:dyDescent="0.35">
      <c r="A250" s="11" t="s">
        <v>421</v>
      </c>
      <c r="B250" s="12"/>
      <c r="C250" s="12"/>
      <c r="D250" s="85"/>
      <c r="E250" s="74"/>
      <c r="F250" s="12"/>
      <c r="G250" s="12"/>
      <c r="H250" s="13"/>
      <c r="I250" s="63"/>
      <c r="J250" s="63"/>
      <c r="K250" s="13"/>
      <c r="L250" s="86"/>
      <c r="M250" s="87">
        <v>1445.921875</v>
      </c>
      <c r="N250" s="87">
        <v>5579.43359375</v>
      </c>
      <c r="O250" s="73"/>
      <c r="P250" s="88"/>
      <c r="Q250" s="88"/>
      <c r="R250" s="47">
        <v>1</v>
      </c>
      <c r="S250" s="47">
        <v>1</v>
      </c>
      <c r="T250" s="47">
        <v>0</v>
      </c>
      <c r="U250" s="48">
        <v>0</v>
      </c>
      <c r="V250" s="48">
        <v>1.0300000000000001E-3</v>
      </c>
      <c r="W250" s="48">
        <v>2.0530000000000001E-3</v>
      </c>
      <c r="X250" s="48">
        <v>0.54148600000000002</v>
      </c>
      <c r="Y250" s="48">
        <v>0</v>
      </c>
      <c r="Z250" s="48">
        <v>0</v>
      </c>
      <c r="AA250" s="75">
        <v>250</v>
      </c>
      <c r="AB250" s="75"/>
      <c r="AC250" s="89"/>
      <c r="AD250" s="47"/>
      <c r="AE250" s="47"/>
      <c r="AF250" s="47"/>
      <c r="AG250" s="47"/>
      <c r="AH250" s="47"/>
      <c r="AI250" s="47"/>
      <c r="AJ250" s="47"/>
      <c r="AK250" s="47"/>
      <c r="AL250" s="47"/>
      <c r="AM250" s="47"/>
      <c r="AN250" s="2"/>
    </row>
    <row r="251" spans="1:40" x14ac:dyDescent="0.35">
      <c r="A251" s="11" t="s">
        <v>422</v>
      </c>
      <c r="B251" s="12"/>
      <c r="C251" s="12"/>
      <c r="D251" s="85"/>
      <c r="E251" s="74"/>
      <c r="F251" s="12"/>
      <c r="G251" s="12"/>
      <c r="H251" s="13"/>
      <c r="I251" s="63"/>
      <c r="J251" s="63"/>
      <c r="K251" s="13"/>
      <c r="L251" s="86"/>
      <c r="M251" s="87">
        <v>1143.747314453125</v>
      </c>
      <c r="N251" s="87">
        <v>7749.951171875</v>
      </c>
      <c r="O251" s="73"/>
      <c r="P251" s="88"/>
      <c r="Q251" s="88"/>
      <c r="R251" s="47">
        <v>1</v>
      </c>
      <c r="S251" s="47">
        <v>1</v>
      </c>
      <c r="T251" s="47">
        <v>0</v>
      </c>
      <c r="U251" s="48">
        <v>0</v>
      </c>
      <c r="V251" s="48">
        <v>1.0300000000000001E-3</v>
      </c>
      <c r="W251" s="48">
        <v>2.0530000000000001E-3</v>
      </c>
      <c r="X251" s="48">
        <v>0.54148600000000002</v>
      </c>
      <c r="Y251" s="48">
        <v>0</v>
      </c>
      <c r="Z251" s="48">
        <v>0</v>
      </c>
      <c r="AA251" s="75">
        <v>251</v>
      </c>
      <c r="AB251" s="75"/>
      <c r="AC251" s="89"/>
      <c r="AD251" s="47"/>
      <c r="AE251" s="47"/>
      <c r="AF251" s="47"/>
      <c r="AG251" s="47"/>
      <c r="AH251" s="47"/>
      <c r="AI251" s="47"/>
      <c r="AJ251" s="47"/>
      <c r="AK251" s="47"/>
      <c r="AL251" s="47"/>
      <c r="AM251" s="47"/>
      <c r="AN251" s="2"/>
    </row>
    <row r="252" spans="1:40" x14ac:dyDescent="0.35">
      <c r="A252" s="11" t="s">
        <v>423</v>
      </c>
      <c r="B252" s="12"/>
      <c r="C252" s="12"/>
      <c r="D252" s="85"/>
      <c r="E252" s="74"/>
      <c r="F252" s="12"/>
      <c r="G252" s="12"/>
      <c r="H252" s="13"/>
      <c r="I252" s="63"/>
      <c r="J252" s="63"/>
      <c r="K252" s="13"/>
      <c r="L252" s="86"/>
      <c r="M252" s="87">
        <v>2975.574462890625</v>
      </c>
      <c r="N252" s="87">
        <v>4998.73046875</v>
      </c>
      <c r="O252" s="73"/>
      <c r="P252" s="88"/>
      <c r="Q252" s="88"/>
      <c r="R252" s="47">
        <v>1</v>
      </c>
      <c r="S252" s="47">
        <v>1</v>
      </c>
      <c r="T252" s="47">
        <v>0</v>
      </c>
      <c r="U252" s="48">
        <v>0</v>
      </c>
      <c r="V252" s="48">
        <v>1.3500000000000001E-3</v>
      </c>
      <c r="W252" s="48">
        <v>0</v>
      </c>
      <c r="X252" s="48">
        <v>0.547485</v>
      </c>
      <c r="Y252" s="48">
        <v>0</v>
      </c>
      <c r="Z252" s="48">
        <v>0</v>
      </c>
      <c r="AA252" s="75">
        <v>252</v>
      </c>
      <c r="AB252" s="75"/>
      <c r="AC252" s="89"/>
      <c r="AD252" s="47"/>
      <c r="AE252" s="47"/>
      <c r="AF252" s="47"/>
      <c r="AG252" s="47"/>
      <c r="AH252" s="47"/>
      <c r="AI252" s="47"/>
      <c r="AJ252" s="47"/>
      <c r="AK252" s="47"/>
      <c r="AL252" s="47"/>
      <c r="AM252" s="47"/>
      <c r="AN252" s="2"/>
    </row>
    <row r="253" spans="1:40" x14ac:dyDescent="0.35">
      <c r="A253" s="11" t="s">
        <v>424</v>
      </c>
      <c r="B253" s="12"/>
      <c r="C253" s="12"/>
      <c r="D253" s="85"/>
      <c r="E253" s="74"/>
      <c r="F253" s="12"/>
      <c r="G253" s="12"/>
      <c r="H253" s="13"/>
      <c r="I253" s="63"/>
      <c r="J253" s="63"/>
      <c r="K253" s="13"/>
      <c r="L253" s="86"/>
      <c r="M253" s="87">
        <v>6371.21240234375</v>
      </c>
      <c r="N253" s="87">
        <v>8118.06884765625</v>
      </c>
      <c r="O253" s="73"/>
      <c r="P253" s="88"/>
      <c r="Q253" s="88"/>
      <c r="R253" s="47">
        <v>1</v>
      </c>
      <c r="S253" s="47">
        <v>1</v>
      </c>
      <c r="T253" s="47">
        <v>0</v>
      </c>
      <c r="U253" s="48">
        <v>0</v>
      </c>
      <c r="V253" s="48">
        <v>1.325E-3</v>
      </c>
      <c r="W253" s="48">
        <v>0</v>
      </c>
      <c r="X253" s="48">
        <v>0.551342</v>
      </c>
      <c r="Y253" s="48">
        <v>0</v>
      </c>
      <c r="Z253" s="48">
        <v>0</v>
      </c>
      <c r="AA253" s="75">
        <v>253</v>
      </c>
      <c r="AB253" s="75"/>
      <c r="AC253" s="89"/>
      <c r="AD253" s="47"/>
      <c r="AE253" s="47"/>
      <c r="AF253" s="47"/>
      <c r="AG253" s="47"/>
      <c r="AH253" s="47"/>
      <c r="AI253" s="47"/>
      <c r="AJ253" s="47"/>
      <c r="AK253" s="47"/>
      <c r="AL253" s="47"/>
      <c r="AM253" s="47"/>
      <c r="AN253" s="2"/>
    </row>
    <row r="254" spans="1:40" x14ac:dyDescent="0.35">
      <c r="A254" s="11" t="s">
        <v>425</v>
      </c>
      <c r="B254" s="12"/>
      <c r="C254" s="12"/>
      <c r="D254" s="85"/>
      <c r="E254" s="74"/>
      <c r="F254" s="12"/>
      <c r="G254" s="12"/>
      <c r="H254" s="13"/>
      <c r="I254" s="63"/>
      <c r="J254" s="63"/>
      <c r="K254" s="13"/>
      <c r="L254" s="86"/>
      <c r="M254" s="87">
        <v>7919.77978515625</v>
      </c>
      <c r="N254" s="87">
        <v>7944.02978515625</v>
      </c>
      <c r="O254" s="73"/>
      <c r="P254" s="88"/>
      <c r="Q254" s="88"/>
      <c r="R254" s="47">
        <v>1</v>
      </c>
      <c r="S254" s="47">
        <v>1</v>
      </c>
      <c r="T254" s="47">
        <v>0</v>
      </c>
      <c r="U254" s="48">
        <v>0</v>
      </c>
      <c r="V254" s="48">
        <v>1.335E-3</v>
      </c>
      <c r="W254" s="48">
        <v>0</v>
      </c>
      <c r="X254" s="48">
        <v>0.54926600000000003</v>
      </c>
      <c r="Y254" s="48">
        <v>0</v>
      </c>
      <c r="Z254" s="48">
        <v>0</v>
      </c>
      <c r="AA254" s="75">
        <v>254</v>
      </c>
      <c r="AB254" s="75"/>
      <c r="AC254" s="89"/>
      <c r="AD254" s="47"/>
      <c r="AE254" s="47"/>
      <c r="AF254" s="47"/>
      <c r="AG254" s="47"/>
      <c r="AH254" s="47"/>
      <c r="AI254" s="47"/>
      <c r="AJ254" s="47"/>
      <c r="AK254" s="47"/>
      <c r="AL254" s="47"/>
      <c r="AM254" s="47"/>
      <c r="AN254" s="2"/>
    </row>
    <row r="255" spans="1:40" x14ac:dyDescent="0.35">
      <c r="A255" s="11" t="s">
        <v>426</v>
      </c>
      <c r="B255" s="12"/>
      <c r="C255" s="12"/>
      <c r="D255" s="85"/>
      <c r="E255" s="74"/>
      <c r="F255" s="12"/>
      <c r="G255" s="12"/>
      <c r="H255" s="13"/>
      <c r="I255" s="63"/>
      <c r="J255" s="63"/>
      <c r="K255" s="13"/>
      <c r="L255" s="86"/>
      <c r="M255" s="87">
        <v>3026.0390625</v>
      </c>
      <c r="N255" s="87">
        <v>9569.6005859375</v>
      </c>
      <c r="O255" s="73"/>
      <c r="P255" s="88"/>
      <c r="Q255" s="88"/>
      <c r="R255" s="47">
        <v>1</v>
      </c>
      <c r="S255" s="47">
        <v>1</v>
      </c>
      <c r="T255" s="47">
        <v>0</v>
      </c>
      <c r="U255" s="48">
        <v>0</v>
      </c>
      <c r="V255" s="48">
        <v>1.0300000000000001E-3</v>
      </c>
      <c r="W255" s="48">
        <v>2.0530000000000001E-3</v>
      </c>
      <c r="X255" s="48">
        <v>0.54148600000000002</v>
      </c>
      <c r="Y255" s="48">
        <v>0</v>
      </c>
      <c r="Z255" s="48">
        <v>0</v>
      </c>
      <c r="AA255" s="75">
        <v>255</v>
      </c>
      <c r="AB255" s="75"/>
      <c r="AC255" s="89"/>
      <c r="AD255" s="47"/>
      <c r="AE255" s="47"/>
      <c r="AF255" s="47"/>
      <c r="AG255" s="47"/>
      <c r="AH255" s="47"/>
      <c r="AI255" s="47"/>
      <c r="AJ255" s="47"/>
      <c r="AK255" s="47"/>
      <c r="AL255" s="47"/>
      <c r="AM255" s="47"/>
      <c r="AN255" s="2"/>
    </row>
    <row r="256" spans="1:40" x14ac:dyDescent="0.35">
      <c r="A256" s="11" t="s">
        <v>427</v>
      </c>
      <c r="B256" s="12"/>
      <c r="C256" s="12"/>
      <c r="D256" s="85"/>
      <c r="E256" s="74"/>
      <c r="F256" s="12"/>
      <c r="G256" s="12"/>
      <c r="H256" s="13"/>
      <c r="I256" s="63"/>
      <c r="J256" s="63"/>
      <c r="K256" s="13"/>
      <c r="L256" s="86"/>
      <c r="M256" s="87">
        <v>8787.474609375</v>
      </c>
      <c r="N256" s="87">
        <v>6930.52978515625</v>
      </c>
      <c r="O256" s="73"/>
      <c r="P256" s="88"/>
      <c r="Q256" s="88"/>
      <c r="R256" s="47">
        <v>1</v>
      </c>
      <c r="S256" s="47">
        <v>1</v>
      </c>
      <c r="T256" s="47">
        <v>0</v>
      </c>
      <c r="U256" s="48">
        <v>0</v>
      </c>
      <c r="V256" s="48">
        <v>1.335E-3</v>
      </c>
      <c r="W256" s="48">
        <v>0</v>
      </c>
      <c r="X256" s="48">
        <v>0.54926600000000003</v>
      </c>
      <c r="Y256" s="48">
        <v>0</v>
      </c>
      <c r="Z256" s="48">
        <v>0</v>
      </c>
      <c r="AA256" s="75">
        <v>256</v>
      </c>
      <c r="AB256" s="75"/>
      <c r="AC256" s="89"/>
      <c r="AD256" s="47"/>
      <c r="AE256" s="47"/>
      <c r="AF256" s="47"/>
      <c r="AG256" s="47"/>
      <c r="AH256" s="47"/>
      <c r="AI256" s="47"/>
      <c r="AJ256" s="47"/>
      <c r="AK256" s="47"/>
      <c r="AL256" s="47"/>
      <c r="AM256" s="47"/>
      <c r="AN256" s="2"/>
    </row>
    <row r="257" spans="1:40" x14ac:dyDescent="0.35">
      <c r="A257" s="11" t="s">
        <v>428</v>
      </c>
      <c r="B257" s="12"/>
      <c r="C257" s="12"/>
      <c r="D257" s="85"/>
      <c r="E257" s="74"/>
      <c r="F257" s="12"/>
      <c r="G257" s="12"/>
      <c r="H257" s="13"/>
      <c r="I257" s="63"/>
      <c r="J257" s="63"/>
      <c r="K257" s="13"/>
      <c r="L257" s="86"/>
      <c r="M257" s="87">
        <v>2214.298583984375</v>
      </c>
      <c r="N257" s="87">
        <v>5378.4931640625</v>
      </c>
      <c r="O257" s="73"/>
      <c r="P257" s="88"/>
      <c r="Q257" s="88"/>
      <c r="R257" s="47">
        <v>1</v>
      </c>
      <c r="S257" s="47">
        <v>1</v>
      </c>
      <c r="T257" s="47">
        <v>0</v>
      </c>
      <c r="U257" s="48">
        <v>0</v>
      </c>
      <c r="V257" s="48">
        <v>1.0300000000000001E-3</v>
      </c>
      <c r="W257" s="48">
        <v>2.0530000000000001E-3</v>
      </c>
      <c r="X257" s="48">
        <v>0.54148600000000002</v>
      </c>
      <c r="Y257" s="48">
        <v>0</v>
      </c>
      <c r="Z257" s="48">
        <v>0</v>
      </c>
      <c r="AA257" s="75">
        <v>257</v>
      </c>
      <c r="AB257" s="75"/>
      <c r="AC257" s="89"/>
      <c r="AD257" s="47"/>
      <c r="AE257" s="47"/>
      <c r="AF257" s="47"/>
      <c r="AG257" s="47"/>
      <c r="AH257" s="47"/>
      <c r="AI257" s="47"/>
      <c r="AJ257" s="47"/>
      <c r="AK257" s="47"/>
      <c r="AL257" s="47"/>
      <c r="AM257" s="47"/>
      <c r="AN257" s="2"/>
    </row>
    <row r="258" spans="1:40" x14ac:dyDescent="0.35">
      <c r="A258" s="11" t="s">
        <v>429</v>
      </c>
      <c r="B258" s="12"/>
      <c r="C258" s="12"/>
      <c r="D258" s="85"/>
      <c r="E258" s="74"/>
      <c r="F258" s="12"/>
      <c r="G258" s="12"/>
      <c r="H258" s="13"/>
      <c r="I258" s="63"/>
      <c r="J258" s="63"/>
      <c r="K258" s="13"/>
      <c r="L258" s="86"/>
      <c r="M258" s="87">
        <v>3488.458740234375</v>
      </c>
      <c r="N258" s="87">
        <v>1708.3458251953125</v>
      </c>
      <c r="O258" s="73"/>
      <c r="P258" s="88"/>
      <c r="Q258" s="88"/>
      <c r="R258" s="47">
        <v>1</v>
      </c>
      <c r="S258" s="47">
        <v>1</v>
      </c>
      <c r="T258" s="47">
        <v>0</v>
      </c>
      <c r="U258" s="48">
        <v>0</v>
      </c>
      <c r="V258" s="48">
        <v>1.3110000000000001E-3</v>
      </c>
      <c r="W258" s="48">
        <v>0</v>
      </c>
      <c r="X258" s="48">
        <v>0.556365</v>
      </c>
      <c r="Y258" s="48">
        <v>0</v>
      </c>
      <c r="Z258" s="48">
        <v>0</v>
      </c>
      <c r="AA258" s="75">
        <v>258</v>
      </c>
      <c r="AB258" s="75"/>
      <c r="AC258" s="89"/>
      <c r="AD258" s="47"/>
      <c r="AE258" s="47"/>
      <c r="AF258" s="47"/>
      <c r="AG258" s="47"/>
      <c r="AH258" s="47"/>
      <c r="AI258" s="47"/>
      <c r="AJ258" s="47"/>
      <c r="AK258" s="47"/>
      <c r="AL258" s="47"/>
      <c r="AM258" s="47"/>
      <c r="AN258" s="2"/>
    </row>
    <row r="259" spans="1:40" x14ac:dyDescent="0.35">
      <c r="A259" s="11" t="s">
        <v>430</v>
      </c>
      <c r="B259" s="12"/>
      <c r="C259" s="12"/>
      <c r="D259" s="85"/>
      <c r="E259" s="74"/>
      <c r="F259" s="12"/>
      <c r="G259" s="12"/>
      <c r="H259" s="13"/>
      <c r="I259" s="63"/>
      <c r="J259" s="63"/>
      <c r="K259" s="13"/>
      <c r="L259" s="86"/>
      <c r="M259" s="87">
        <v>8503.5908203125</v>
      </c>
      <c r="N259" s="87">
        <v>7335.7509765625</v>
      </c>
      <c r="O259" s="73"/>
      <c r="P259" s="88"/>
      <c r="Q259" s="88"/>
      <c r="R259" s="47">
        <v>1</v>
      </c>
      <c r="S259" s="47">
        <v>1</v>
      </c>
      <c r="T259" s="47">
        <v>0</v>
      </c>
      <c r="U259" s="48">
        <v>0</v>
      </c>
      <c r="V259" s="48">
        <v>1.335E-3</v>
      </c>
      <c r="W259" s="48">
        <v>0</v>
      </c>
      <c r="X259" s="48">
        <v>0.54926600000000003</v>
      </c>
      <c r="Y259" s="48">
        <v>0</v>
      </c>
      <c r="Z259" s="48">
        <v>0</v>
      </c>
      <c r="AA259" s="75">
        <v>259</v>
      </c>
      <c r="AB259" s="75"/>
      <c r="AC259" s="89"/>
      <c r="AD259" s="47"/>
      <c r="AE259" s="47"/>
      <c r="AF259" s="47"/>
      <c r="AG259" s="47"/>
      <c r="AH259" s="47"/>
      <c r="AI259" s="47"/>
      <c r="AJ259" s="47"/>
      <c r="AK259" s="47"/>
      <c r="AL259" s="47"/>
      <c r="AM259" s="47"/>
      <c r="AN259" s="2"/>
    </row>
    <row r="260" spans="1:40" x14ac:dyDescent="0.35">
      <c r="A260" s="11" t="s">
        <v>431</v>
      </c>
      <c r="B260" s="12"/>
      <c r="C260" s="12"/>
      <c r="D260" s="85"/>
      <c r="E260" s="74"/>
      <c r="F260" s="12"/>
      <c r="G260" s="12"/>
      <c r="H260" s="13"/>
      <c r="I260" s="63"/>
      <c r="J260" s="63"/>
      <c r="K260" s="13"/>
      <c r="L260" s="86"/>
      <c r="M260" s="87">
        <v>5500.3857421875</v>
      </c>
      <c r="N260" s="87">
        <v>8551.435546875</v>
      </c>
      <c r="O260" s="73"/>
      <c r="P260" s="88"/>
      <c r="Q260" s="88"/>
      <c r="R260" s="47">
        <v>1</v>
      </c>
      <c r="S260" s="47">
        <v>1</v>
      </c>
      <c r="T260" s="47">
        <v>0</v>
      </c>
      <c r="U260" s="48">
        <v>0</v>
      </c>
      <c r="V260" s="48">
        <v>1.328E-3</v>
      </c>
      <c r="W260" s="48">
        <v>0</v>
      </c>
      <c r="X260" s="48">
        <v>0.55054800000000004</v>
      </c>
      <c r="Y260" s="48">
        <v>0</v>
      </c>
      <c r="Z260" s="48">
        <v>0</v>
      </c>
      <c r="AA260" s="75">
        <v>260</v>
      </c>
      <c r="AB260" s="75"/>
      <c r="AC260" s="89"/>
      <c r="AD260" s="47"/>
      <c r="AE260" s="47"/>
      <c r="AF260" s="47"/>
      <c r="AG260" s="47"/>
      <c r="AH260" s="47"/>
      <c r="AI260" s="47"/>
      <c r="AJ260" s="47"/>
      <c r="AK260" s="47"/>
      <c r="AL260" s="47"/>
      <c r="AM260" s="47"/>
      <c r="AN260" s="2"/>
    </row>
    <row r="261" spans="1:40" x14ac:dyDescent="0.35">
      <c r="A261" s="11" t="s">
        <v>432</v>
      </c>
      <c r="B261" s="12"/>
      <c r="C261" s="12"/>
      <c r="D261" s="85"/>
      <c r="E261" s="74"/>
      <c r="F261" s="12"/>
      <c r="G261" s="12"/>
      <c r="H261" s="13"/>
      <c r="I261" s="63"/>
      <c r="J261" s="63"/>
      <c r="K261" s="13"/>
      <c r="L261" s="86"/>
      <c r="M261" s="87">
        <v>6290.13427734375</v>
      </c>
      <c r="N261" s="87">
        <v>3488.86865234375</v>
      </c>
      <c r="O261" s="73"/>
      <c r="P261" s="88"/>
      <c r="Q261" s="88"/>
      <c r="R261" s="47">
        <v>2</v>
      </c>
      <c r="S261" s="47">
        <v>0</v>
      </c>
      <c r="T261" s="47">
        <v>2</v>
      </c>
      <c r="U261" s="48">
        <v>406</v>
      </c>
      <c r="V261" s="48">
        <v>1.761E-3</v>
      </c>
      <c r="W261" s="48">
        <v>0</v>
      </c>
      <c r="X261" s="48">
        <v>0.98850400000000005</v>
      </c>
      <c r="Y261" s="48">
        <v>0</v>
      </c>
      <c r="Z261" s="48">
        <v>0</v>
      </c>
      <c r="AA261" s="75">
        <v>261</v>
      </c>
      <c r="AB261" s="75"/>
      <c r="AC261" s="89"/>
      <c r="AD261" s="47"/>
      <c r="AE261" s="47"/>
      <c r="AF261" s="47"/>
      <c r="AG261" s="47"/>
      <c r="AH261" s="47"/>
      <c r="AI261" s="47"/>
      <c r="AJ261" s="106" t="s">
        <v>2147</v>
      </c>
      <c r="AK261" s="106" t="s">
        <v>2147</v>
      </c>
      <c r="AL261" s="106" t="s">
        <v>2147</v>
      </c>
      <c r="AM261" s="106" t="s">
        <v>2147</v>
      </c>
      <c r="AN261" s="2"/>
    </row>
    <row r="262" spans="1:40" x14ac:dyDescent="0.35">
      <c r="A262" s="11" t="s">
        <v>433</v>
      </c>
      <c r="B262" s="12"/>
      <c r="C262" s="12"/>
      <c r="D262" s="85"/>
      <c r="E262" s="74"/>
      <c r="F262" s="12"/>
      <c r="G262" s="12"/>
      <c r="H262" s="13"/>
      <c r="I262" s="63"/>
      <c r="J262" s="63"/>
      <c r="K262" s="13"/>
      <c r="L262" s="86"/>
      <c r="M262" s="87">
        <v>3671.626220703125</v>
      </c>
      <c r="N262" s="87">
        <v>1212.1708984375</v>
      </c>
      <c r="O262" s="73"/>
      <c r="P262" s="88"/>
      <c r="Q262" s="88"/>
      <c r="R262" s="47">
        <v>1</v>
      </c>
      <c r="S262" s="47">
        <v>1</v>
      </c>
      <c r="T262" s="47">
        <v>0</v>
      </c>
      <c r="U262" s="48">
        <v>0</v>
      </c>
      <c r="V262" s="48">
        <v>1.297E-3</v>
      </c>
      <c r="W262" s="48">
        <v>0</v>
      </c>
      <c r="X262" s="48">
        <v>0.57011400000000001</v>
      </c>
      <c r="Y262" s="48">
        <v>0</v>
      </c>
      <c r="Z262" s="48">
        <v>0</v>
      </c>
      <c r="AA262" s="75">
        <v>262</v>
      </c>
      <c r="AB262" s="75"/>
      <c r="AC262" s="89"/>
      <c r="AD262" s="47"/>
      <c r="AE262" s="47"/>
      <c r="AF262" s="47"/>
      <c r="AG262" s="47"/>
      <c r="AH262" s="47"/>
      <c r="AI262" s="47"/>
      <c r="AJ262" s="47"/>
      <c r="AK262" s="47"/>
      <c r="AL262" s="47"/>
      <c r="AM262" s="47"/>
      <c r="AN262" s="2"/>
    </row>
    <row r="263" spans="1:40" x14ac:dyDescent="0.35">
      <c r="A263" s="11" t="s">
        <v>434</v>
      </c>
      <c r="B263" s="12"/>
      <c r="C263" s="12"/>
      <c r="D263" s="85"/>
      <c r="E263" s="74"/>
      <c r="F263" s="12"/>
      <c r="G263" s="12"/>
      <c r="H263" s="13"/>
      <c r="I263" s="63"/>
      <c r="J263" s="63"/>
      <c r="K263" s="13"/>
      <c r="L263" s="86"/>
      <c r="M263" s="87">
        <v>3218.436767578125</v>
      </c>
      <c r="N263" s="87">
        <v>7478.01904296875</v>
      </c>
      <c r="O263" s="73"/>
      <c r="P263" s="88"/>
      <c r="Q263" s="88"/>
      <c r="R263" s="47">
        <v>1</v>
      </c>
      <c r="S263" s="47">
        <v>1</v>
      </c>
      <c r="T263" s="47">
        <v>0</v>
      </c>
      <c r="U263" s="48">
        <v>0</v>
      </c>
      <c r="V263" s="48">
        <v>1.0300000000000001E-3</v>
      </c>
      <c r="W263" s="48">
        <v>2.0530000000000001E-3</v>
      </c>
      <c r="X263" s="48">
        <v>0.54148600000000002</v>
      </c>
      <c r="Y263" s="48">
        <v>0</v>
      </c>
      <c r="Z263" s="48">
        <v>0</v>
      </c>
      <c r="AA263" s="75">
        <v>263</v>
      </c>
      <c r="AB263" s="75"/>
      <c r="AC263" s="89"/>
      <c r="AD263" s="47"/>
      <c r="AE263" s="47"/>
      <c r="AF263" s="47"/>
      <c r="AG263" s="47"/>
      <c r="AH263" s="47"/>
      <c r="AI263" s="47"/>
      <c r="AJ263" s="47"/>
      <c r="AK263" s="47"/>
      <c r="AL263" s="47"/>
      <c r="AM263" s="47"/>
      <c r="AN263" s="2"/>
    </row>
    <row r="264" spans="1:40" x14ac:dyDescent="0.35">
      <c r="A264" s="11" t="s">
        <v>435</v>
      </c>
      <c r="B264" s="12"/>
      <c r="C264" s="12"/>
      <c r="D264" s="85"/>
      <c r="E264" s="74"/>
      <c r="F264" s="12"/>
      <c r="G264" s="12"/>
      <c r="H264" s="13"/>
      <c r="I264" s="63"/>
      <c r="J264" s="63"/>
      <c r="K264" s="13"/>
      <c r="L264" s="86"/>
      <c r="M264" s="87">
        <v>8283.7353515625</v>
      </c>
      <c r="N264" s="87">
        <v>7071.64599609375</v>
      </c>
      <c r="O264" s="73"/>
      <c r="P264" s="88"/>
      <c r="Q264" s="88"/>
      <c r="R264" s="47">
        <v>1</v>
      </c>
      <c r="S264" s="47">
        <v>1</v>
      </c>
      <c r="T264" s="47">
        <v>0</v>
      </c>
      <c r="U264" s="48">
        <v>0</v>
      </c>
      <c r="V264" s="48">
        <v>1.335E-3</v>
      </c>
      <c r="W264" s="48">
        <v>0</v>
      </c>
      <c r="X264" s="48">
        <v>0.54926600000000003</v>
      </c>
      <c r="Y264" s="48">
        <v>0</v>
      </c>
      <c r="Z264" s="48">
        <v>0</v>
      </c>
      <c r="AA264" s="75">
        <v>264</v>
      </c>
      <c r="AB264" s="75"/>
      <c r="AC264" s="89"/>
      <c r="AD264" s="47"/>
      <c r="AE264" s="47"/>
      <c r="AF264" s="47"/>
      <c r="AG264" s="47"/>
      <c r="AH264" s="47"/>
      <c r="AI264" s="47"/>
      <c r="AJ264" s="47"/>
      <c r="AK264" s="47"/>
      <c r="AL264" s="47"/>
      <c r="AM264" s="47"/>
      <c r="AN264" s="2"/>
    </row>
    <row r="265" spans="1:40" x14ac:dyDescent="0.35">
      <c r="A265" s="11" t="s">
        <v>436</v>
      </c>
      <c r="B265" s="12"/>
      <c r="C265" s="12"/>
      <c r="D265" s="85"/>
      <c r="E265" s="74"/>
      <c r="F265" s="12"/>
      <c r="G265" s="12"/>
      <c r="H265" s="13"/>
      <c r="I265" s="63"/>
      <c r="J265" s="63"/>
      <c r="K265" s="13"/>
      <c r="L265" s="86"/>
      <c r="M265" s="87">
        <v>3534.985107421875</v>
      </c>
      <c r="N265" s="87">
        <v>6466.2744140625</v>
      </c>
      <c r="O265" s="73"/>
      <c r="P265" s="88"/>
      <c r="Q265" s="88"/>
      <c r="R265" s="47">
        <v>1</v>
      </c>
      <c r="S265" s="47">
        <v>1</v>
      </c>
      <c r="T265" s="47">
        <v>0</v>
      </c>
      <c r="U265" s="48">
        <v>0</v>
      </c>
      <c r="V265" s="48">
        <v>1.0300000000000001E-3</v>
      </c>
      <c r="W265" s="48">
        <v>2.0530000000000001E-3</v>
      </c>
      <c r="X265" s="48">
        <v>0.54148600000000002</v>
      </c>
      <c r="Y265" s="48">
        <v>0</v>
      </c>
      <c r="Z265" s="48">
        <v>0</v>
      </c>
      <c r="AA265" s="75">
        <v>265</v>
      </c>
      <c r="AB265" s="75"/>
      <c r="AC265" s="89"/>
      <c r="AD265" s="47"/>
      <c r="AE265" s="47"/>
      <c r="AF265" s="47"/>
      <c r="AG265" s="47"/>
      <c r="AH265" s="47"/>
      <c r="AI265" s="47"/>
      <c r="AJ265" s="47"/>
      <c r="AK265" s="47"/>
      <c r="AL265" s="47"/>
      <c r="AM265" s="47"/>
      <c r="AN265" s="2"/>
    </row>
    <row r="266" spans="1:40" x14ac:dyDescent="0.35">
      <c r="A266" s="11" t="s">
        <v>437</v>
      </c>
      <c r="B266" s="12"/>
      <c r="C266" s="12"/>
      <c r="D266" s="85"/>
      <c r="E266" s="74"/>
      <c r="F266" s="12"/>
      <c r="G266" s="12"/>
      <c r="H266" s="13"/>
      <c r="I266" s="63"/>
      <c r="J266" s="63"/>
      <c r="K266" s="13"/>
      <c r="L266" s="86"/>
      <c r="M266" s="87">
        <v>2958.17822265625</v>
      </c>
      <c r="N266" s="87">
        <v>6016.88916015625</v>
      </c>
      <c r="O266" s="73"/>
      <c r="P266" s="88"/>
      <c r="Q266" s="88"/>
      <c r="R266" s="47">
        <v>1</v>
      </c>
      <c r="S266" s="47">
        <v>1</v>
      </c>
      <c r="T266" s="47">
        <v>0</v>
      </c>
      <c r="U266" s="48">
        <v>0</v>
      </c>
      <c r="V266" s="48">
        <v>1.0300000000000001E-3</v>
      </c>
      <c r="W266" s="48">
        <v>2.0530000000000001E-3</v>
      </c>
      <c r="X266" s="48">
        <v>0.54148600000000002</v>
      </c>
      <c r="Y266" s="48">
        <v>0</v>
      </c>
      <c r="Z266" s="48">
        <v>0</v>
      </c>
      <c r="AA266" s="75">
        <v>266</v>
      </c>
      <c r="AB266" s="75"/>
      <c r="AC266" s="89"/>
      <c r="AD266" s="47"/>
      <c r="AE266" s="47"/>
      <c r="AF266" s="47"/>
      <c r="AG266" s="47"/>
      <c r="AH266" s="47"/>
      <c r="AI266" s="47"/>
      <c r="AJ266" s="47"/>
      <c r="AK266" s="47"/>
      <c r="AL266" s="47"/>
      <c r="AM266" s="47"/>
      <c r="AN266" s="2"/>
    </row>
    <row r="267" spans="1:40" x14ac:dyDescent="0.35">
      <c r="A267" s="11" t="s">
        <v>438</v>
      </c>
      <c r="B267" s="12"/>
      <c r="C267" s="12"/>
      <c r="D267" s="85"/>
      <c r="E267" s="74"/>
      <c r="F267" s="12"/>
      <c r="G267" s="12"/>
      <c r="H267" s="13"/>
      <c r="I267" s="63"/>
      <c r="J267" s="63"/>
      <c r="K267" s="13"/>
      <c r="L267" s="86"/>
      <c r="M267" s="87">
        <v>2927.083740234375</v>
      </c>
      <c r="N267" s="87">
        <v>7330.802734375</v>
      </c>
      <c r="O267" s="73"/>
      <c r="P267" s="88"/>
      <c r="Q267" s="88"/>
      <c r="R267" s="47">
        <v>1</v>
      </c>
      <c r="S267" s="47">
        <v>1</v>
      </c>
      <c r="T267" s="47">
        <v>0</v>
      </c>
      <c r="U267" s="48">
        <v>0</v>
      </c>
      <c r="V267" s="48">
        <v>1.0300000000000001E-3</v>
      </c>
      <c r="W267" s="48">
        <v>2.0530000000000001E-3</v>
      </c>
      <c r="X267" s="48">
        <v>0.54148600000000002</v>
      </c>
      <c r="Y267" s="48">
        <v>0</v>
      </c>
      <c r="Z267" s="48">
        <v>0</v>
      </c>
      <c r="AA267" s="75">
        <v>267</v>
      </c>
      <c r="AB267" s="75"/>
      <c r="AC267" s="89"/>
      <c r="AD267" s="47"/>
      <c r="AE267" s="47"/>
      <c r="AF267" s="47"/>
      <c r="AG267" s="47"/>
      <c r="AH267" s="47"/>
      <c r="AI267" s="47"/>
      <c r="AJ267" s="47"/>
      <c r="AK267" s="47"/>
      <c r="AL267" s="47"/>
      <c r="AM267" s="47"/>
      <c r="AN267" s="2"/>
    </row>
    <row r="268" spans="1:40" x14ac:dyDescent="0.35">
      <c r="A268" s="11" t="s">
        <v>439</v>
      </c>
      <c r="B268" s="12"/>
      <c r="C268" s="12"/>
      <c r="D268" s="85"/>
      <c r="E268" s="74"/>
      <c r="F268" s="12"/>
      <c r="G268" s="12"/>
      <c r="H268" s="13"/>
      <c r="I268" s="63"/>
      <c r="J268" s="63"/>
      <c r="K268" s="13"/>
      <c r="L268" s="86"/>
      <c r="M268" s="87">
        <v>2396.410888671875</v>
      </c>
      <c r="N268" s="87">
        <v>9418.146484375</v>
      </c>
      <c r="O268" s="73"/>
      <c r="P268" s="88"/>
      <c r="Q268" s="88"/>
      <c r="R268" s="47">
        <v>1</v>
      </c>
      <c r="S268" s="47">
        <v>1</v>
      </c>
      <c r="T268" s="47">
        <v>0</v>
      </c>
      <c r="U268" s="48">
        <v>0</v>
      </c>
      <c r="V268" s="48">
        <v>1.0300000000000001E-3</v>
      </c>
      <c r="W268" s="48">
        <v>2.0530000000000001E-3</v>
      </c>
      <c r="X268" s="48">
        <v>0.54148600000000002</v>
      </c>
      <c r="Y268" s="48">
        <v>0</v>
      </c>
      <c r="Z268" s="48">
        <v>0</v>
      </c>
      <c r="AA268" s="75">
        <v>268</v>
      </c>
      <c r="AB268" s="75"/>
      <c r="AC268" s="89"/>
      <c r="AD268" s="47"/>
      <c r="AE268" s="47"/>
      <c r="AF268" s="47"/>
      <c r="AG268" s="47"/>
      <c r="AH268" s="47"/>
      <c r="AI268" s="47"/>
      <c r="AJ268" s="47"/>
      <c r="AK268" s="47"/>
      <c r="AL268" s="47"/>
      <c r="AM268" s="47"/>
      <c r="AN268" s="2"/>
    </row>
    <row r="269" spans="1:40" x14ac:dyDescent="0.35">
      <c r="A269" s="11" t="s">
        <v>440</v>
      </c>
      <c r="B269" s="12"/>
      <c r="C269" s="12"/>
      <c r="D269" s="85"/>
      <c r="E269" s="74"/>
      <c r="F269" s="12"/>
      <c r="G269" s="12"/>
      <c r="H269" s="13"/>
      <c r="I269" s="63"/>
      <c r="J269" s="63"/>
      <c r="K269" s="13"/>
      <c r="L269" s="86"/>
      <c r="M269" s="87">
        <v>1724.125244140625</v>
      </c>
      <c r="N269" s="87">
        <v>7984.40380859375</v>
      </c>
      <c r="O269" s="73"/>
      <c r="P269" s="88"/>
      <c r="Q269" s="88"/>
      <c r="R269" s="47">
        <v>1</v>
      </c>
      <c r="S269" s="47">
        <v>1</v>
      </c>
      <c r="T269" s="47">
        <v>0</v>
      </c>
      <c r="U269" s="48">
        <v>0</v>
      </c>
      <c r="V269" s="48">
        <v>1.0300000000000001E-3</v>
      </c>
      <c r="W269" s="48">
        <v>2.0530000000000001E-3</v>
      </c>
      <c r="X269" s="48">
        <v>0.54148600000000002</v>
      </c>
      <c r="Y269" s="48">
        <v>0</v>
      </c>
      <c r="Z269" s="48">
        <v>0</v>
      </c>
      <c r="AA269" s="75">
        <v>269</v>
      </c>
      <c r="AB269" s="75"/>
      <c r="AC269" s="89"/>
      <c r="AD269" s="47"/>
      <c r="AE269" s="47"/>
      <c r="AF269" s="47"/>
      <c r="AG269" s="47"/>
      <c r="AH269" s="47"/>
      <c r="AI269" s="47"/>
      <c r="AJ269" s="47"/>
      <c r="AK269" s="47"/>
      <c r="AL269" s="47"/>
      <c r="AM269" s="47"/>
      <c r="AN269" s="2"/>
    </row>
    <row r="270" spans="1:40" x14ac:dyDescent="0.35">
      <c r="A270" s="11" t="s">
        <v>441</v>
      </c>
      <c r="B270" s="12"/>
      <c r="C270" s="12"/>
      <c r="D270" s="85"/>
      <c r="E270" s="74"/>
      <c r="F270" s="12"/>
      <c r="G270" s="12"/>
      <c r="H270" s="13"/>
      <c r="I270" s="63"/>
      <c r="J270" s="63"/>
      <c r="K270" s="13"/>
      <c r="L270" s="86"/>
      <c r="M270" s="87">
        <v>1031.13818359375</v>
      </c>
      <c r="N270" s="87">
        <v>6455.4384765625</v>
      </c>
      <c r="O270" s="73"/>
      <c r="P270" s="88"/>
      <c r="Q270" s="88"/>
      <c r="R270" s="47">
        <v>1</v>
      </c>
      <c r="S270" s="47">
        <v>1</v>
      </c>
      <c r="T270" s="47">
        <v>0</v>
      </c>
      <c r="U270" s="48">
        <v>0</v>
      </c>
      <c r="V270" s="48">
        <v>1.0300000000000001E-3</v>
      </c>
      <c r="W270" s="48">
        <v>2.0530000000000001E-3</v>
      </c>
      <c r="X270" s="48">
        <v>0.54148600000000002</v>
      </c>
      <c r="Y270" s="48">
        <v>0</v>
      </c>
      <c r="Z270" s="48">
        <v>0</v>
      </c>
      <c r="AA270" s="75">
        <v>270</v>
      </c>
      <c r="AB270" s="75"/>
      <c r="AC270" s="89"/>
      <c r="AD270" s="47"/>
      <c r="AE270" s="47"/>
      <c r="AF270" s="47"/>
      <c r="AG270" s="47"/>
      <c r="AH270" s="47"/>
      <c r="AI270" s="47"/>
      <c r="AJ270" s="47"/>
      <c r="AK270" s="47"/>
      <c r="AL270" s="47"/>
      <c r="AM270" s="47"/>
      <c r="AN270" s="2"/>
    </row>
    <row r="271" spans="1:40" x14ac:dyDescent="0.35">
      <c r="A271" s="11" t="s">
        <v>442</v>
      </c>
      <c r="B271" s="12"/>
      <c r="C271" s="12"/>
      <c r="D271" s="85"/>
      <c r="E271" s="74"/>
      <c r="F271" s="12"/>
      <c r="G271" s="12"/>
      <c r="H271" s="13"/>
      <c r="I271" s="63"/>
      <c r="J271" s="63"/>
      <c r="K271" s="13"/>
      <c r="L271" s="86"/>
      <c r="M271" s="87">
        <v>2491.186279296875</v>
      </c>
      <c r="N271" s="87">
        <v>6870.9169921875</v>
      </c>
      <c r="O271" s="73"/>
      <c r="P271" s="88"/>
      <c r="Q271" s="88"/>
      <c r="R271" s="47">
        <v>1</v>
      </c>
      <c r="S271" s="47">
        <v>1</v>
      </c>
      <c r="T271" s="47">
        <v>0</v>
      </c>
      <c r="U271" s="48">
        <v>0</v>
      </c>
      <c r="V271" s="48">
        <v>1.0300000000000001E-3</v>
      </c>
      <c r="W271" s="48">
        <v>2.0530000000000001E-3</v>
      </c>
      <c r="X271" s="48">
        <v>0.54148600000000002</v>
      </c>
      <c r="Y271" s="48">
        <v>0</v>
      </c>
      <c r="Z271" s="48">
        <v>0</v>
      </c>
      <c r="AA271" s="75">
        <v>271</v>
      </c>
      <c r="AB271" s="75"/>
      <c r="AC271" s="89"/>
      <c r="AD271" s="47"/>
      <c r="AE271" s="47"/>
      <c r="AF271" s="47"/>
      <c r="AG271" s="47"/>
      <c r="AH271" s="47"/>
      <c r="AI271" s="47"/>
      <c r="AJ271" s="47"/>
      <c r="AK271" s="47"/>
      <c r="AL271" s="47"/>
      <c r="AM271" s="47"/>
      <c r="AN271" s="2"/>
    </row>
    <row r="272" spans="1:40" x14ac:dyDescent="0.35">
      <c r="A272" s="11" t="s">
        <v>443</v>
      </c>
      <c r="B272" s="12"/>
      <c r="C272" s="12"/>
      <c r="D272" s="85"/>
      <c r="E272" s="74"/>
      <c r="F272" s="12"/>
      <c r="G272" s="12"/>
      <c r="H272" s="13"/>
      <c r="I272" s="63"/>
      <c r="J272" s="63"/>
      <c r="K272" s="13"/>
      <c r="L272" s="86"/>
      <c r="M272" s="87">
        <v>8698.90234375</v>
      </c>
      <c r="N272" s="87">
        <v>7558.79443359375</v>
      </c>
      <c r="O272" s="73"/>
      <c r="P272" s="88"/>
      <c r="Q272" s="88"/>
      <c r="R272" s="47">
        <v>1</v>
      </c>
      <c r="S272" s="47">
        <v>1</v>
      </c>
      <c r="T272" s="47">
        <v>0</v>
      </c>
      <c r="U272" s="48">
        <v>0</v>
      </c>
      <c r="V272" s="48">
        <v>1.335E-3</v>
      </c>
      <c r="W272" s="48">
        <v>0</v>
      </c>
      <c r="X272" s="48">
        <v>0.54926600000000003</v>
      </c>
      <c r="Y272" s="48">
        <v>0</v>
      </c>
      <c r="Z272" s="48">
        <v>0</v>
      </c>
      <c r="AA272" s="75">
        <v>272</v>
      </c>
      <c r="AB272" s="75"/>
      <c r="AC272" s="89"/>
      <c r="AD272" s="47"/>
      <c r="AE272" s="47"/>
      <c r="AF272" s="47"/>
      <c r="AG272" s="47"/>
      <c r="AH272" s="47"/>
      <c r="AI272" s="47"/>
      <c r="AJ272" s="47"/>
      <c r="AK272" s="47"/>
      <c r="AL272" s="47"/>
      <c r="AM272" s="47"/>
      <c r="AN272" s="2"/>
    </row>
    <row r="273" spans="1:40" x14ac:dyDescent="0.35">
      <c r="A273" s="11" t="s">
        <v>444</v>
      </c>
      <c r="B273" s="12"/>
      <c r="C273" s="12"/>
      <c r="D273" s="85"/>
      <c r="E273" s="74"/>
      <c r="F273" s="12"/>
      <c r="G273" s="12"/>
      <c r="H273" s="13"/>
      <c r="I273" s="63"/>
      <c r="J273" s="63"/>
      <c r="K273" s="13"/>
      <c r="L273" s="86"/>
      <c r="M273" s="87">
        <v>6468.322265625</v>
      </c>
      <c r="N273" s="87">
        <v>5021.8876953125</v>
      </c>
      <c r="O273" s="73"/>
      <c r="P273" s="88"/>
      <c r="Q273" s="88"/>
      <c r="R273" s="47">
        <v>4</v>
      </c>
      <c r="S273" s="47">
        <v>0</v>
      </c>
      <c r="T273" s="47">
        <v>4</v>
      </c>
      <c r="U273" s="48">
        <v>1212</v>
      </c>
      <c r="V273" s="48">
        <v>1.7730000000000001E-3</v>
      </c>
      <c r="W273" s="48">
        <v>0</v>
      </c>
      <c r="X273" s="48">
        <v>1.934857</v>
      </c>
      <c r="Y273" s="48">
        <v>0</v>
      </c>
      <c r="Z273" s="48">
        <v>0</v>
      </c>
      <c r="AA273" s="75">
        <v>273</v>
      </c>
      <c r="AB273" s="75"/>
      <c r="AC273" s="89"/>
      <c r="AD273" s="47"/>
      <c r="AE273" s="47"/>
      <c r="AF273" s="47"/>
      <c r="AG273" s="47"/>
      <c r="AH273" s="47"/>
      <c r="AI273" s="47"/>
      <c r="AJ273" s="106" t="s">
        <v>2147</v>
      </c>
      <c r="AK273" s="106" t="s">
        <v>2147</v>
      </c>
      <c r="AL273" s="106" t="s">
        <v>2147</v>
      </c>
      <c r="AM273" s="106" t="s">
        <v>2147</v>
      </c>
      <c r="AN273" s="2"/>
    </row>
    <row r="274" spans="1:40" x14ac:dyDescent="0.35">
      <c r="A274" s="11" t="s">
        <v>445</v>
      </c>
      <c r="B274" s="12"/>
      <c r="C274" s="12"/>
      <c r="D274" s="85"/>
      <c r="E274" s="74"/>
      <c r="F274" s="12"/>
      <c r="G274" s="12"/>
      <c r="H274" s="13"/>
      <c r="I274" s="63"/>
      <c r="J274" s="63"/>
      <c r="K274" s="13"/>
      <c r="L274" s="86"/>
      <c r="M274" s="87">
        <v>8376.5361328125</v>
      </c>
      <c r="N274" s="87">
        <v>5988.81591796875</v>
      </c>
      <c r="O274" s="73"/>
      <c r="P274" s="88"/>
      <c r="Q274" s="88"/>
      <c r="R274" s="47">
        <v>1</v>
      </c>
      <c r="S274" s="47">
        <v>1</v>
      </c>
      <c r="T274" s="47">
        <v>0</v>
      </c>
      <c r="U274" s="48">
        <v>0</v>
      </c>
      <c r="V274" s="48">
        <v>1.304E-3</v>
      </c>
      <c r="W274" s="48">
        <v>0</v>
      </c>
      <c r="X274" s="48">
        <v>0.56115700000000002</v>
      </c>
      <c r="Y274" s="48">
        <v>0</v>
      </c>
      <c r="Z274" s="48">
        <v>0</v>
      </c>
      <c r="AA274" s="75">
        <v>274</v>
      </c>
      <c r="AB274" s="75"/>
      <c r="AC274" s="89"/>
      <c r="AD274" s="47"/>
      <c r="AE274" s="47"/>
      <c r="AF274" s="47"/>
      <c r="AG274" s="47"/>
      <c r="AH274" s="47"/>
      <c r="AI274" s="47"/>
      <c r="AJ274" s="47"/>
      <c r="AK274" s="47"/>
      <c r="AL274" s="47"/>
      <c r="AM274" s="47"/>
      <c r="AN274" s="2"/>
    </row>
    <row r="275" spans="1:40" x14ac:dyDescent="0.35">
      <c r="A275" s="11" t="s">
        <v>446</v>
      </c>
      <c r="B275" s="12"/>
      <c r="C275" s="12"/>
      <c r="D275" s="85"/>
      <c r="E275" s="74"/>
      <c r="F275" s="12"/>
      <c r="G275" s="12"/>
      <c r="H275" s="13"/>
      <c r="I275" s="63"/>
      <c r="J275" s="63"/>
      <c r="K275" s="13"/>
      <c r="L275" s="86"/>
      <c r="M275" s="87">
        <v>1338.7747802734375</v>
      </c>
      <c r="N275" s="87">
        <v>5605.65283203125</v>
      </c>
      <c r="O275" s="73"/>
      <c r="P275" s="88"/>
      <c r="Q275" s="88"/>
      <c r="R275" s="47">
        <v>1</v>
      </c>
      <c r="S275" s="47">
        <v>1</v>
      </c>
      <c r="T275" s="47">
        <v>0</v>
      </c>
      <c r="U275" s="48">
        <v>0</v>
      </c>
      <c r="V275" s="48">
        <v>1.0300000000000001E-3</v>
      </c>
      <c r="W275" s="48">
        <v>2.0530000000000001E-3</v>
      </c>
      <c r="X275" s="48">
        <v>0.54148600000000002</v>
      </c>
      <c r="Y275" s="48">
        <v>0</v>
      </c>
      <c r="Z275" s="48">
        <v>0</v>
      </c>
      <c r="AA275" s="75">
        <v>275</v>
      </c>
      <c r="AB275" s="75"/>
      <c r="AC275" s="89"/>
      <c r="AD275" s="47"/>
      <c r="AE275" s="47"/>
      <c r="AF275" s="47"/>
      <c r="AG275" s="47"/>
      <c r="AH275" s="47"/>
      <c r="AI275" s="47"/>
      <c r="AJ275" s="47"/>
      <c r="AK275" s="47"/>
      <c r="AL275" s="47"/>
      <c r="AM275" s="47"/>
      <c r="AN275" s="2"/>
    </row>
    <row r="276" spans="1:40" x14ac:dyDescent="0.35">
      <c r="A276" s="11" t="s">
        <v>447</v>
      </c>
      <c r="B276" s="12"/>
      <c r="C276" s="12"/>
      <c r="D276" s="85"/>
      <c r="E276" s="74"/>
      <c r="F276" s="12"/>
      <c r="G276" s="12"/>
      <c r="H276" s="13"/>
      <c r="I276" s="63"/>
      <c r="J276" s="63"/>
      <c r="K276" s="13"/>
      <c r="L276" s="86"/>
      <c r="M276" s="87">
        <v>8933.431640625</v>
      </c>
      <c r="N276" s="87">
        <v>3175.973876953125</v>
      </c>
      <c r="O276" s="73"/>
      <c r="P276" s="88"/>
      <c r="Q276" s="88"/>
      <c r="R276" s="47">
        <v>1</v>
      </c>
      <c r="S276" s="47">
        <v>1</v>
      </c>
      <c r="T276" s="47">
        <v>0</v>
      </c>
      <c r="U276" s="48">
        <v>0</v>
      </c>
      <c r="V276" s="48">
        <v>1.3569999999999999E-3</v>
      </c>
      <c r="W276" s="48">
        <v>0</v>
      </c>
      <c r="X276" s="48">
        <v>0.54684200000000005</v>
      </c>
      <c r="Y276" s="48">
        <v>0</v>
      </c>
      <c r="Z276" s="48">
        <v>0</v>
      </c>
      <c r="AA276" s="75">
        <v>276</v>
      </c>
      <c r="AB276" s="75"/>
      <c r="AC276" s="89"/>
      <c r="AD276" s="47"/>
      <c r="AE276" s="47"/>
      <c r="AF276" s="47"/>
      <c r="AG276" s="47"/>
      <c r="AH276" s="47"/>
      <c r="AI276" s="47"/>
      <c r="AJ276" s="47"/>
      <c r="AK276" s="47"/>
      <c r="AL276" s="47"/>
      <c r="AM276" s="47"/>
      <c r="AN276" s="2"/>
    </row>
    <row r="277" spans="1:40" x14ac:dyDescent="0.35">
      <c r="A277" s="11" t="s">
        <v>448</v>
      </c>
      <c r="B277" s="12"/>
      <c r="C277" s="12"/>
      <c r="D277" s="85"/>
      <c r="E277" s="74"/>
      <c r="F277" s="12"/>
      <c r="G277" s="12"/>
      <c r="H277" s="13"/>
      <c r="I277" s="63"/>
      <c r="J277" s="63"/>
      <c r="K277" s="13"/>
      <c r="L277" s="86"/>
      <c r="M277" s="87">
        <v>1204.574462890625</v>
      </c>
      <c r="N277" s="87">
        <v>8185.00244140625</v>
      </c>
      <c r="O277" s="73"/>
      <c r="P277" s="88"/>
      <c r="Q277" s="88"/>
      <c r="R277" s="47">
        <v>1</v>
      </c>
      <c r="S277" s="47">
        <v>1</v>
      </c>
      <c r="T277" s="47">
        <v>0</v>
      </c>
      <c r="U277" s="48">
        <v>0</v>
      </c>
      <c r="V277" s="48">
        <v>1.0300000000000001E-3</v>
      </c>
      <c r="W277" s="48">
        <v>2.0530000000000001E-3</v>
      </c>
      <c r="X277" s="48">
        <v>0.54148600000000002</v>
      </c>
      <c r="Y277" s="48">
        <v>0</v>
      </c>
      <c r="Z277" s="48">
        <v>0</v>
      </c>
      <c r="AA277" s="75">
        <v>277</v>
      </c>
      <c r="AB277" s="75"/>
      <c r="AC277" s="89"/>
      <c r="AD277" s="47"/>
      <c r="AE277" s="47"/>
      <c r="AF277" s="47"/>
      <c r="AG277" s="47"/>
      <c r="AH277" s="47"/>
      <c r="AI277" s="47"/>
      <c r="AJ277" s="47"/>
      <c r="AK277" s="47"/>
      <c r="AL277" s="47"/>
      <c r="AM277" s="47"/>
      <c r="AN277" s="2"/>
    </row>
    <row r="278" spans="1:40" x14ac:dyDescent="0.35">
      <c r="A278" s="11" t="s">
        <v>449</v>
      </c>
      <c r="B278" s="12"/>
      <c r="C278" s="12"/>
      <c r="D278" s="85"/>
      <c r="E278" s="74"/>
      <c r="F278" s="12"/>
      <c r="G278" s="12"/>
      <c r="H278" s="13"/>
      <c r="I278" s="63"/>
      <c r="J278" s="63"/>
      <c r="K278" s="13"/>
      <c r="L278" s="86"/>
      <c r="M278" s="87">
        <v>3384.06298828125</v>
      </c>
      <c r="N278" s="87">
        <v>6567.5908203125</v>
      </c>
      <c r="O278" s="73"/>
      <c r="P278" s="88"/>
      <c r="Q278" s="88"/>
      <c r="R278" s="47">
        <v>1</v>
      </c>
      <c r="S278" s="47">
        <v>1</v>
      </c>
      <c r="T278" s="47">
        <v>0</v>
      </c>
      <c r="U278" s="48">
        <v>0</v>
      </c>
      <c r="V278" s="48">
        <v>1.0300000000000001E-3</v>
      </c>
      <c r="W278" s="48">
        <v>2.0530000000000001E-3</v>
      </c>
      <c r="X278" s="48">
        <v>0.54148600000000002</v>
      </c>
      <c r="Y278" s="48">
        <v>0</v>
      </c>
      <c r="Z278" s="48">
        <v>0</v>
      </c>
      <c r="AA278" s="75">
        <v>278</v>
      </c>
      <c r="AB278" s="75"/>
      <c r="AC278" s="89"/>
      <c r="AD278" s="47"/>
      <c r="AE278" s="47"/>
      <c r="AF278" s="47"/>
      <c r="AG278" s="47"/>
      <c r="AH278" s="47"/>
      <c r="AI278" s="47"/>
      <c r="AJ278" s="47"/>
      <c r="AK278" s="47"/>
      <c r="AL278" s="47"/>
      <c r="AM278" s="47"/>
      <c r="AN278" s="2"/>
    </row>
    <row r="279" spans="1:40" x14ac:dyDescent="0.35">
      <c r="A279" s="11" t="s">
        <v>450</v>
      </c>
      <c r="B279" s="12"/>
      <c r="C279" s="12"/>
      <c r="D279" s="85"/>
      <c r="E279" s="74"/>
      <c r="F279" s="12"/>
      <c r="G279" s="12"/>
      <c r="H279" s="13"/>
      <c r="I279" s="63"/>
      <c r="J279" s="63"/>
      <c r="K279" s="13"/>
      <c r="L279" s="86"/>
      <c r="M279" s="87">
        <v>846.69891357421875</v>
      </c>
      <c r="N279" s="87">
        <v>9245.6923828125</v>
      </c>
      <c r="O279" s="73"/>
      <c r="P279" s="88"/>
      <c r="Q279" s="88"/>
      <c r="R279" s="47">
        <v>1</v>
      </c>
      <c r="S279" s="47">
        <v>1</v>
      </c>
      <c r="T279" s="47">
        <v>0</v>
      </c>
      <c r="U279" s="48">
        <v>0</v>
      </c>
      <c r="V279" s="48">
        <v>1.0300000000000001E-3</v>
      </c>
      <c r="W279" s="48">
        <v>2.0530000000000001E-3</v>
      </c>
      <c r="X279" s="48">
        <v>0.54148600000000002</v>
      </c>
      <c r="Y279" s="48">
        <v>0</v>
      </c>
      <c r="Z279" s="48">
        <v>0</v>
      </c>
      <c r="AA279" s="75">
        <v>279</v>
      </c>
      <c r="AB279" s="75"/>
      <c r="AC279" s="89"/>
      <c r="AD279" s="47"/>
      <c r="AE279" s="47"/>
      <c r="AF279" s="47"/>
      <c r="AG279" s="47"/>
      <c r="AH279" s="47"/>
      <c r="AI279" s="47"/>
      <c r="AJ279" s="47"/>
      <c r="AK279" s="47"/>
      <c r="AL279" s="47"/>
      <c r="AM279" s="47"/>
      <c r="AN279" s="2"/>
    </row>
    <row r="280" spans="1:40" x14ac:dyDescent="0.35">
      <c r="A280" s="11" t="s">
        <v>451</v>
      </c>
      <c r="B280" s="12"/>
      <c r="C280" s="12"/>
      <c r="D280" s="85"/>
      <c r="E280" s="74"/>
      <c r="F280" s="12"/>
      <c r="G280" s="12"/>
      <c r="H280" s="13"/>
      <c r="I280" s="63"/>
      <c r="J280" s="63"/>
      <c r="K280" s="13"/>
      <c r="L280" s="86"/>
      <c r="M280" s="87">
        <v>5141.73681640625</v>
      </c>
      <c r="N280" s="87">
        <v>1302.0777587890625</v>
      </c>
      <c r="O280" s="73"/>
      <c r="P280" s="88"/>
      <c r="Q280" s="88"/>
      <c r="R280" s="47">
        <v>1</v>
      </c>
      <c r="S280" s="47">
        <v>1</v>
      </c>
      <c r="T280" s="47">
        <v>0</v>
      </c>
      <c r="U280" s="48">
        <v>0</v>
      </c>
      <c r="V280" s="48">
        <v>1.3140000000000001E-3</v>
      </c>
      <c r="W280" s="48">
        <v>0</v>
      </c>
      <c r="X280" s="48">
        <v>0.55471700000000002</v>
      </c>
      <c r="Y280" s="48">
        <v>0</v>
      </c>
      <c r="Z280" s="48">
        <v>0</v>
      </c>
      <c r="AA280" s="75">
        <v>280</v>
      </c>
      <c r="AB280" s="75"/>
      <c r="AC280" s="89"/>
      <c r="AD280" s="47"/>
      <c r="AE280" s="47"/>
      <c r="AF280" s="47"/>
      <c r="AG280" s="47"/>
      <c r="AH280" s="47"/>
      <c r="AI280" s="47"/>
      <c r="AJ280" s="47"/>
      <c r="AK280" s="47"/>
      <c r="AL280" s="47"/>
      <c r="AM280" s="47"/>
      <c r="AN280" s="2"/>
    </row>
    <row r="281" spans="1:40" x14ac:dyDescent="0.35">
      <c r="A281" s="11" t="s">
        <v>452</v>
      </c>
      <c r="B281" s="12"/>
      <c r="C281" s="12"/>
      <c r="D281" s="85"/>
      <c r="E281" s="74"/>
      <c r="F281" s="12"/>
      <c r="G281" s="12"/>
      <c r="H281" s="13"/>
      <c r="I281" s="63"/>
      <c r="J281" s="63"/>
      <c r="K281" s="13"/>
      <c r="L281" s="86"/>
      <c r="M281" s="87">
        <v>3841.07275390625</v>
      </c>
      <c r="N281" s="87">
        <v>1640.76220703125</v>
      </c>
      <c r="O281" s="73"/>
      <c r="P281" s="88"/>
      <c r="Q281" s="88"/>
      <c r="R281" s="47">
        <v>1</v>
      </c>
      <c r="S281" s="47">
        <v>1</v>
      </c>
      <c r="T281" s="47">
        <v>0</v>
      </c>
      <c r="U281" s="48">
        <v>0</v>
      </c>
      <c r="V281" s="48">
        <v>1.3110000000000001E-3</v>
      </c>
      <c r="W281" s="48">
        <v>0</v>
      </c>
      <c r="X281" s="48">
        <v>0.556365</v>
      </c>
      <c r="Y281" s="48">
        <v>0</v>
      </c>
      <c r="Z281" s="48">
        <v>0</v>
      </c>
      <c r="AA281" s="75">
        <v>281</v>
      </c>
      <c r="AB281" s="75"/>
      <c r="AC281" s="89"/>
      <c r="AD281" s="47"/>
      <c r="AE281" s="47"/>
      <c r="AF281" s="47"/>
      <c r="AG281" s="47"/>
      <c r="AH281" s="47"/>
      <c r="AI281" s="47"/>
      <c r="AJ281" s="47"/>
      <c r="AK281" s="47"/>
      <c r="AL281" s="47"/>
      <c r="AM281" s="47"/>
      <c r="AN281" s="2"/>
    </row>
    <row r="282" spans="1:40" x14ac:dyDescent="0.35">
      <c r="A282" s="11" t="s">
        <v>453</v>
      </c>
      <c r="B282" s="12"/>
      <c r="C282" s="12"/>
      <c r="D282" s="85"/>
      <c r="E282" s="74"/>
      <c r="F282" s="12"/>
      <c r="G282" s="12"/>
      <c r="H282" s="13"/>
      <c r="I282" s="63"/>
      <c r="J282" s="63"/>
      <c r="K282" s="13"/>
      <c r="L282" s="86"/>
      <c r="M282" s="87">
        <v>838.40057373046875</v>
      </c>
      <c r="N282" s="87">
        <v>6214.90771484375</v>
      </c>
      <c r="O282" s="73"/>
      <c r="P282" s="88"/>
      <c r="Q282" s="88"/>
      <c r="R282" s="47">
        <v>1</v>
      </c>
      <c r="S282" s="47">
        <v>1</v>
      </c>
      <c r="T282" s="47">
        <v>0</v>
      </c>
      <c r="U282" s="48">
        <v>0</v>
      </c>
      <c r="V282" s="48">
        <v>1.0300000000000001E-3</v>
      </c>
      <c r="W282" s="48">
        <v>2.0530000000000001E-3</v>
      </c>
      <c r="X282" s="48">
        <v>0.54148600000000002</v>
      </c>
      <c r="Y282" s="48">
        <v>0</v>
      </c>
      <c r="Z282" s="48">
        <v>0</v>
      </c>
      <c r="AA282" s="75">
        <v>282</v>
      </c>
      <c r="AB282" s="75"/>
      <c r="AC282" s="89"/>
      <c r="AD282" s="47"/>
      <c r="AE282" s="47"/>
      <c r="AF282" s="47"/>
      <c r="AG282" s="47"/>
      <c r="AH282" s="47"/>
      <c r="AI282" s="47"/>
      <c r="AJ282" s="47"/>
      <c r="AK282" s="47"/>
      <c r="AL282" s="47"/>
      <c r="AM282" s="47"/>
      <c r="AN282" s="2"/>
    </row>
    <row r="283" spans="1:40" x14ac:dyDescent="0.35">
      <c r="A283" s="11" t="s">
        <v>454</v>
      </c>
      <c r="B283" s="12"/>
      <c r="C283" s="12"/>
      <c r="D283" s="85"/>
      <c r="E283" s="74"/>
      <c r="F283" s="12"/>
      <c r="G283" s="12"/>
      <c r="H283" s="13"/>
      <c r="I283" s="63"/>
      <c r="J283" s="63"/>
      <c r="K283" s="13"/>
      <c r="L283" s="86"/>
      <c r="M283" s="87">
        <v>8041.55029296875</v>
      </c>
      <c r="N283" s="87">
        <v>7297.060546875</v>
      </c>
      <c r="O283" s="73"/>
      <c r="P283" s="88"/>
      <c r="Q283" s="88"/>
      <c r="R283" s="47">
        <v>1</v>
      </c>
      <c r="S283" s="47">
        <v>1</v>
      </c>
      <c r="T283" s="47">
        <v>0</v>
      </c>
      <c r="U283" s="48">
        <v>0</v>
      </c>
      <c r="V283" s="48">
        <v>1.335E-3</v>
      </c>
      <c r="W283" s="48">
        <v>0</v>
      </c>
      <c r="X283" s="48">
        <v>0.54926600000000003</v>
      </c>
      <c r="Y283" s="48">
        <v>0</v>
      </c>
      <c r="Z283" s="48">
        <v>0</v>
      </c>
      <c r="AA283" s="75">
        <v>283</v>
      </c>
      <c r="AB283" s="75"/>
      <c r="AC283" s="89"/>
      <c r="AD283" s="47"/>
      <c r="AE283" s="47"/>
      <c r="AF283" s="47"/>
      <c r="AG283" s="47"/>
      <c r="AH283" s="47"/>
      <c r="AI283" s="47"/>
      <c r="AJ283" s="47"/>
      <c r="AK283" s="47"/>
      <c r="AL283" s="47"/>
      <c r="AM283" s="47"/>
      <c r="AN283" s="2"/>
    </row>
    <row r="284" spans="1:40" x14ac:dyDescent="0.35">
      <c r="A284" s="11" t="s">
        <v>455</v>
      </c>
      <c r="B284" s="12"/>
      <c r="C284" s="12"/>
      <c r="D284" s="85"/>
      <c r="E284" s="74"/>
      <c r="F284" s="12"/>
      <c r="G284" s="12"/>
      <c r="H284" s="13"/>
      <c r="I284" s="63"/>
      <c r="J284" s="63"/>
      <c r="K284" s="13"/>
      <c r="L284" s="86"/>
      <c r="M284" s="87">
        <v>752.171142578125</v>
      </c>
      <c r="N284" s="87">
        <v>9073.2177734375</v>
      </c>
      <c r="O284" s="73"/>
      <c r="P284" s="88"/>
      <c r="Q284" s="88"/>
      <c r="R284" s="47">
        <v>1</v>
      </c>
      <c r="S284" s="47">
        <v>1</v>
      </c>
      <c r="T284" s="47">
        <v>0</v>
      </c>
      <c r="U284" s="48">
        <v>0</v>
      </c>
      <c r="V284" s="48">
        <v>1.0300000000000001E-3</v>
      </c>
      <c r="W284" s="48">
        <v>2.0530000000000001E-3</v>
      </c>
      <c r="X284" s="48">
        <v>0.54148600000000002</v>
      </c>
      <c r="Y284" s="48">
        <v>0</v>
      </c>
      <c r="Z284" s="48">
        <v>0</v>
      </c>
      <c r="AA284" s="75">
        <v>284</v>
      </c>
      <c r="AB284" s="75"/>
      <c r="AC284" s="89"/>
      <c r="AD284" s="47"/>
      <c r="AE284" s="47"/>
      <c r="AF284" s="47"/>
      <c r="AG284" s="47"/>
      <c r="AH284" s="47"/>
      <c r="AI284" s="47"/>
      <c r="AJ284" s="47"/>
      <c r="AK284" s="47"/>
      <c r="AL284" s="47"/>
      <c r="AM284" s="47"/>
      <c r="AN284" s="2"/>
    </row>
    <row r="285" spans="1:40" x14ac:dyDescent="0.35">
      <c r="A285" s="11" t="s">
        <v>456</v>
      </c>
      <c r="B285" s="12"/>
      <c r="C285" s="12"/>
      <c r="D285" s="85"/>
      <c r="E285" s="74"/>
      <c r="F285" s="12"/>
      <c r="G285" s="12"/>
      <c r="H285" s="13"/>
      <c r="I285" s="63"/>
      <c r="J285" s="63"/>
      <c r="K285" s="13"/>
      <c r="L285" s="86"/>
      <c r="M285" s="87">
        <v>1930.94091796875</v>
      </c>
      <c r="N285" s="87">
        <v>6213.09326171875</v>
      </c>
      <c r="O285" s="73"/>
      <c r="P285" s="88"/>
      <c r="Q285" s="88"/>
      <c r="R285" s="47">
        <v>1</v>
      </c>
      <c r="S285" s="47">
        <v>1</v>
      </c>
      <c r="T285" s="47">
        <v>0</v>
      </c>
      <c r="U285" s="48">
        <v>0</v>
      </c>
      <c r="V285" s="48">
        <v>1.0300000000000001E-3</v>
      </c>
      <c r="W285" s="48">
        <v>2.0530000000000001E-3</v>
      </c>
      <c r="X285" s="48">
        <v>0.54148600000000002</v>
      </c>
      <c r="Y285" s="48">
        <v>0</v>
      </c>
      <c r="Z285" s="48">
        <v>0</v>
      </c>
      <c r="AA285" s="75">
        <v>285</v>
      </c>
      <c r="AB285" s="75"/>
      <c r="AC285" s="89"/>
      <c r="AD285" s="47"/>
      <c r="AE285" s="47"/>
      <c r="AF285" s="47"/>
      <c r="AG285" s="47"/>
      <c r="AH285" s="47"/>
      <c r="AI285" s="47"/>
      <c r="AJ285" s="47"/>
      <c r="AK285" s="47"/>
      <c r="AL285" s="47"/>
      <c r="AM285" s="47"/>
      <c r="AN285" s="2"/>
    </row>
    <row r="286" spans="1:40" x14ac:dyDescent="0.35">
      <c r="A286" s="11" t="s">
        <v>457</v>
      </c>
      <c r="B286" s="12"/>
      <c r="C286" s="12"/>
      <c r="D286" s="85"/>
      <c r="E286" s="74"/>
      <c r="F286" s="12"/>
      <c r="G286" s="12"/>
      <c r="H286" s="13"/>
      <c r="I286" s="63"/>
      <c r="J286" s="63"/>
      <c r="K286" s="13"/>
      <c r="L286" s="86"/>
      <c r="M286" s="87">
        <v>3261.732421875</v>
      </c>
      <c r="N286" s="87">
        <v>5684.2841796875</v>
      </c>
      <c r="O286" s="73"/>
      <c r="P286" s="88"/>
      <c r="Q286" s="88"/>
      <c r="R286" s="47">
        <v>1</v>
      </c>
      <c r="S286" s="47">
        <v>1</v>
      </c>
      <c r="T286" s="47">
        <v>0</v>
      </c>
      <c r="U286" s="48">
        <v>0</v>
      </c>
      <c r="V286" s="48">
        <v>1.3500000000000001E-3</v>
      </c>
      <c r="W286" s="48">
        <v>0</v>
      </c>
      <c r="X286" s="48">
        <v>0.547485</v>
      </c>
      <c r="Y286" s="48">
        <v>0</v>
      </c>
      <c r="Z286" s="48">
        <v>0</v>
      </c>
      <c r="AA286" s="75">
        <v>286</v>
      </c>
      <c r="AB286" s="75"/>
      <c r="AC286" s="89"/>
      <c r="AD286" s="47"/>
      <c r="AE286" s="47"/>
      <c r="AF286" s="47"/>
      <c r="AG286" s="47"/>
      <c r="AH286" s="47"/>
      <c r="AI286" s="47"/>
      <c r="AJ286" s="47"/>
      <c r="AK286" s="47"/>
      <c r="AL286" s="47"/>
      <c r="AM286" s="47"/>
      <c r="AN286" s="2"/>
    </row>
    <row r="287" spans="1:40" x14ac:dyDescent="0.35">
      <c r="A287" s="11" t="s">
        <v>458</v>
      </c>
      <c r="B287" s="12"/>
      <c r="C287" s="12"/>
      <c r="D287" s="85"/>
      <c r="E287" s="74"/>
      <c r="F287" s="12"/>
      <c r="G287" s="12"/>
      <c r="H287" s="13"/>
      <c r="I287" s="63"/>
      <c r="J287" s="63"/>
      <c r="K287" s="13"/>
      <c r="L287" s="86"/>
      <c r="M287" s="87">
        <v>1198.166259765625</v>
      </c>
      <c r="N287" s="87">
        <v>5755.5830078125</v>
      </c>
      <c r="O287" s="73"/>
      <c r="P287" s="88"/>
      <c r="Q287" s="88"/>
      <c r="R287" s="47">
        <v>1</v>
      </c>
      <c r="S287" s="47">
        <v>1</v>
      </c>
      <c r="T287" s="47">
        <v>0</v>
      </c>
      <c r="U287" s="48">
        <v>0</v>
      </c>
      <c r="V287" s="48">
        <v>1.0300000000000001E-3</v>
      </c>
      <c r="W287" s="48">
        <v>2.0530000000000001E-3</v>
      </c>
      <c r="X287" s="48">
        <v>0.54148600000000002</v>
      </c>
      <c r="Y287" s="48">
        <v>0</v>
      </c>
      <c r="Z287" s="48">
        <v>0</v>
      </c>
      <c r="AA287" s="75">
        <v>287</v>
      </c>
      <c r="AB287" s="75"/>
      <c r="AC287" s="89"/>
      <c r="AD287" s="47"/>
      <c r="AE287" s="47"/>
      <c r="AF287" s="47"/>
      <c r="AG287" s="47"/>
      <c r="AH287" s="47"/>
      <c r="AI287" s="47"/>
      <c r="AJ287" s="47"/>
      <c r="AK287" s="47"/>
      <c r="AL287" s="47"/>
      <c r="AM287" s="47"/>
      <c r="AN287" s="2"/>
    </row>
    <row r="288" spans="1:40" x14ac:dyDescent="0.35">
      <c r="A288" s="11" t="s">
        <v>459</v>
      </c>
      <c r="B288" s="12"/>
      <c r="C288" s="12"/>
      <c r="D288" s="85"/>
      <c r="E288" s="74"/>
      <c r="F288" s="12"/>
      <c r="G288" s="12"/>
      <c r="H288" s="13"/>
      <c r="I288" s="63"/>
      <c r="J288" s="63"/>
      <c r="K288" s="13"/>
      <c r="L288" s="86"/>
      <c r="M288" s="87">
        <v>3373.800537109375</v>
      </c>
      <c r="N288" s="87">
        <v>9194.802734375</v>
      </c>
      <c r="O288" s="73"/>
      <c r="P288" s="88"/>
      <c r="Q288" s="88"/>
      <c r="R288" s="47">
        <v>1</v>
      </c>
      <c r="S288" s="47">
        <v>1</v>
      </c>
      <c r="T288" s="47">
        <v>0</v>
      </c>
      <c r="U288" s="48">
        <v>0</v>
      </c>
      <c r="V288" s="48">
        <v>1.0300000000000001E-3</v>
      </c>
      <c r="W288" s="48">
        <v>2.0530000000000001E-3</v>
      </c>
      <c r="X288" s="48">
        <v>0.54148600000000002</v>
      </c>
      <c r="Y288" s="48">
        <v>0</v>
      </c>
      <c r="Z288" s="48">
        <v>0</v>
      </c>
      <c r="AA288" s="75">
        <v>288</v>
      </c>
      <c r="AB288" s="75"/>
      <c r="AC288" s="89"/>
      <c r="AD288" s="47"/>
      <c r="AE288" s="47"/>
      <c r="AF288" s="47"/>
      <c r="AG288" s="47"/>
      <c r="AH288" s="47"/>
      <c r="AI288" s="47"/>
      <c r="AJ288" s="47"/>
      <c r="AK288" s="47"/>
      <c r="AL288" s="47"/>
      <c r="AM288" s="47"/>
      <c r="AN288" s="2"/>
    </row>
    <row r="289" spans="1:40" x14ac:dyDescent="0.35">
      <c r="A289" s="11" t="s">
        <v>460</v>
      </c>
      <c r="B289" s="12"/>
      <c r="C289" s="12"/>
      <c r="D289" s="85"/>
      <c r="E289" s="74"/>
      <c r="F289" s="12"/>
      <c r="G289" s="12"/>
      <c r="H289" s="13"/>
      <c r="I289" s="63"/>
      <c r="J289" s="63"/>
      <c r="K289" s="13"/>
      <c r="L289" s="86"/>
      <c r="M289" s="87">
        <v>455.46865844726563</v>
      </c>
      <c r="N289" s="87">
        <v>8181.69970703125</v>
      </c>
      <c r="O289" s="73"/>
      <c r="P289" s="88"/>
      <c r="Q289" s="88"/>
      <c r="R289" s="47">
        <v>1</v>
      </c>
      <c r="S289" s="47">
        <v>1</v>
      </c>
      <c r="T289" s="47">
        <v>0</v>
      </c>
      <c r="U289" s="48">
        <v>0</v>
      </c>
      <c r="V289" s="48">
        <v>1.0300000000000001E-3</v>
      </c>
      <c r="W289" s="48">
        <v>2.0530000000000001E-3</v>
      </c>
      <c r="X289" s="48">
        <v>0.54148600000000002</v>
      </c>
      <c r="Y289" s="48">
        <v>0</v>
      </c>
      <c r="Z289" s="48">
        <v>0</v>
      </c>
      <c r="AA289" s="75">
        <v>289</v>
      </c>
      <c r="AB289" s="75"/>
      <c r="AC289" s="89"/>
      <c r="AD289" s="47"/>
      <c r="AE289" s="47"/>
      <c r="AF289" s="47"/>
      <c r="AG289" s="47"/>
      <c r="AH289" s="47"/>
      <c r="AI289" s="47"/>
      <c r="AJ289" s="47"/>
      <c r="AK289" s="47"/>
      <c r="AL289" s="47"/>
      <c r="AM289" s="47"/>
      <c r="AN289" s="2"/>
    </row>
    <row r="290" spans="1:40" x14ac:dyDescent="0.35">
      <c r="A290" s="11" t="s">
        <v>461</v>
      </c>
      <c r="B290" s="12"/>
      <c r="C290" s="12"/>
      <c r="D290" s="85"/>
      <c r="E290" s="74"/>
      <c r="F290" s="12"/>
      <c r="G290" s="12"/>
      <c r="H290" s="13"/>
      <c r="I290" s="63"/>
      <c r="J290" s="63"/>
      <c r="K290" s="13"/>
      <c r="L290" s="86"/>
      <c r="M290" s="87">
        <v>1014.3748168945313</v>
      </c>
      <c r="N290" s="87">
        <v>9317.9619140625</v>
      </c>
      <c r="O290" s="73"/>
      <c r="P290" s="88"/>
      <c r="Q290" s="88"/>
      <c r="R290" s="47">
        <v>1</v>
      </c>
      <c r="S290" s="47">
        <v>1</v>
      </c>
      <c r="T290" s="47">
        <v>0</v>
      </c>
      <c r="U290" s="48">
        <v>0</v>
      </c>
      <c r="V290" s="48">
        <v>1.0300000000000001E-3</v>
      </c>
      <c r="W290" s="48">
        <v>2.0530000000000001E-3</v>
      </c>
      <c r="X290" s="48">
        <v>0.54148600000000002</v>
      </c>
      <c r="Y290" s="48">
        <v>0</v>
      </c>
      <c r="Z290" s="48">
        <v>0</v>
      </c>
      <c r="AA290" s="75">
        <v>290</v>
      </c>
      <c r="AB290" s="75"/>
      <c r="AC290" s="89"/>
      <c r="AD290" s="47"/>
      <c r="AE290" s="47"/>
      <c r="AF290" s="47"/>
      <c r="AG290" s="47"/>
      <c r="AH290" s="47"/>
      <c r="AI290" s="47"/>
      <c r="AJ290" s="47"/>
      <c r="AK290" s="47"/>
      <c r="AL290" s="47"/>
      <c r="AM290" s="47"/>
      <c r="AN290" s="2"/>
    </row>
    <row r="291" spans="1:40" x14ac:dyDescent="0.35">
      <c r="A291" s="11" t="s">
        <v>462</v>
      </c>
      <c r="B291" s="12"/>
      <c r="C291" s="12"/>
      <c r="D291" s="85"/>
      <c r="E291" s="74"/>
      <c r="F291" s="12"/>
      <c r="G291" s="12"/>
      <c r="H291" s="13"/>
      <c r="I291" s="63"/>
      <c r="J291" s="63"/>
      <c r="K291" s="13"/>
      <c r="L291" s="86"/>
      <c r="M291" s="87">
        <v>3639.84619140625</v>
      </c>
      <c r="N291" s="87">
        <v>4768.02001953125</v>
      </c>
      <c r="O291" s="73"/>
      <c r="P291" s="88"/>
      <c r="Q291" s="88"/>
      <c r="R291" s="47">
        <v>1</v>
      </c>
      <c r="S291" s="47">
        <v>1</v>
      </c>
      <c r="T291" s="47">
        <v>0</v>
      </c>
      <c r="U291" s="48">
        <v>0</v>
      </c>
      <c r="V291" s="48">
        <v>1.3140000000000001E-3</v>
      </c>
      <c r="W291" s="48">
        <v>0</v>
      </c>
      <c r="X291" s="48">
        <v>0.55471700000000002</v>
      </c>
      <c r="Y291" s="48">
        <v>0</v>
      </c>
      <c r="Z291" s="48">
        <v>0</v>
      </c>
      <c r="AA291" s="75">
        <v>291</v>
      </c>
      <c r="AB291" s="75"/>
      <c r="AC291" s="89"/>
      <c r="AD291" s="47"/>
      <c r="AE291" s="47"/>
      <c r="AF291" s="47"/>
      <c r="AG291" s="47"/>
      <c r="AH291" s="47"/>
      <c r="AI291" s="47"/>
      <c r="AJ291" s="47"/>
      <c r="AK291" s="47"/>
      <c r="AL291" s="47"/>
      <c r="AM291" s="47"/>
      <c r="AN291" s="2"/>
    </row>
    <row r="292" spans="1:40" x14ac:dyDescent="0.35">
      <c r="A292" s="11" t="s">
        <v>463</v>
      </c>
      <c r="B292" s="12"/>
      <c r="C292" s="12"/>
      <c r="D292" s="85"/>
      <c r="E292" s="74"/>
      <c r="F292" s="12"/>
      <c r="G292" s="12"/>
      <c r="H292" s="13"/>
      <c r="I292" s="63"/>
      <c r="J292" s="63"/>
      <c r="K292" s="13"/>
      <c r="L292" s="86"/>
      <c r="M292" s="87">
        <v>2557.3603515625</v>
      </c>
      <c r="N292" s="87">
        <v>5427.16357421875</v>
      </c>
      <c r="O292" s="73"/>
      <c r="P292" s="88"/>
      <c r="Q292" s="88"/>
      <c r="R292" s="47">
        <v>1</v>
      </c>
      <c r="S292" s="47">
        <v>1</v>
      </c>
      <c r="T292" s="47">
        <v>0</v>
      </c>
      <c r="U292" s="48">
        <v>0</v>
      </c>
      <c r="V292" s="48">
        <v>1.0300000000000001E-3</v>
      </c>
      <c r="W292" s="48">
        <v>2.0530000000000001E-3</v>
      </c>
      <c r="X292" s="48">
        <v>0.54148600000000002</v>
      </c>
      <c r="Y292" s="48">
        <v>0</v>
      </c>
      <c r="Z292" s="48">
        <v>0</v>
      </c>
      <c r="AA292" s="75">
        <v>292</v>
      </c>
      <c r="AB292" s="75"/>
      <c r="AC292" s="89"/>
      <c r="AD292" s="47"/>
      <c r="AE292" s="47"/>
      <c r="AF292" s="47"/>
      <c r="AG292" s="47"/>
      <c r="AH292" s="47"/>
      <c r="AI292" s="47"/>
      <c r="AJ292" s="47"/>
      <c r="AK292" s="47"/>
      <c r="AL292" s="47"/>
      <c r="AM292" s="47"/>
      <c r="AN292" s="2"/>
    </row>
    <row r="293" spans="1:40" x14ac:dyDescent="0.35">
      <c r="A293" s="11" t="s">
        <v>464</v>
      </c>
      <c r="B293" s="12"/>
      <c r="C293" s="12"/>
      <c r="D293" s="85"/>
      <c r="E293" s="74"/>
      <c r="F293" s="12"/>
      <c r="G293" s="12"/>
      <c r="H293" s="13"/>
      <c r="I293" s="63"/>
      <c r="J293" s="63"/>
      <c r="K293" s="13"/>
      <c r="L293" s="86"/>
      <c r="M293" s="87">
        <v>1478.6541748046875</v>
      </c>
      <c r="N293" s="87">
        <v>9434.97265625</v>
      </c>
      <c r="O293" s="73"/>
      <c r="P293" s="88"/>
      <c r="Q293" s="88"/>
      <c r="R293" s="47">
        <v>1</v>
      </c>
      <c r="S293" s="47">
        <v>1</v>
      </c>
      <c r="T293" s="47">
        <v>0</v>
      </c>
      <c r="U293" s="48">
        <v>0</v>
      </c>
      <c r="V293" s="48">
        <v>1.0300000000000001E-3</v>
      </c>
      <c r="W293" s="48">
        <v>2.0530000000000001E-3</v>
      </c>
      <c r="X293" s="48">
        <v>0.54148600000000002</v>
      </c>
      <c r="Y293" s="48">
        <v>0</v>
      </c>
      <c r="Z293" s="48">
        <v>0</v>
      </c>
      <c r="AA293" s="75">
        <v>293</v>
      </c>
      <c r="AB293" s="75"/>
      <c r="AC293" s="89"/>
      <c r="AD293" s="47"/>
      <c r="AE293" s="47"/>
      <c r="AF293" s="47"/>
      <c r="AG293" s="47"/>
      <c r="AH293" s="47"/>
      <c r="AI293" s="47"/>
      <c r="AJ293" s="47"/>
      <c r="AK293" s="47"/>
      <c r="AL293" s="47"/>
      <c r="AM293" s="47"/>
      <c r="AN293" s="2"/>
    </row>
    <row r="294" spans="1:40" x14ac:dyDescent="0.35">
      <c r="A294" s="11" t="s">
        <v>465</v>
      </c>
      <c r="B294" s="12"/>
      <c r="C294" s="12"/>
      <c r="D294" s="85"/>
      <c r="E294" s="74"/>
      <c r="F294" s="12"/>
      <c r="G294" s="12"/>
      <c r="H294" s="13"/>
      <c r="I294" s="63"/>
      <c r="J294" s="63"/>
      <c r="K294" s="13"/>
      <c r="L294" s="86"/>
      <c r="M294" s="87">
        <v>8353.953125</v>
      </c>
      <c r="N294" s="87">
        <v>5983.14306640625</v>
      </c>
      <c r="O294" s="73"/>
      <c r="P294" s="88"/>
      <c r="Q294" s="88"/>
      <c r="R294" s="47">
        <v>1</v>
      </c>
      <c r="S294" s="47">
        <v>1</v>
      </c>
      <c r="T294" s="47">
        <v>0</v>
      </c>
      <c r="U294" s="48">
        <v>0</v>
      </c>
      <c r="V294" s="48">
        <v>1.304E-3</v>
      </c>
      <c r="W294" s="48">
        <v>0</v>
      </c>
      <c r="X294" s="48">
        <v>0.56115700000000002</v>
      </c>
      <c r="Y294" s="48">
        <v>0</v>
      </c>
      <c r="Z294" s="48">
        <v>0</v>
      </c>
      <c r="AA294" s="75">
        <v>294</v>
      </c>
      <c r="AB294" s="75"/>
      <c r="AC294" s="89"/>
      <c r="AD294" s="47"/>
      <c r="AE294" s="47"/>
      <c r="AF294" s="47"/>
      <c r="AG294" s="47"/>
      <c r="AH294" s="47"/>
      <c r="AI294" s="47"/>
      <c r="AJ294" s="47"/>
      <c r="AK294" s="47"/>
      <c r="AL294" s="47"/>
      <c r="AM294" s="47"/>
      <c r="AN294" s="2"/>
    </row>
    <row r="295" spans="1:40" x14ac:dyDescent="0.35">
      <c r="A295" s="11" t="s">
        <v>466</v>
      </c>
      <c r="B295" s="12"/>
      <c r="C295" s="12"/>
      <c r="D295" s="85"/>
      <c r="E295" s="74"/>
      <c r="F295" s="12"/>
      <c r="G295" s="12"/>
      <c r="H295" s="13"/>
      <c r="I295" s="63"/>
      <c r="J295" s="63"/>
      <c r="K295" s="13"/>
      <c r="L295" s="86"/>
      <c r="M295" s="87">
        <v>3640.47412109375</v>
      </c>
      <c r="N295" s="87">
        <v>6548.04638671875</v>
      </c>
      <c r="O295" s="73"/>
      <c r="P295" s="88"/>
      <c r="Q295" s="88"/>
      <c r="R295" s="47">
        <v>1</v>
      </c>
      <c r="S295" s="47">
        <v>1</v>
      </c>
      <c r="T295" s="47">
        <v>0</v>
      </c>
      <c r="U295" s="48">
        <v>0</v>
      </c>
      <c r="V295" s="48">
        <v>1.0300000000000001E-3</v>
      </c>
      <c r="W295" s="48">
        <v>2.0530000000000001E-3</v>
      </c>
      <c r="X295" s="48">
        <v>0.54148600000000002</v>
      </c>
      <c r="Y295" s="48">
        <v>0</v>
      </c>
      <c r="Z295" s="48">
        <v>0</v>
      </c>
      <c r="AA295" s="75">
        <v>295</v>
      </c>
      <c r="AB295" s="75"/>
      <c r="AC295" s="89"/>
      <c r="AD295" s="47"/>
      <c r="AE295" s="47"/>
      <c r="AF295" s="47"/>
      <c r="AG295" s="47"/>
      <c r="AH295" s="47"/>
      <c r="AI295" s="47"/>
      <c r="AJ295" s="47"/>
      <c r="AK295" s="47"/>
      <c r="AL295" s="47"/>
      <c r="AM295" s="47"/>
      <c r="AN295" s="2"/>
    </row>
    <row r="296" spans="1:40" x14ac:dyDescent="0.35">
      <c r="A296" s="11" t="s">
        <v>467</v>
      </c>
      <c r="B296" s="12"/>
      <c r="C296" s="12"/>
      <c r="D296" s="85"/>
      <c r="E296" s="74"/>
      <c r="F296" s="12"/>
      <c r="G296" s="12"/>
      <c r="H296" s="13"/>
      <c r="I296" s="63"/>
      <c r="J296" s="63"/>
      <c r="K296" s="13"/>
      <c r="L296" s="86"/>
      <c r="M296" s="87">
        <v>2517.87646484375</v>
      </c>
      <c r="N296" s="87">
        <v>8574.6748046875</v>
      </c>
      <c r="O296" s="73"/>
      <c r="P296" s="88"/>
      <c r="Q296" s="88"/>
      <c r="R296" s="47">
        <v>1</v>
      </c>
      <c r="S296" s="47">
        <v>1</v>
      </c>
      <c r="T296" s="47">
        <v>0</v>
      </c>
      <c r="U296" s="48">
        <v>0</v>
      </c>
      <c r="V296" s="48">
        <v>1.0300000000000001E-3</v>
      </c>
      <c r="W296" s="48">
        <v>2.0530000000000001E-3</v>
      </c>
      <c r="X296" s="48">
        <v>0.54148600000000002</v>
      </c>
      <c r="Y296" s="48">
        <v>0</v>
      </c>
      <c r="Z296" s="48">
        <v>0</v>
      </c>
      <c r="AA296" s="75">
        <v>296</v>
      </c>
      <c r="AB296" s="75"/>
      <c r="AC296" s="89"/>
      <c r="AD296" s="47"/>
      <c r="AE296" s="47"/>
      <c r="AF296" s="47"/>
      <c r="AG296" s="47"/>
      <c r="AH296" s="47"/>
      <c r="AI296" s="47"/>
      <c r="AJ296" s="47"/>
      <c r="AK296" s="47"/>
      <c r="AL296" s="47"/>
      <c r="AM296" s="47"/>
      <c r="AN296" s="2"/>
    </row>
    <row r="297" spans="1:40" x14ac:dyDescent="0.35">
      <c r="A297" s="11" t="s">
        <v>468</v>
      </c>
      <c r="B297" s="12"/>
      <c r="C297" s="12"/>
      <c r="D297" s="85"/>
      <c r="E297" s="74"/>
      <c r="F297" s="12"/>
      <c r="G297" s="12"/>
      <c r="H297" s="13"/>
      <c r="I297" s="63"/>
      <c r="J297" s="63"/>
      <c r="K297" s="13"/>
      <c r="L297" s="86"/>
      <c r="M297" s="87">
        <v>6212.9482421875</v>
      </c>
      <c r="N297" s="87">
        <v>7533.11376953125</v>
      </c>
      <c r="O297" s="73"/>
      <c r="P297" s="88"/>
      <c r="Q297" s="88"/>
      <c r="R297" s="47">
        <v>1</v>
      </c>
      <c r="S297" s="47">
        <v>1</v>
      </c>
      <c r="T297" s="47">
        <v>0</v>
      </c>
      <c r="U297" s="48">
        <v>0</v>
      </c>
      <c r="V297" s="48">
        <v>1.328E-3</v>
      </c>
      <c r="W297" s="48">
        <v>0</v>
      </c>
      <c r="X297" s="48">
        <v>0.55054800000000004</v>
      </c>
      <c r="Y297" s="48">
        <v>0</v>
      </c>
      <c r="Z297" s="48">
        <v>0</v>
      </c>
      <c r="AA297" s="75">
        <v>297</v>
      </c>
      <c r="AB297" s="75"/>
      <c r="AC297" s="89"/>
      <c r="AD297" s="47"/>
      <c r="AE297" s="47"/>
      <c r="AF297" s="47"/>
      <c r="AG297" s="47"/>
      <c r="AH297" s="47"/>
      <c r="AI297" s="47"/>
      <c r="AJ297" s="47"/>
      <c r="AK297" s="47"/>
      <c r="AL297" s="47"/>
      <c r="AM297" s="47"/>
      <c r="AN297" s="2"/>
    </row>
    <row r="298" spans="1:40" x14ac:dyDescent="0.35">
      <c r="A298" s="11" t="s">
        <v>469</v>
      </c>
      <c r="B298" s="12"/>
      <c r="C298" s="12"/>
      <c r="D298" s="85"/>
      <c r="E298" s="74"/>
      <c r="F298" s="12"/>
      <c r="G298" s="12"/>
      <c r="H298" s="13"/>
      <c r="I298" s="63"/>
      <c r="J298" s="63"/>
      <c r="K298" s="13"/>
      <c r="L298" s="86"/>
      <c r="M298" s="87">
        <v>3954.297119140625</v>
      </c>
      <c r="N298" s="87">
        <v>7244.341796875</v>
      </c>
      <c r="O298" s="73"/>
      <c r="P298" s="88"/>
      <c r="Q298" s="88"/>
      <c r="R298" s="47">
        <v>1</v>
      </c>
      <c r="S298" s="47">
        <v>1</v>
      </c>
      <c r="T298" s="47">
        <v>0</v>
      </c>
      <c r="U298" s="48">
        <v>0</v>
      </c>
      <c r="V298" s="48">
        <v>1.0300000000000001E-3</v>
      </c>
      <c r="W298" s="48">
        <v>2.0530000000000001E-3</v>
      </c>
      <c r="X298" s="48">
        <v>0.54148600000000002</v>
      </c>
      <c r="Y298" s="48">
        <v>0</v>
      </c>
      <c r="Z298" s="48">
        <v>0</v>
      </c>
      <c r="AA298" s="75">
        <v>298</v>
      </c>
      <c r="AB298" s="75"/>
      <c r="AC298" s="89"/>
      <c r="AD298" s="47"/>
      <c r="AE298" s="47"/>
      <c r="AF298" s="47"/>
      <c r="AG298" s="47"/>
      <c r="AH298" s="47"/>
      <c r="AI298" s="47"/>
      <c r="AJ298" s="47"/>
      <c r="AK298" s="47"/>
      <c r="AL298" s="47"/>
      <c r="AM298" s="47"/>
      <c r="AN298" s="2"/>
    </row>
    <row r="299" spans="1:40" x14ac:dyDescent="0.35">
      <c r="A299" s="11" t="s">
        <v>470</v>
      </c>
      <c r="B299" s="12"/>
      <c r="C299" s="12"/>
      <c r="D299" s="85"/>
      <c r="E299" s="74"/>
      <c r="F299" s="12"/>
      <c r="G299" s="12"/>
      <c r="H299" s="13"/>
      <c r="I299" s="63"/>
      <c r="J299" s="63"/>
      <c r="K299" s="13"/>
      <c r="L299" s="86"/>
      <c r="M299" s="87">
        <v>827.01959228515625</v>
      </c>
      <c r="N299" s="87">
        <v>6554.9560546875</v>
      </c>
      <c r="O299" s="73"/>
      <c r="P299" s="88"/>
      <c r="Q299" s="88"/>
      <c r="R299" s="47">
        <v>1</v>
      </c>
      <c r="S299" s="47">
        <v>1</v>
      </c>
      <c r="T299" s="47">
        <v>0</v>
      </c>
      <c r="U299" s="48">
        <v>0</v>
      </c>
      <c r="V299" s="48">
        <v>1.0300000000000001E-3</v>
      </c>
      <c r="W299" s="48">
        <v>2.0530000000000001E-3</v>
      </c>
      <c r="X299" s="48">
        <v>0.54148600000000002</v>
      </c>
      <c r="Y299" s="48">
        <v>0</v>
      </c>
      <c r="Z299" s="48">
        <v>0</v>
      </c>
      <c r="AA299" s="75">
        <v>299</v>
      </c>
      <c r="AB299" s="75"/>
      <c r="AC299" s="89"/>
      <c r="AD299" s="47"/>
      <c r="AE299" s="47"/>
      <c r="AF299" s="47"/>
      <c r="AG299" s="47"/>
      <c r="AH299" s="47"/>
      <c r="AI299" s="47"/>
      <c r="AJ299" s="47"/>
      <c r="AK299" s="47"/>
      <c r="AL299" s="47"/>
      <c r="AM299" s="47"/>
      <c r="AN299" s="2"/>
    </row>
    <row r="300" spans="1:40" x14ac:dyDescent="0.35">
      <c r="A300" s="11" t="s">
        <v>471</v>
      </c>
      <c r="B300" s="12"/>
      <c r="C300" s="12"/>
      <c r="D300" s="85"/>
      <c r="E300" s="74"/>
      <c r="F300" s="12"/>
      <c r="G300" s="12"/>
      <c r="H300" s="13"/>
      <c r="I300" s="63"/>
      <c r="J300" s="63"/>
      <c r="K300" s="13"/>
      <c r="L300" s="86"/>
      <c r="M300" s="87">
        <v>1971.2083740234375</v>
      </c>
      <c r="N300" s="87">
        <v>9305.6220703125</v>
      </c>
      <c r="O300" s="73"/>
      <c r="P300" s="88"/>
      <c r="Q300" s="88"/>
      <c r="R300" s="47">
        <v>1</v>
      </c>
      <c r="S300" s="47">
        <v>1</v>
      </c>
      <c r="T300" s="47">
        <v>0</v>
      </c>
      <c r="U300" s="48">
        <v>0</v>
      </c>
      <c r="V300" s="48">
        <v>1.0300000000000001E-3</v>
      </c>
      <c r="W300" s="48">
        <v>2.0530000000000001E-3</v>
      </c>
      <c r="X300" s="48">
        <v>0.54148600000000002</v>
      </c>
      <c r="Y300" s="48">
        <v>0</v>
      </c>
      <c r="Z300" s="48">
        <v>0</v>
      </c>
      <c r="AA300" s="75">
        <v>300</v>
      </c>
      <c r="AB300" s="75"/>
      <c r="AC300" s="89"/>
      <c r="AD300" s="47"/>
      <c r="AE300" s="47"/>
      <c r="AF300" s="47"/>
      <c r="AG300" s="47"/>
      <c r="AH300" s="47"/>
      <c r="AI300" s="47"/>
      <c r="AJ300" s="47"/>
      <c r="AK300" s="47"/>
      <c r="AL300" s="47"/>
      <c r="AM300" s="47"/>
      <c r="AN300" s="2"/>
    </row>
    <row r="301" spans="1:40" x14ac:dyDescent="0.35">
      <c r="A301" s="11" t="s">
        <v>472</v>
      </c>
      <c r="B301" s="12"/>
      <c r="C301" s="12"/>
      <c r="D301" s="85"/>
      <c r="E301" s="74"/>
      <c r="F301" s="12"/>
      <c r="G301" s="12"/>
      <c r="H301" s="13"/>
      <c r="I301" s="63"/>
      <c r="J301" s="63"/>
      <c r="K301" s="13"/>
      <c r="L301" s="86"/>
      <c r="M301" s="87">
        <v>5918.30517578125</v>
      </c>
      <c r="N301" s="87">
        <v>8234.0986328125</v>
      </c>
      <c r="O301" s="73"/>
      <c r="P301" s="88"/>
      <c r="Q301" s="88"/>
      <c r="R301" s="47">
        <v>1</v>
      </c>
      <c r="S301" s="47">
        <v>1</v>
      </c>
      <c r="T301" s="47">
        <v>0</v>
      </c>
      <c r="U301" s="48">
        <v>0</v>
      </c>
      <c r="V301" s="48">
        <v>1.328E-3</v>
      </c>
      <c r="W301" s="48">
        <v>0</v>
      </c>
      <c r="X301" s="48">
        <v>0.55054800000000004</v>
      </c>
      <c r="Y301" s="48">
        <v>0</v>
      </c>
      <c r="Z301" s="48">
        <v>0</v>
      </c>
      <c r="AA301" s="75">
        <v>301</v>
      </c>
      <c r="AB301" s="75"/>
      <c r="AC301" s="89"/>
      <c r="AD301" s="47"/>
      <c r="AE301" s="47"/>
      <c r="AF301" s="47"/>
      <c r="AG301" s="47"/>
      <c r="AH301" s="47"/>
      <c r="AI301" s="47"/>
      <c r="AJ301" s="47"/>
      <c r="AK301" s="47"/>
      <c r="AL301" s="47"/>
      <c r="AM301" s="47"/>
      <c r="AN301" s="2"/>
    </row>
    <row r="302" spans="1:40" x14ac:dyDescent="0.35">
      <c r="A302" s="11" t="s">
        <v>473</v>
      </c>
      <c r="B302" s="12"/>
      <c r="C302" s="12"/>
      <c r="D302" s="85"/>
      <c r="E302" s="74"/>
      <c r="F302" s="12"/>
      <c r="G302" s="12"/>
      <c r="H302" s="13"/>
      <c r="I302" s="63"/>
      <c r="J302" s="63"/>
      <c r="K302" s="13"/>
      <c r="L302" s="86"/>
      <c r="M302" s="87">
        <v>1437.089111328125</v>
      </c>
      <c r="N302" s="87">
        <v>6572.462890625</v>
      </c>
      <c r="O302" s="73"/>
      <c r="P302" s="88"/>
      <c r="Q302" s="88"/>
      <c r="R302" s="47">
        <v>1</v>
      </c>
      <c r="S302" s="47">
        <v>1</v>
      </c>
      <c r="T302" s="47">
        <v>0</v>
      </c>
      <c r="U302" s="48">
        <v>0</v>
      </c>
      <c r="V302" s="48">
        <v>1.0300000000000001E-3</v>
      </c>
      <c r="W302" s="48">
        <v>2.0530000000000001E-3</v>
      </c>
      <c r="X302" s="48">
        <v>0.54148600000000002</v>
      </c>
      <c r="Y302" s="48">
        <v>0</v>
      </c>
      <c r="Z302" s="48">
        <v>0</v>
      </c>
      <c r="AA302" s="75">
        <v>302</v>
      </c>
      <c r="AB302" s="75"/>
      <c r="AC302" s="89"/>
      <c r="AD302" s="47"/>
      <c r="AE302" s="47"/>
      <c r="AF302" s="47"/>
      <c r="AG302" s="47"/>
      <c r="AH302" s="47"/>
      <c r="AI302" s="47"/>
      <c r="AJ302" s="47"/>
      <c r="AK302" s="47"/>
      <c r="AL302" s="47"/>
      <c r="AM302" s="47"/>
      <c r="AN302" s="2"/>
    </row>
    <row r="303" spans="1:40" x14ac:dyDescent="0.35">
      <c r="A303" s="11" t="s">
        <v>474</v>
      </c>
      <c r="B303" s="12"/>
      <c r="C303" s="12"/>
      <c r="D303" s="85"/>
      <c r="E303" s="74"/>
      <c r="F303" s="12"/>
      <c r="G303" s="12"/>
      <c r="H303" s="13"/>
      <c r="I303" s="63"/>
      <c r="J303" s="63"/>
      <c r="K303" s="13"/>
      <c r="L303" s="86"/>
      <c r="M303" s="87">
        <v>3452.542724609375</v>
      </c>
      <c r="N303" s="87">
        <v>8953.4765625</v>
      </c>
      <c r="O303" s="73"/>
      <c r="P303" s="88"/>
      <c r="Q303" s="88"/>
      <c r="R303" s="47">
        <v>1</v>
      </c>
      <c r="S303" s="47">
        <v>1</v>
      </c>
      <c r="T303" s="47">
        <v>0</v>
      </c>
      <c r="U303" s="48">
        <v>0</v>
      </c>
      <c r="V303" s="48">
        <v>1.0300000000000001E-3</v>
      </c>
      <c r="W303" s="48">
        <v>2.0530000000000001E-3</v>
      </c>
      <c r="X303" s="48">
        <v>0.54148600000000002</v>
      </c>
      <c r="Y303" s="48">
        <v>0</v>
      </c>
      <c r="Z303" s="48">
        <v>0</v>
      </c>
      <c r="AA303" s="75">
        <v>303</v>
      </c>
      <c r="AB303" s="75"/>
      <c r="AC303" s="89"/>
      <c r="AD303" s="47"/>
      <c r="AE303" s="47"/>
      <c r="AF303" s="47"/>
      <c r="AG303" s="47"/>
      <c r="AH303" s="47"/>
      <c r="AI303" s="47"/>
      <c r="AJ303" s="47"/>
      <c r="AK303" s="47"/>
      <c r="AL303" s="47"/>
      <c r="AM303" s="47"/>
      <c r="AN303" s="2"/>
    </row>
    <row r="304" spans="1:40" x14ac:dyDescent="0.35">
      <c r="A304" s="11" t="s">
        <v>475</v>
      </c>
      <c r="B304" s="12"/>
      <c r="C304" s="12"/>
      <c r="D304" s="85"/>
      <c r="E304" s="74"/>
      <c r="F304" s="12"/>
      <c r="G304" s="12"/>
      <c r="H304" s="13"/>
      <c r="I304" s="63"/>
      <c r="J304" s="63"/>
      <c r="K304" s="13"/>
      <c r="L304" s="86"/>
      <c r="M304" s="87">
        <v>1620.586181640625</v>
      </c>
      <c r="N304" s="87">
        <v>5581.8359375</v>
      </c>
      <c r="O304" s="73"/>
      <c r="P304" s="88"/>
      <c r="Q304" s="88"/>
      <c r="R304" s="47">
        <v>1</v>
      </c>
      <c r="S304" s="47">
        <v>1</v>
      </c>
      <c r="T304" s="47">
        <v>0</v>
      </c>
      <c r="U304" s="48">
        <v>0</v>
      </c>
      <c r="V304" s="48">
        <v>1.0300000000000001E-3</v>
      </c>
      <c r="W304" s="48">
        <v>2.0530000000000001E-3</v>
      </c>
      <c r="X304" s="48">
        <v>0.54148600000000002</v>
      </c>
      <c r="Y304" s="48">
        <v>0</v>
      </c>
      <c r="Z304" s="48">
        <v>0</v>
      </c>
      <c r="AA304" s="75">
        <v>304</v>
      </c>
      <c r="AB304" s="75"/>
      <c r="AC304" s="89"/>
      <c r="AD304" s="47"/>
      <c r="AE304" s="47"/>
      <c r="AF304" s="47"/>
      <c r="AG304" s="47"/>
      <c r="AH304" s="47"/>
      <c r="AI304" s="47"/>
      <c r="AJ304" s="47"/>
      <c r="AK304" s="47"/>
      <c r="AL304" s="47"/>
      <c r="AM304" s="47"/>
      <c r="AN304" s="2"/>
    </row>
    <row r="305" spans="1:40" x14ac:dyDescent="0.35">
      <c r="A305" s="11" t="s">
        <v>476</v>
      </c>
      <c r="B305" s="12"/>
      <c r="C305" s="12"/>
      <c r="D305" s="85"/>
      <c r="E305" s="74"/>
      <c r="F305" s="12"/>
      <c r="G305" s="12"/>
      <c r="H305" s="13"/>
      <c r="I305" s="63"/>
      <c r="J305" s="63"/>
      <c r="K305" s="13"/>
      <c r="L305" s="86"/>
      <c r="M305" s="87">
        <v>2872.850341796875</v>
      </c>
      <c r="N305" s="87">
        <v>9349.1064453125</v>
      </c>
      <c r="O305" s="73"/>
      <c r="P305" s="88"/>
      <c r="Q305" s="88"/>
      <c r="R305" s="47">
        <v>1</v>
      </c>
      <c r="S305" s="47">
        <v>1</v>
      </c>
      <c r="T305" s="47">
        <v>0</v>
      </c>
      <c r="U305" s="48">
        <v>0</v>
      </c>
      <c r="V305" s="48">
        <v>1.0300000000000001E-3</v>
      </c>
      <c r="W305" s="48">
        <v>2.0530000000000001E-3</v>
      </c>
      <c r="X305" s="48">
        <v>0.54148600000000002</v>
      </c>
      <c r="Y305" s="48">
        <v>0</v>
      </c>
      <c r="Z305" s="48">
        <v>0</v>
      </c>
      <c r="AA305" s="75">
        <v>305</v>
      </c>
      <c r="AB305" s="75"/>
      <c r="AC305" s="89"/>
      <c r="AD305" s="47"/>
      <c r="AE305" s="47"/>
      <c r="AF305" s="47"/>
      <c r="AG305" s="47"/>
      <c r="AH305" s="47"/>
      <c r="AI305" s="47"/>
      <c r="AJ305" s="47"/>
      <c r="AK305" s="47"/>
      <c r="AL305" s="47"/>
      <c r="AM305" s="47"/>
      <c r="AN305" s="2"/>
    </row>
    <row r="306" spans="1:40" x14ac:dyDescent="0.35">
      <c r="A306" s="11" t="s">
        <v>477</v>
      </c>
      <c r="B306" s="12"/>
      <c r="C306" s="12"/>
      <c r="D306" s="85"/>
      <c r="E306" s="74"/>
      <c r="F306" s="12"/>
      <c r="G306" s="12"/>
      <c r="H306" s="13"/>
      <c r="I306" s="63"/>
      <c r="J306" s="63"/>
      <c r="K306" s="13"/>
      <c r="L306" s="86"/>
      <c r="M306" s="87">
        <v>2764.75439453125</v>
      </c>
      <c r="N306" s="87">
        <v>9566.7470703125</v>
      </c>
      <c r="O306" s="73"/>
      <c r="P306" s="88"/>
      <c r="Q306" s="88"/>
      <c r="R306" s="47">
        <v>1</v>
      </c>
      <c r="S306" s="47">
        <v>1</v>
      </c>
      <c r="T306" s="47">
        <v>0</v>
      </c>
      <c r="U306" s="48">
        <v>0</v>
      </c>
      <c r="V306" s="48">
        <v>1.0300000000000001E-3</v>
      </c>
      <c r="W306" s="48">
        <v>2.0530000000000001E-3</v>
      </c>
      <c r="X306" s="48">
        <v>0.54148600000000002</v>
      </c>
      <c r="Y306" s="48">
        <v>0</v>
      </c>
      <c r="Z306" s="48">
        <v>0</v>
      </c>
      <c r="AA306" s="75">
        <v>306</v>
      </c>
      <c r="AB306" s="75"/>
      <c r="AC306" s="89"/>
      <c r="AD306" s="47"/>
      <c r="AE306" s="47"/>
      <c r="AF306" s="47"/>
      <c r="AG306" s="47"/>
      <c r="AH306" s="47"/>
      <c r="AI306" s="47"/>
      <c r="AJ306" s="47"/>
      <c r="AK306" s="47"/>
      <c r="AL306" s="47"/>
      <c r="AM306" s="47"/>
      <c r="AN306" s="2"/>
    </row>
    <row r="307" spans="1:40" x14ac:dyDescent="0.35">
      <c r="A307" s="11" t="s">
        <v>478</v>
      </c>
      <c r="B307" s="12"/>
      <c r="C307" s="12"/>
      <c r="D307" s="85"/>
      <c r="E307" s="74"/>
      <c r="F307" s="12"/>
      <c r="G307" s="12"/>
      <c r="H307" s="13"/>
      <c r="I307" s="63"/>
      <c r="J307" s="63"/>
      <c r="K307" s="13"/>
      <c r="L307" s="86"/>
      <c r="M307" s="87">
        <v>3816.361083984375</v>
      </c>
      <c r="N307" s="87">
        <v>7326.35205078125</v>
      </c>
      <c r="O307" s="73"/>
      <c r="P307" s="88"/>
      <c r="Q307" s="88"/>
      <c r="R307" s="47">
        <v>1</v>
      </c>
      <c r="S307" s="47">
        <v>1</v>
      </c>
      <c r="T307" s="47">
        <v>0</v>
      </c>
      <c r="U307" s="48">
        <v>0</v>
      </c>
      <c r="V307" s="48">
        <v>1.0300000000000001E-3</v>
      </c>
      <c r="W307" s="48">
        <v>2.0530000000000001E-3</v>
      </c>
      <c r="X307" s="48">
        <v>0.54148600000000002</v>
      </c>
      <c r="Y307" s="48">
        <v>0</v>
      </c>
      <c r="Z307" s="48">
        <v>0</v>
      </c>
      <c r="AA307" s="75">
        <v>307</v>
      </c>
      <c r="AB307" s="75"/>
      <c r="AC307" s="89"/>
      <c r="AD307" s="47"/>
      <c r="AE307" s="47"/>
      <c r="AF307" s="47"/>
      <c r="AG307" s="47"/>
      <c r="AH307" s="47"/>
      <c r="AI307" s="47"/>
      <c r="AJ307" s="47"/>
      <c r="AK307" s="47"/>
      <c r="AL307" s="47"/>
      <c r="AM307" s="47"/>
      <c r="AN307" s="2"/>
    </row>
    <row r="308" spans="1:40" x14ac:dyDescent="0.35">
      <c r="A308" s="11" t="s">
        <v>479</v>
      </c>
      <c r="B308" s="12"/>
      <c r="C308" s="12"/>
      <c r="D308" s="85"/>
      <c r="E308" s="74"/>
      <c r="F308" s="12"/>
      <c r="G308" s="12"/>
      <c r="H308" s="13"/>
      <c r="I308" s="63"/>
      <c r="J308" s="63"/>
      <c r="K308" s="13"/>
      <c r="L308" s="86"/>
      <c r="M308" s="87">
        <v>2894.6396484375</v>
      </c>
      <c r="N308" s="87">
        <v>9478.3359375</v>
      </c>
      <c r="O308" s="73"/>
      <c r="P308" s="88"/>
      <c r="Q308" s="88"/>
      <c r="R308" s="47">
        <v>1</v>
      </c>
      <c r="S308" s="47">
        <v>1</v>
      </c>
      <c r="T308" s="47">
        <v>0</v>
      </c>
      <c r="U308" s="48">
        <v>0</v>
      </c>
      <c r="V308" s="48">
        <v>1.0300000000000001E-3</v>
      </c>
      <c r="W308" s="48">
        <v>2.0530000000000001E-3</v>
      </c>
      <c r="X308" s="48">
        <v>0.54148600000000002</v>
      </c>
      <c r="Y308" s="48">
        <v>0</v>
      </c>
      <c r="Z308" s="48">
        <v>0</v>
      </c>
      <c r="AA308" s="75">
        <v>308</v>
      </c>
      <c r="AB308" s="75"/>
      <c r="AC308" s="89"/>
      <c r="AD308" s="47"/>
      <c r="AE308" s="47"/>
      <c r="AF308" s="47"/>
      <c r="AG308" s="47"/>
      <c r="AH308" s="47"/>
      <c r="AI308" s="47"/>
      <c r="AJ308" s="47"/>
      <c r="AK308" s="47"/>
      <c r="AL308" s="47"/>
      <c r="AM308" s="47"/>
      <c r="AN308" s="2"/>
    </row>
    <row r="309" spans="1:40" x14ac:dyDescent="0.35">
      <c r="A309" s="11" t="s">
        <v>480</v>
      </c>
      <c r="B309" s="12"/>
      <c r="C309" s="12"/>
      <c r="D309" s="85"/>
      <c r="E309" s="74"/>
      <c r="F309" s="12"/>
      <c r="G309" s="12"/>
      <c r="H309" s="13"/>
      <c r="I309" s="63"/>
      <c r="J309" s="63"/>
      <c r="K309" s="13"/>
      <c r="L309" s="86"/>
      <c r="M309" s="87">
        <v>9004.615234375</v>
      </c>
      <c r="N309" s="87">
        <v>3076.358642578125</v>
      </c>
      <c r="O309" s="73"/>
      <c r="P309" s="88"/>
      <c r="Q309" s="88"/>
      <c r="R309" s="47">
        <v>1</v>
      </c>
      <c r="S309" s="47">
        <v>1</v>
      </c>
      <c r="T309" s="47">
        <v>0</v>
      </c>
      <c r="U309" s="48">
        <v>0</v>
      </c>
      <c r="V309" s="48">
        <v>1.307E-3</v>
      </c>
      <c r="W309" s="48">
        <v>0</v>
      </c>
      <c r="X309" s="48">
        <v>0.558446</v>
      </c>
      <c r="Y309" s="48">
        <v>0</v>
      </c>
      <c r="Z309" s="48">
        <v>0</v>
      </c>
      <c r="AA309" s="75">
        <v>309</v>
      </c>
      <c r="AB309" s="75"/>
      <c r="AC309" s="89"/>
      <c r="AD309" s="47"/>
      <c r="AE309" s="47"/>
      <c r="AF309" s="47"/>
      <c r="AG309" s="47"/>
      <c r="AH309" s="47"/>
      <c r="AI309" s="47"/>
      <c r="AJ309" s="47"/>
      <c r="AK309" s="47"/>
      <c r="AL309" s="47"/>
      <c r="AM309" s="47"/>
      <c r="AN309" s="2"/>
    </row>
    <row r="310" spans="1:40" x14ac:dyDescent="0.35">
      <c r="A310" s="11" t="s">
        <v>481</v>
      </c>
      <c r="B310" s="12"/>
      <c r="C310" s="12"/>
      <c r="D310" s="85"/>
      <c r="E310" s="74"/>
      <c r="F310" s="12"/>
      <c r="G310" s="12"/>
      <c r="H310" s="13"/>
      <c r="I310" s="63"/>
      <c r="J310" s="63"/>
      <c r="K310" s="13"/>
      <c r="L310" s="86"/>
      <c r="M310" s="87">
        <v>9661.19921875</v>
      </c>
      <c r="N310" s="87">
        <v>5273.94287109375</v>
      </c>
      <c r="O310" s="73"/>
      <c r="P310" s="88"/>
      <c r="Q310" s="88"/>
      <c r="R310" s="47">
        <v>1</v>
      </c>
      <c r="S310" s="47">
        <v>1</v>
      </c>
      <c r="T310" s="47">
        <v>0</v>
      </c>
      <c r="U310" s="48">
        <v>0</v>
      </c>
      <c r="V310" s="48">
        <v>1.3110000000000001E-3</v>
      </c>
      <c r="W310" s="48">
        <v>0</v>
      </c>
      <c r="X310" s="48">
        <v>0.556365</v>
      </c>
      <c r="Y310" s="48">
        <v>0</v>
      </c>
      <c r="Z310" s="48">
        <v>0</v>
      </c>
      <c r="AA310" s="75">
        <v>310</v>
      </c>
      <c r="AB310" s="75"/>
      <c r="AC310" s="89"/>
      <c r="AD310" s="47"/>
      <c r="AE310" s="47"/>
      <c r="AF310" s="47"/>
      <c r="AG310" s="47"/>
      <c r="AH310" s="47"/>
      <c r="AI310" s="47"/>
      <c r="AJ310" s="47"/>
      <c r="AK310" s="47"/>
      <c r="AL310" s="47"/>
      <c r="AM310" s="47"/>
      <c r="AN310" s="2"/>
    </row>
    <row r="311" spans="1:40" x14ac:dyDescent="0.35">
      <c r="A311" s="11" t="s">
        <v>482</v>
      </c>
      <c r="B311" s="12"/>
      <c r="C311" s="12"/>
      <c r="D311" s="85"/>
      <c r="E311" s="74"/>
      <c r="F311" s="12"/>
      <c r="G311" s="12"/>
      <c r="H311" s="13"/>
      <c r="I311" s="63"/>
      <c r="J311" s="63"/>
      <c r="K311" s="13"/>
      <c r="L311" s="86"/>
      <c r="M311" s="87">
        <v>3569.50732421875</v>
      </c>
      <c r="N311" s="87">
        <v>9086.6171875</v>
      </c>
      <c r="O311" s="73"/>
      <c r="P311" s="88"/>
      <c r="Q311" s="88"/>
      <c r="R311" s="47">
        <v>1</v>
      </c>
      <c r="S311" s="47">
        <v>1</v>
      </c>
      <c r="T311" s="47">
        <v>0</v>
      </c>
      <c r="U311" s="48">
        <v>0</v>
      </c>
      <c r="V311" s="48">
        <v>1.0300000000000001E-3</v>
      </c>
      <c r="W311" s="48">
        <v>2.0530000000000001E-3</v>
      </c>
      <c r="X311" s="48">
        <v>0.54148600000000002</v>
      </c>
      <c r="Y311" s="48">
        <v>0</v>
      </c>
      <c r="Z311" s="48">
        <v>0</v>
      </c>
      <c r="AA311" s="75">
        <v>311</v>
      </c>
      <c r="AB311" s="75"/>
      <c r="AC311" s="89"/>
      <c r="AD311" s="47"/>
      <c r="AE311" s="47"/>
      <c r="AF311" s="47"/>
      <c r="AG311" s="47"/>
      <c r="AH311" s="47"/>
      <c r="AI311" s="47"/>
      <c r="AJ311" s="47"/>
      <c r="AK311" s="47"/>
      <c r="AL311" s="47"/>
      <c r="AM311" s="47"/>
      <c r="AN311" s="2"/>
    </row>
    <row r="312" spans="1:40" x14ac:dyDescent="0.35">
      <c r="A312" s="11" t="s">
        <v>483</v>
      </c>
      <c r="B312" s="12"/>
      <c r="C312" s="12"/>
      <c r="D312" s="85"/>
      <c r="E312" s="74"/>
      <c r="F312" s="12"/>
      <c r="G312" s="12"/>
      <c r="H312" s="13"/>
      <c r="I312" s="63"/>
      <c r="J312" s="63"/>
      <c r="K312" s="13"/>
      <c r="L312" s="86"/>
      <c r="M312" s="87">
        <v>3840.54150390625</v>
      </c>
      <c r="N312" s="87">
        <v>987.60882568359375</v>
      </c>
      <c r="O312" s="73"/>
      <c r="P312" s="88"/>
      <c r="Q312" s="88"/>
      <c r="R312" s="47">
        <v>1</v>
      </c>
      <c r="S312" s="47">
        <v>1</v>
      </c>
      <c r="T312" s="47">
        <v>0</v>
      </c>
      <c r="U312" s="48">
        <v>0</v>
      </c>
      <c r="V312" s="48">
        <v>1.3110000000000001E-3</v>
      </c>
      <c r="W312" s="48">
        <v>0</v>
      </c>
      <c r="X312" s="48">
        <v>0.556365</v>
      </c>
      <c r="Y312" s="48">
        <v>0</v>
      </c>
      <c r="Z312" s="48">
        <v>0</v>
      </c>
      <c r="AA312" s="75">
        <v>312</v>
      </c>
      <c r="AB312" s="75"/>
      <c r="AC312" s="89"/>
      <c r="AD312" s="47"/>
      <c r="AE312" s="47"/>
      <c r="AF312" s="47"/>
      <c r="AG312" s="47"/>
      <c r="AH312" s="47"/>
      <c r="AI312" s="47"/>
      <c r="AJ312" s="47"/>
      <c r="AK312" s="47"/>
      <c r="AL312" s="47"/>
      <c r="AM312" s="47"/>
      <c r="AN312" s="2"/>
    </row>
    <row r="313" spans="1:40" x14ac:dyDescent="0.35">
      <c r="A313" s="11" t="s">
        <v>484</v>
      </c>
      <c r="B313" s="12"/>
      <c r="C313" s="12"/>
      <c r="D313" s="85"/>
      <c r="E313" s="74"/>
      <c r="F313" s="12"/>
      <c r="G313" s="12"/>
      <c r="H313" s="13"/>
      <c r="I313" s="63"/>
      <c r="J313" s="63"/>
      <c r="K313" s="13"/>
      <c r="L313" s="86"/>
      <c r="M313" s="87">
        <v>1720.1683349609375</v>
      </c>
      <c r="N313" s="87">
        <v>5956.89794921875</v>
      </c>
      <c r="O313" s="73"/>
      <c r="P313" s="88"/>
      <c r="Q313" s="88"/>
      <c r="R313" s="47">
        <v>1</v>
      </c>
      <c r="S313" s="47">
        <v>1</v>
      </c>
      <c r="T313" s="47">
        <v>0</v>
      </c>
      <c r="U313" s="48">
        <v>0</v>
      </c>
      <c r="V313" s="48">
        <v>1.0300000000000001E-3</v>
      </c>
      <c r="W313" s="48">
        <v>2.0530000000000001E-3</v>
      </c>
      <c r="X313" s="48">
        <v>0.54148600000000002</v>
      </c>
      <c r="Y313" s="48">
        <v>0</v>
      </c>
      <c r="Z313" s="48">
        <v>0</v>
      </c>
      <c r="AA313" s="75">
        <v>313</v>
      </c>
      <c r="AB313" s="75"/>
      <c r="AC313" s="89"/>
      <c r="AD313" s="47"/>
      <c r="AE313" s="47"/>
      <c r="AF313" s="47"/>
      <c r="AG313" s="47"/>
      <c r="AH313" s="47"/>
      <c r="AI313" s="47"/>
      <c r="AJ313" s="47"/>
      <c r="AK313" s="47"/>
      <c r="AL313" s="47"/>
      <c r="AM313" s="47"/>
      <c r="AN313" s="2"/>
    </row>
    <row r="314" spans="1:40" x14ac:dyDescent="0.35">
      <c r="A314" s="11" t="s">
        <v>485</v>
      </c>
      <c r="B314" s="12"/>
      <c r="C314" s="12"/>
      <c r="D314" s="85"/>
      <c r="E314" s="74"/>
      <c r="F314" s="12"/>
      <c r="G314" s="12"/>
      <c r="H314" s="13"/>
      <c r="I314" s="63"/>
      <c r="J314" s="63"/>
      <c r="K314" s="13"/>
      <c r="L314" s="86"/>
      <c r="M314" s="87">
        <v>1407.1060791015625</v>
      </c>
      <c r="N314" s="87">
        <v>9638.12109375</v>
      </c>
      <c r="O314" s="73"/>
      <c r="P314" s="88"/>
      <c r="Q314" s="88"/>
      <c r="R314" s="47">
        <v>1</v>
      </c>
      <c r="S314" s="47">
        <v>1</v>
      </c>
      <c r="T314" s="47">
        <v>0</v>
      </c>
      <c r="U314" s="48">
        <v>0</v>
      </c>
      <c r="V314" s="48">
        <v>1.0300000000000001E-3</v>
      </c>
      <c r="W314" s="48">
        <v>2.0530000000000001E-3</v>
      </c>
      <c r="X314" s="48">
        <v>0.54148600000000002</v>
      </c>
      <c r="Y314" s="48">
        <v>0</v>
      </c>
      <c r="Z314" s="48">
        <v>0</v>
      </c>
      <c r="AA314" s="75">
        <v>314</v>
      </c>
      <c r="AB314" s="75"/>
      <c r="AC314" s="89"/>
      <c r="AD314" s="47"/>
      <c r="AE314" s="47"/>
      <c r="AF314" s="47"/>
      <c r="AG314" s="47"/>
      <c r="AH314" s="47"/>
      <c r="AI314" s="47"/>
      <c r="AJ314" s="47"/>
      <c r="AK314" s="47"/>
      <c r="AL314" s="47"/>
      <c r="AM314" s="47"/>
      <c r="AN314" s="2"/>
    </row>
    <row r="315" spans="1:40" x14ac:dyDescent="0.35">
      <c r="A315" s="11" t="s">
        <v>486</v>
      </c>
      <c r="B315" s="12"/>
      <c r="C315" s="12"/>
      <c r="D315" s="85"/>
      <c r="E315" s="74"/>
      <c r="F315" s="12"/>
      <c r="G315" s="12"/>
      <c r="H315" s="13"/>
      <c r="I315" s="63"/>
      <c r="J315" s="63"/>
      <c r="K315" s="13"/>
      <c r="L315" s="86"/>
      <c r="M315" s="87">
        <v>6320.3681640625</v>
      </c>
      <c r="N315" s="87">
        <v>4488.583984375</v>
      </c>
      <c r="O315" s="73"/>
      <c r="P315" s="88"/>
      <c r="Q315" s="88"/>
      <c r="R315" s="47">
        <v>2</v>
      </c>
      <c r="S315" s="47">
        <v>0</v>
      </c>
      <c r="T315" s="47">
        <v>2</v>
      </c>
      <c r="U315" s="48">
        <v>406</v>
      </c>
      <c r="V315" s="48">
        <v>1.761E-3</v>
      </c>
      <c r="W315" s="48">
        <v>0</v>
      </c>
      <c r="X315" s="48">
        <v>0.98850400000000005</v>
      </c>
      <c r="Y315" s="48">
        <v>0</v>
      </c>
      <c r="Z315" s="48">
        <v>0</v>
      </c>
      <c r="AA315" s="75">
        <v>315</v>
      </c>
      <c r="AB315" s="75"/>
      <c r="AC315" s="89"/>
      <c r="AD315" s="47"/>
      <c r="AE315" s="47"/>
      <c r="AF315" s="47"/>
      <c r="AG315" s="47"/>
      <c r="AH315" s="47"/>
      <c r="AI315" s="47"/>
      <c r="AJ315" s="106" t="s">
        <v>2147</v>
      </c>
      <c r="AK315" s="106" t="s">
        <v>2147</v>
      </c>
      <c r="AL315" s="106" t="s">
        <v>2147</v>
      </c>
      <c r="AM315" s="106" t="s">
        <v>2147</v>
      </c>
      <c r="AN315" s="2"/>
    </row>
    <row r="316" spans="1:40" x14ac:dyDescent="0.35">
      <c r="A316" s="11" t="s">
        <v>487</v>
      </c>
      <c r="B316" s="12"/>
      <c r="C316" s="12"/>
      <c r="D316" s="85"/>
      <c r="E316" s="74"/>
      <c r="F316" s="12"/>
      <c r="G316" s="12"/>
      <c r="H316" s="13"/>
      <c r="I316" s="63"/>
      <c r="J316" s="63"/>
      <c r="K316" s="13"/>
      <c r="L316" s="86"/>
      <c r="M316" s="87">
        <v>4389.3193359375</v>
      </c>
      <c r="N316" s="87">
        <v>891.06817626953125</v>
      </c>
      <c r="O316" s="73"/>
      <c r="P316" s="88"/>
      <c r="Q316" s="88"/>
      <c r="R316" s="47">
        <v>1</v>
      </c>
      <c r="S316" s="47">
        <v>1</v>
      </c>
      <c r="T316" s="47">
        <v>0</v>
      </c>
      <c r="U316" s="48">
        <v>0</v>
      </c>
      <c r="V316" s="48">
        <v>1.297E-3</v>
      </c>
      <c r="W316" s="48">
        <v>0</v>
      </c>
      <c r="X316" s="48">
        <v>0.57011400000000001</v>
      </c>
      <c r="Y316" s="48">
        <v>0</v>
      </c>
      <c r="Z316" s="48">
        <v>0</v>
      </c>
      <c r="AA316" s="75">
        <v>316</v>
      </c>
      <c r="AB316" s="75"/>
      <c r="AC316" s="89"/>
      <c r="AD316" s="47"/>
      <c r="AE316" s="47"/>
      <c r="AF316" s="47"/>
      <c r="AG316" s="47"/>
      <c r="AH316" s="47"/>
      <c r="AI316" s="47"/>
      <c r="AJ316" s="47"/>
      <c r="AK316" s="47"/>
      <c r="AL316" s="47"/>
      <c r="AM316" s="47"/>
      <c r="AN316" s="2"/>
    </row>
    <row r="317" spans="1:40" x14ac:dyDescent="0.35">
      <c r="A317" s="11" t="s">
        <v>488</v>
      </c>
      <c r="B317" s="12"/>
      <c r="C317" s="12"/>
      <c r="D317" s="85"/>
      <c r="E317" s="74"/>
      <c r="F317" s="12"/>
      <c r="G317" s="12"/>
      <c r="H317" s="13"/>
      <c r="I317" s="63"/>
      <c r="J317" s="63"/>
      <c r="K317" s="13"/>
      <c r="L317" s="86"/>
      <c r="M317" s="87">
        <v>2577.580810546875</v>
      </c>
      <c r="N317" s="87">
        <v>9714.9580078125</v>
      </c>
      <c r="O317" s="73"/>
      <c r="P317" s="88"/>
      <c r="Q317" s="88"/>
      <c r="R317" s="47">
        <v>1</v>
      </c>
      <c r="S317" s="47">
        <v>1</v>
      </c>
      <c r="T317" s="47">
        <v>0</v>
      </c>
      <c r="U317" s="48">
        <v>0</v>
      </c>
      <c r="V317" s="48">
        <v>1.0300000000000001E-3</v>
      </c>
      <c r="W317" s="48">
        <v>2.0530000000000001E-3</v>
      </c>
      <c r="X317" s="48">
        <v>0.54148600000000002</v>
      </c>
      <c r="Y317" s="48">
        <v>0</v>
      </c>
      <c r="Z317" s="48">
        <v>0</v>
      </c>
      <c r="AA317" s="75">
        <v>317</v>
      </c>
      <c r="AB317" s="75"/>
      <c r="AC317" s="89"/>
      <c r="AD317" s="47"/>
      <c r="AE317" s="47"/>
      <c r="AF317" s="47"/>
      <c r="AG317" s="47"/>
      <c r="AH317" s="47"/>
      <c r="AI317" s="47"/>
      <c r="AJ317" s="47"/>
      <c r="AK317" s="47"/>
      <c r="AL317" s="47"/>
      <c r="AM317" s="47"/>
      <c r="AN317" s="2"/>
    </row>
    <row r="318" spans="1:40" x14ac:dyDescent="0.35">
      <c r="A318" s="11" t="s">
        <v>489</v>
      </c>
      <c r="B318" s="12"/>
      <c r="C318" s="12"/>
      <c r="D318" s="85"/>
      <c r="E318" s="74"/>
      <c r="F318" s="12"/>
      <c r="G318" s="12"/>
      <c r="H318" s="13"/>
      <c r="I318" s="63"/>
      <c r="J318" s="63"/>
      <c r="K318" s="13"/>
      <c r="L318" s="86"/>
      <c r="M318" s="87">
        <v>1610.920166015625</v>
      </c>
      <c r="N318" s="87">
        <v>6013.55322265625</v>
      </c>
      <c r="O318" s="73"/>
      <c r="P318" s="88"/>
      <c r="Q318" s="88"/>
      <c r="R318" s="47">
        <v>1</v>
      </c>
      <c r="S318" s="47">
        <v>1</v>
      </c>
      <c r="T318" s="47">
        <v>0</v>
      </c>
      <c r="U318" s="48">
        <v>0</v>
      </c>
      <c r="V318" s="48">
        <v>1.0300000000000001E-3</v>
      </c>
      <c r="W318" s="48">
        <v>2.0530000000000001E-3</v>
      </c>
      <c r="X318" s="48">
        <v>0.54148600000000002</v>
      </c>
      <c r="Y318" s="48">
        <v>0</v>
      </c>
      <c r="Z318" s="48">
        <v>0</v>
      </c>
      <c r="AA318" s="75">
        <v>318</v>
      </c>
      <c r="AB318" s="75"/>
      <c r="AC318" s="89"/>
      <c r="AD318" s="47"/>
      <c r="AE318" s="47"/>
      <c r="AF318" s="47"/>
      <c r="AG318" s="47"/>
      <c r="AH318" s="47"/>
      <c r="AI318" s="47"/>
      <c r="AJ318" s="47"/>
      <c r="AK318" s="47"/>
      <c r="AL318" s="47"/>
      <c r="AM318" s="47"/>
      <c r="AN318" s="2"/>
    </row>
    <row r="319" spans="1:40" x14ac:dyDescent="0.35">
      <c r="A319" s="11" t="s">
        <v>490</v>
      </c>
      <c r="B319" s="12"/>
      <c r="C319" s="12"/>
      <c r="D319" s="85"/>
      <c r="E319" s="74"/>
      <c r="F319" s="12"/>
      <c r="G319" s="12"/>
      <c r="H319" s="13"/>
      <c r="I319" s="63"/>
      <c r="J319" s="63"/>
      <c r="K319" s="13"/>
      <c r="L319" s="86"/>
      <c r="M319" s="87">
        <v>995.32611083984375</v>
      </c>
      <c r="N319" s="87">
        <v>8700.73046875</v>
      </c>
      <c r="O319" s="73"/>
      <c r="P319" s="88"/>
      <c r="Q319" s="88"/>
      <c r="R319" s="47">
        <v>1</v>
      </c>
      <c r="S319" s="47">
        <v>1</v>
      </c>
      <c r="T319" s="47">
        <v>0</v>
      </c>
      <c r="U319" s="48">
        <v>0</v>
      </c>
      <c r="V319" s="48">
        <v>1.0300000000000001E-3</v>
      </c>
      <c r="W319" s="48">
        <v>2.0530000000000001E-3</v>
      </c>
      <c r="X319" s="48">
        <v>0.54148600000000002</v>
      </c>
      <c r="Y319" s="48">
        <v>0</v>
      </c>
      <c r="Z319" s="48">
        <v>0</v>
      </c>
      <c r="AA319" s="75">
        <v>319</v>
      </c>
      <c r="AB319" s="75"/>
      <c r="AC319" s="89"/>
      <c r="AD319" s="47"/>
      <c r="AE319" s="47"/>
      <c r="AF319" s="47"/>
      <c r="AG319" s="47"/>
      <c r="AH319" s="47"/>
      <c r="AI319" s="47"/>
      <c r="AJ319" s="47"/>
      <c r="AK319" s="47"/>
      <c r="AL319" s="47"/>
      <c r="AM319" s="47"/>
      <c r="AN319" s="2"/>
    </row>
    <row r="320" spans="1:40" x14ac:dyDescent="0.35">
      <c r="A320" s="11" t="s">
        <v>491</v>
      </c>
      <c r="B320" s="12"/>
      <c r="C320" s="12"/>
      <c r="D320" s="85"/>
      <c r="E320" s="74"/>
      <c r="F320" s="12"/>
      <c r="G320" s="12"/>
      <c r="H320" s="13"/>
      <c r="I320" s="63"/>
      <c r="J320" s="63"/>
      <c r="K320" s="13"/>
      <c r="L320" s="86"/>
      <c r="M320" s="87">
        <v>671.62982177734375</v>
      </c>
      <c r="N320" s="87">
        <v>8743.7373046875</v>
      </c>
      <c r="O320" s="73"/>
      <c r="P320" s="88"/>
      <c r="Q320" s="88"/>
      <c r="R320" s="47">
        <v>1</v>
      </c>
      <c r="S320" s="47">
        <v>1</v>
      </c>
      <c r="T320" s="47">
        <v>0</v>
      </c>
      <c r="U320" s="48">
        <v>0</v>
      </c>
      <c r="V320" s="48">
        <v>1.0300000000000001E-3</v>
      </c>
      <c r="W320" s="48">
        <v>2.0530000000000001E-3</v>
      </c>
      <c r="X320" s="48">
        <v>0.54148600000000002</v>
      </c>
      <c r="Y320" s="48">
        <v>0</v>
      </c>
      <c r="Z320" s="48">
        <v>0</v>
      </c>
      <c r="AA320" s="75">
        <v>320</v>
      </c>
      <c r="AB320" s="75"/>
      <c r="AC320" s="89"/>
      <c r="AD320" s="47"/>
      <c r="AE320" s="47"/>
      <c r="AF320" s="47"/>
      <c r="AG320" s="47"/>
      <c r="AH320" s="47"/>
      <c r="AI320" s="47"/>
      <c r="AJ320" s="47"/>
      <c r="AK320" s="47"/>
      <c r="AL320" s="47"/>
      <c r="AM320" s="47"/>
      <c r="AN320" s="2"/>
    </row>
    <row r="321" spans="1:40" x14ac:dyDescent="0.35">
      <c r="A321" s="11" t="s">
        <v>492</v>
      </c>
      <c r="B321" s="12"/>
      <c r="C321" s="12"/>
      <c r="D321" s="85"/>
      <c r="E321" s="74"/>
      <c r="F321" s="12"/>
      <c r="G321" s="12"/>
      <c r="H321" s="13"/>
      <c r="I321" s="63"/>
      <c r="J321" s="63"/>
      <c r="K321" s="13"/>
      <c r="L321" s="86"/>
      <c r="M321" s="87">
        <v>853.2354736328125</v>
      </c>
      <c r="N321" s="87">
        <v>6283.78173828125</v>
      </c>
      <c r="O321" s="73"/>
      <c r="P321" s="88"/>
      <c r="Q321" s="88"/>
      <c r="R321" s="47">
        <v>1</v>
      </c>
      <c r="S321" s="47">
        <v>1</v>
      </c>
      <c r="T321" s="47">
        <v>0</v>
      </c>
      <c r="U321" s="48">
        <v>0</v>
      </c>
      <c r="V321" s="48">
        <v>1.0300000000000001E-3</v>
      </c>
      <c r="W321" s="48">
        <v>2.0530000000000001E-3</v>
      </c>
      <c r="X321" s="48">
        <v>0.54148600000000002</v>
      </c>
      <c r="Y321" s="48">
        <v>0</v>
      </c>
      <c r="Z321" s="48">
        <v>0</v>
      </c>
      <c r="AA321" s="75">
        <v>321</v>
      </c>
      <c r="AB321" s="75"/>
      <c r="AC321" s="89"/>
      <c r="AD321" s="47"/>
      <c r="AE321" s="47"/>
      <c r="AF321" s="47"/>
      <c r="AG321" s="47"/>
      <c r="AH321" s="47"/>
      <c r="AI321" s="47"/>
      <c r="AJ321" s="47"/>
      <c r="AK321" s="47"/>
      <c r="AL321" s="47"/>
      <c r="AM321" s="47"/>
      <c r="AN321" s="2"/>
    </row>
    <row r="322" spans="1:40" x14ac:dyDescent="0.35">
      <c r="A322" s="11" t="s">
        <v>493</v>
      </c>
      <c r="B322" s="12"/>
      <c r="C322" s="12"/>
      <c r="D322" s="85"/>
      <c r="E322" s="74"/>
      <c r="F322" s="12"/>
      <c r="G322" s="12"/>
      <c r="H322" s="13"/>
      <c r="I322" s="63"/>
      <c r="J322" s="63"/>
      <c r="K322" s="13"/>
      <c r="L322" s="86"/>
      <c r="M322" s="87">
        <v>6427.34912109375</v>
      </c>
      <c r="N322" s="87">
        <v>5185.2529296875</v>
      </c>
      <c r="O322" s="73"/>
      <c r="P322" s="88"/>
      <c r="Q322" s="88"/>
      <c r="R322" s="47">
        <v>2</v>
      </c>
      <c r="S322" s="47">
        <v>0</v>
      </c>
      <c r="T322" s="47">
        <v>2</v>
      </c>
      <c r="U322" s="48">
        <v>406</v>
      </c>
      <c r="V322" s="48">
        <v>1.761E-3</v>
      </c>
      <c r="W322" s="48">
        <v>0</v>
      </c>
      <c r="X322" s="48">
        <v>0.98850400000000005</v>
      </c>
      <c r="Y322" s="48">
        <v>0</v>
      </c>
      <c r="Z322" s="48">
        <v>0</v>
      </c>
      <c r="AA322" s="75">
        <v>322</v>
      </c>
      <c r="AB322" s="75"/>
      <c r="AC322" s="89"/>
      <c r="AD322" s="47"/>
      <c r="AE322" s="47"/>
      <c r="AF322" s="47"/>
      <c r="AG322" s="47"/>
      <c r="AH322" s="47"/>
      <c r="AI322" s="47"/>
      <c r="AJ322" s="106" t="s">
        <v>2147</v>
      </c>
      <c r="AK322" s="106" t="s">
        <v>2147</v>
      </c>
      <c r="AL322" s="106" t="s">
        <v>2147</v>
      </c>
      <c r="AM322" s="106" t="s">
        <v>2147</v>
      </c>
      <c r="AN322" s="2"/>
    </row>
    <row r="323" spans="1:40" x14ac:dyDescent="0.35">
      <c r="A323" s="11" t="s">
        <v>494</v>
      </c>
      <c r="B323" s="12"/>
      <c r="C323" s="12"/>
      <c r="D323" s="85"/>
      <c r="E323" s="74"/>
      <c r="F323" s="12"/>
      <c r="G323" s="12"/>
      <c r="H323" s="13"/>
      <c r="I323" s="63"/>
      <c r="J323" s="63"/>
      <c r="K323" s="13"/>
      <c r="L323" s="86"/>
      <c r="M323" s="87">
        <v>9523.6923828125</v>
      </c>
      <c r="N323" s="87">
        <v>5742.419921875</v>
      </c>
      <c r="O323" s="73"/>
      <c r="P323" s="88"/>
      <c r="Q323" s="88"/>
      <c r="R323" s="47">
        <v>1</v>
      </c>
      <c r="S323" s="47">
        <v>1</v>
      </c>
      <c r="T323" s="47">
        <v>0</v>
      </c>
      <c r="U323" s="48">
        <v>0</v>
      </c>
      <c r="V323" s="48">
        <v>1.297E-3</v>
      </c>
      <c r="W323" s="48">
        <v>0</v>
      </c>
      <c r="X323" s="48">
        <v>0.57011400000000001</v>
      </c>
      <c r="Y323" s="48">
        <v>0</v>
      </c>
      <c r="Z323" s="48">
        <v>0</v>
      </c>
      <c r="AA323" s="75">
        <v>323</v>
      </c>
      <c r="AB323" s="75"/>
      <c r="AC323" s="89"/>
      <c r="AD323" s="47"/>
      <c r="AE323" s="47"/>
      <c r="AF323" s="47"/>
      <c r="AG323" s="47"/>
      <c r="AH323" s="47"/>
      <c r="AI323" s="47"/>
      <c r="AJ323" s="47"/>
      <c r="AK323" s="47"/>
      <c r="AL323" s="47"/>
      <c r="AM323" s="47"/>
      <c r="AN323" s="2"/>
    </row>
    <row r="324" spans="1:40" x14ac:dyDescent="0.35">
      <c r="A324" s="11" t="s">
        <v>495</v>
      </c>
      <c r="B324" s="12"/>
      <c r="C324" s="12"/>
      <c r="D324" s="85"/>
      <c r="E324" s="74"/>
      <c r="F324" s="12"/>
      <c r="G324" s="12"/>
      <c r="H324" s="13"/>
      <c r="I324" s="63"/>
      <c r="J324" s="63"/>
      <c r="K324" s="13"/>
      <c r="L324" s="86"/>
      <c r="M324" s="87">
        <v>298.50146484375</v>
      </c>
      <c r="N324" s="87">
        <v>7495.64208984375</v>
      </c>
      <c r="O324" s="73"/>
      <c r="P324" s="88"/>
      <c r="Q324" s="88"/>
      <c r="R324" s="47">
        <v>1</v>
      </c>
      <c r="S324" s="47">
        <v>1</v>
      </c>
      <c r="T324" s="47">
        <v>0</v>
      </c>
      <c r="U324" s="48">
        <v>0</v>
      </c>
      <c r="V324" s="48">
        <v>1.0300000000000001E-3</v>
      </c>
      <c r="W324" s="48">
        <v>2.0530000000000001E-3</v>
      </c>
      <c r="X324" s="48">
        <v>0.54148600000000002</v>
      </c>
      <c r="Y324" s="48">
        <v>0</v>
      </c>
      <c r="Z324" s="48">
        <v>0</v>
      </c>
      <c r="AA324" s="75">
        <v>324</v>
      </c>
      <c r="AB324" s="75"/>
      <c r="AC324" s="89"/>
      <c r="AD324" s="47"/>
      <c r="AE324" s="47"/>
      <c r="AF324" s="47"/>
      <c r="AG324" s="47"/>
      <c r="AH324" s="47"/>
      <c r="AI324" s="47"/>
      <c r="AJ324" s="47"/>
      <c r="AK324" s="47"/>
      <c r="AL324" s="47"/>
      <c r="AM324" s="47"/>
      <c r="AN324" s="2"/>
    </row>
    <row r="325" spans="1:40" x14ac:dyDescent="0.35">
      <c r="A325" s="11" t="s">
        <v>496</v>
      </c>
      <c r="B325" s="12"/>
      <c r="C325" s="12"/>
      <c r="D325" s="85"/>
      <c r="E325" s="74"/>
      <c r="F325" s="12"/>
      <c r="G325" s="12"/>
      <c r="H325" s="13"/>
      <c r="I325" s="63"/>
      <c r="J325" s="63"/>
      <c r="K325" s="13"/>
      <c r="L325" s="86"/>
      <c r="M325" s="87">
        <v>2029.356689453125</v>
      </c>
      <c r="N325" s="87">
        <v>8996.970703125</v>
      </c>
      <c r="O325" s="73"/>
      <c r="P325" s="88"/>
      <c r="Q325" s="88"/>
      <c r="R325" s="47">
        <v>1</v>
      </c>
      <c r="S325" s="47">
        <v>1</v>
      </c>
      <c r="T325" s="47">
        <v>0</v>
      </c>
      <c r="U325" s="48">
        <v>0</v>
      </c>
      <c r="V325" s="48">
        <v>1.0300000000000001E-3</v>
      </c>
      <c r="W325" s="48">
        <v>2.0530000000000001E-3</v>
      </c>
      <c r="X325" s="48">
        <v>0.54148600000000002</v>
      </c>
      <c r="Y325" s="48">
        <v>0</v>
      </c>
      <c r="Z325" s="48">
        <v>0</v>
      </c>
      <c r="AA325" s="75">
        <v>325</v>
      </c>
      <c r="AB325" s="75"/>
      <c r="AC325" s="89"/>
      <c r="AD325" s="47"/>
      <c r="AE325" s="47"/>
      <c r="AF325" s="47"/>
      <c r="AG325" s="47"/>
      <c r="AH325" s="47"/>
      <c r="AI325" s="47"/>
      <c r="AJ325" s="47"/>
      <c r="AK325" s="47"/>
      <c r="AL325" s="47"/>
      <c r="AM325" s="47"/>
      <c r="AN325" s="2"/>
    </row>
    <row r="326" spans="1:40" x14ac:dyDescent="0.35">
      <c r="A326" s="11" t="s">
        <v>497</v>
      </c>
      <c r="B326" s="12"/>
      <c r="C326" s="12"/>
      <c r="D326" s="85"/>
      <c r="E326" s="74"/>
      <c r="F326" s="12"/>
      <c r="G326" s="12"/>
      <c r="H326" s="13"/>
      <c r="I326" s="63"/>
      <c r="J326" s="63"/>
      <c r="K326" s="13"/>
      <c r="L326" s="86"/>
      <c r="M326" s="87">
        <v>8852.841796875</v>
      </c>
      <c r="N326" s="87">
        <v>4560.228515625</v>
      </c>
      <c r="O326" s="73"/>
      <c r="P326" s="88"/>
      <c r="Q326" s="88"/>
      <c r="R326" s="47">
        <v>1</v>
      </c>
      <c r="S326" s="47">
        <v>1</v>
      </c>
      <c r="T326" s="47">
        <v>0</v>
      </c>
      <c r="U326" s="48">
        <v>0</v>
      </c>
      <c r="V326" s="48">
        <v>1.3569999999999999E-3</v>
      </c>
      <c r="W326" s="48">
        <v>0</v>
      </c>
      <c r="X326" s="48">
        <v>0.54684200000000005</v>
      </c>
      <c r="Y326" s="48">
        <v>0</v>
      </c>
      <c r="Z326" s="48">
        <v>0</v>
      </c>
      <c r="AA326" s="75">
        <v>326</v>
      </c>
      <c r="AB326" s="75"/>
      <c r="AC326" s="89"/>
      <c r="AD326" s="47"/>
      <c r="AE326" s="47"/>
      <c r="AF326" s="47"/>
      <c r="AG326" s="47"/>
      <c r="AH326" s="47"/>
      <c r="AI326" s="47"/>
      <c r="AJ326" s="47"/>
      <c r="AK326" s="47"/>
      <c r="AL326" s="47"/>
      <c r="AM326" s="47"/>
      <c r="AN326" s="2"/>
    </row>
    <row r="327" spans="1:40" x14ac:dyDescent="0.35">
      <c r="A327" s="11" t="s">
        <v>498</v>
      </c>
      <c r="B327" s="12"/>
      <c r="C327" s="12"/>
      <c r="D327" s="85"/>
      <c r="E327" s="74"/>
      <c r="F327" s="12"/>
      <c r="G327" s="12"/>
      <c r="H327" s="13"/>
      <c r="I327" s="63"/>
      <c r="J327" s="63"/>
      <c r="K327" s="13"/>
      <c r="L327" s="86"/>
      <c r="M327" s="87">
        <v>2698.525146484375</v>
      </c>
      <c r="N327" s="87">
        <v>9004.7841796875</v>
      </c>
      <c r="O327" s="73"/>
      <c r="P327" s="88"/>
      <c r="Q327" s="88"/>
      <c r="R327" s="47">
        <v>1</v>
      </c>
      <c r="S327" s="47">
        <v>1</v>
      </c>
      <c r="T327" s="47">
        <v>0</v>
      </c>
      <c r="U327" s="48">
        <v>0</v>
      </c>
      <c r="V327" s="48">
        <v>1.0300000000000001E-3</v>
      </c>
      <c r="W327" s="48">
        <v>2.0530000000000001E-3</v>
      </c>
      <c r="X327" s="48">
        <v>0.54148600000000002</v>
      </c>
      <c r="Y327" s="48">
        <v>0</v>
      </c>
      <c r="Z327" s="48">
        <v>0</v>
      </c>
      <c r="AA327" s="75">
        <v>327</v>
      </c>
      <c r="AB327" s="75"/>
      <c r="AC327" s="89"/>
      <c r="AD327" s="47"/>
      <c r="AE327" s="47"/>
      <c r="AF327" s="47"/>
      <c r="AG327" s="47"/>
      <c r="AH327" s="47"/>
      <c r="AI327" s="47"/>
      <c r="AJ327" s="47"/>
      <c r="AK327" s="47"/>
      <c r="AL327" s="47"/>
      <c r="AM327" s="47"/>
      <c r="AN327" s="2"/>
    </row>
    <row r="328" spans="1:40" x14ac:dyDescent="0.35">
      <c r="A328" s="11" t="s">
        <v>499</v>
      </c>
      <c r="B328" s="12"/>
      <c r="C328" s="12"/>
      <c r="D328" s="85"/>
      <c r="E328" s="74"/>
      <c r="F328" s="12"/>
      <c r="G328" s="12"/>
      <c r="H328" s="13"/>
      <c r="I328" s="63"/>
      <c r="J328" s="63"/>
      <c r="K328" s="13"/>
      <c r="L328" s="86"/>
      <c r="M328" s="87">
        <v>1725.14990234375</v>
      </c>
      <c r="N328" s="87">
        <v>9714.9580078125</v>
      </c>
      <c r="O328" s="73"/>
      <c r="P328" s="88"/>
      <c r="Q328" s="88"/>
      <c r="R328" s="47">
        <v>1</v>
      </c>
      <c r="S328" s="47">
        <v>1</v>
      </c>
      <c r="T328" s="47">
        <v>0</v>
      </c>
      <c r="U328" s="48">
        <v>0</v>
      </c>
      <c r="V328" s="48">
        <v>1.0300000000000001E-3</v>
      </c>
      <c r="W328" s="48">
        <v>2.0530000000000001E-3</v>
      </c>
      <c r="X328" s="48">
        <v>0.54148600000000002</v>
      </c>
      <c r="Y328" s="48">
        <v>0</v>
      </c>
      <c r="Z328" s="48">
        <v>0</v>
      </c>
      <c r="AA328" s="75">
        <v>328</v>
      </c>
      <c r="AB328" s="75"/>
      <c r="AC328" s="89"/>
      <c r="AD328" s="47"/>
      <c r="AE328" s="47"/>
      <c r="AF328" s="47"/>
      <c r="AG328" s="47"/>
      <c r="AH328" s="47"/>
      <c r="AI328" s="47"/>
      <c r="AJ328" s="47"/>
      <c r="AK328" s="47"/>
      <c r="AL328" s="47"/>
      <c r="AM328" s="47"/>
      <c r="AN328" s="2"/>
    </row>
    <row r="329" spans="1:40" x14ac:dyDescent="0.35">
      <c r="A329" s="11" t="s">
        <v>500</v>
      </c>
      <c r="B329" s="12"/>
      <c r="C329" s="12"/>
      <c r="D329" s="85"/>
      <c r="E329" s="74"/>
      <c r="F329" s="12"/>
      <c r="G329" s="12"/>
      <c r="H329" s="13"/>
      <c r="I329" s="63"/>
      <c r="J329" s="63"/>
      <c r="K329" s="13"/>
      <c r="L329" s="86"/>
      <c r="M329" s="87">
        <v>2465.403076171875</v>
      </c>
      <c r="N329" s="87">
        <v>5971.90234375</v>
      </c>
      <c r="O329" s="73"/>
      <c r="P329" s="88"/>
      <c r="Q329" s="88"/>
      <c r="R329" s="47">
        <v>1</v>
      </c>
      <c r="S329" s="47">
        <v>1</v>
      </c>
      <c r="T329" s="47">
        <v>0</v>
      </c>
      <c r="U329" s="48">
        <v>0</v>
      </c>
      <c r="V329" s="48">
        <v>1.0300000000000001E-3</v>
      </c>
      <c r="W329" s="48">
        <v>2.0530000000000001E-3</v>
      </c>
      <c r="X329" s="48">
        <v>0.54148600000000002</v>
      </c>
      <c r="Y329" s="48">
        <v>0</v>
      </c>
      <c r="Z329" s="48">
        <v>0</v>
      </c>
      <c r="AA329" s="75">
        <v>329</v>
      </c>
      <c r="AB329" s="75"/>
      <c r="AC329" s="89"/>
      <c r="AD329" s="47"/>
      <c r="AE329" s="47"/>
      <c r="AF329" s="47"/>
      <c r="AG329" s="47"/>
      <c r="AH329" s="47"/>
      <c r="AI329" s="47"/>
      <c r="AJ329" s="47"/>
      <c r="AK329" s="47"/>
      <c r="AL329" s="47"/>
      <c r="AM329" s="47"/>
      <c r="AN329" s="2"/>
    </row>
    <row r="330" spans="1:40" x14ac:dyDescent="0.35">
      <c r="A330" s="11" t="s">
        <v>501</v>
      </c>
      <c r="B330" s="12"/>
      <c r="C330" s="12"/>
      <c r="D330" s="85"/>
      <c r="E330" s="74"/>
      <c r="F330" s="12"/>
      <c r="G330" s="12"/>
      <c r="H330" s="13"/>
      <c r="I330" s="63"/>
      <c r="J330" s="63"/>
      <c r="K330" s="13"/>
      <c r="L330" s="86"/>
      <c r="M330" s="87">
        <v>190.356201171875</v>
      </c>
      <c r="N330" s="87">
        <v>7344.18798828125</v>
      </c>
      <c r="O330" s="73"/>
      <c r="P330" s="88"/>
      <c r="Q330" s="88"/>
      <c r="R330" s="47">
        <v>1</v>
      </c>
      <c r="S330" s="47">
        <v>1</v>
      </c>
      <c r="T330" s="47">
        <v>0</v>
      </c>
      <c r="U330" s="48">
        <v>0</v>
      </c>
      <c r="V330" s="48">
        <v>1.0300000000000001E-3</v>
      </c>
      <c r="W330" s="48">
        <v>2.0530000000000001E-3</v>
      </c>
      <c r="X330" s="48">
        <v>0.54148600000000002</v>
      </c>
      <c r="Y330" s="48">
        <v>0</v>
      </c>
      <c r="Z330" s="48">
        <v>0</v>
      </c>
      <c r="AA330" s="75">
        <v>330</v>
      </c>
      <c r="AB330" s="75"/>
      <c r="AC330" s="89"/>
      <c r="AD330" s="47"/>
      <c r="AE330" s="47"/>
      <c r="AF330" s="47"/>
      <c r="AG330" s="47"/>
      <c r="AH330" s="47"/>
      <c r="AI330" s="47"/>
      <c r="AJ330" s="47"/>
      <c r="AK330" s="47"/>
      <c r="AL330" s="47"/>
      <c r="AM330" s="47"/>
      <c r="AN330" s="2"/>
    </row>
    <row r="331" spans="1:40" x14ac:dyDescent="0.35">
      <c r="A331" s="11" t="s">
        <v>502</v>
      </c>
      <c r="B331" s="12"/>
      <c r="C331" s="12"/>
      <c r="D331" s="85"/>
      <c r="E331" s="74"/>
      <c r="F331" s="12"/>
      <c r="G331" s="12"/>
      <c r="H331" s="13"/>
      <c r="I331" s="63"/>
      <c r="J331" s="63"/>
      <c r="K331" s="13"/>
      <c r="L331" s="86"/>
      <c r="M331" s="87">
        <v>757.20196533203125</v>
      </c>
      <c r="N331" s="87">
        <v>9189.931640625</v>
      </c>
      <c r="O331" s="73"/>
      <c r="P331" s="88"/>
      <c r="Q331" s="88"/>
      <c r="R331" s="47">
        <v>1</v>
      </c>
      <c r="S331" s="47">
        <v>1</v>
      </c>
      <c r="T331" s="47">
        <v>0</v>
      </c>
      <c r="U331" s="48">
        <v>0</v>
      </c>
      <c r="V331" s="48">
        <v>1.0300000000000001E-3</v>
      </c>
      <c r="W331" s="48">
        <v>2.0530000000000001E-3</v>
      </c>
      <c r="X331" s="48">
        <v>0.54148600000000002</v>
      </c>
      <c r="Y331" s="48">
        <v>0</v>
      </c>
      <c r="Z331" s="48">
        <v>0</v>
      </c>
      <c r="AA331" s="75">
        <v>331</v>
      </c>
      <c r="AB331" s="75"/>
      <c r="AC331" s="89"/>
      <c r="AD331" s="47"/>
      <c r="AE331" s="47"/>
      <c r="AF331" s="47"/>
      <c r="AG331" s="47"/>
      <c r="AH331" s="47"/>
      <c r="AI331" s="47"/>
      <c r="AJ331" s="47"/>
      <c r="AK331" s="47"/>
      <c r="AL331" s="47"/>
      <c r="AM331" s="47"/>
      <c r="AN331" s="2"/>
    </row>
    <row r="332" spans="1:40" x14ac:dyDescent="0.35">
      <c r="A332" s="11" t="s">
        <v>503</v>
      </c>
      <c r="B332" s="12"/>
      <c r="C332" s="12"/>
      <c r="D332" s="85"/>
      <c r="E332" s="74"/>
      <c r="F332" s="12"/>
      <c r="G332" s="12"/>
      <c r="H332" s="13"/>
      <c r="I332" s="63"/>
      <c r="J332" s="63"/>
      <c r="K332" s="13"/>
      <c r="L332" s="86"/>
      <c r="M332" s="87">
        <v>1321.4930419921875</v>
      </c>
      <c r="N332" s="87">
        <v>6872.98974609375</v>
      </c>
      <c r="O332" s="73"/>
      <c r="P332" s="88"/>
      <c r="Q332" s="88"/>
      <c r="R332" s="47">
        <v>1</v>
      </c>
      <c r="S332" s="47">
        <v>1</v>
      </c>
      <c r="T332" s="47">
        <v>0</v>
      </c>
      <c r="U332" s="48">
        <v>0</v>
      </c>
      <c r="V332" s="48">
        <v>1.0300000000000001E-3</v>
      </c>
      <c r="W332" s="48">
        <v>2.0530000000000001E-3</v>
      </c>
      <c r="X332" s="48">
        <v>0.54148600000000002</v>
      </c>
      <c r="Y332" s="48">
        <v>0</v>
      </c>
      <c r="Z332" s="48">
        <v>0</v>
      </c>
      <c r="AA332" s="75">
        <v>332</v>
      </c>
      <c r="AB332" s="75"/>
      <c r="AC332" s="89"/>
      <c r="AD332" s="47"/>
      <c r="AE332" s="47"/>
      <c r="AF332" s="47"/>
      <c r="AG332" s="47"/>
      <c r="AH332" s="47"/>
      <c r="AI332" s="47"/>
      <c r="AJ332" s="47"/>
      <c r="AK332" s="47"/>
      <c r="AL332" s="47"/>
      <c r="AM332" s="47"/>
      <c r="AN332" s="2"/>
    </row>
    <row r="333" spans="1:40" x14ac:dyDescent="0.35">
      <c r="A333" s="11" t="s">
        <v>504</v>
      </c>
      <c r="B333" s="12"/>
      <c r="C333" s="12"/>
      <c r="D333" s="85"/>
      <c r="E333" s="74"/>
      <c r="F333" s="12"/>
      <c r="G333" s="12"/>
      <c r="H333" s="13"/>
      <c r="I333" s="63"/>
      <c r="J333" s="63"/>
      <c r="K333" s="13"/>
      <c r="L333" s="86"/>
      <c r="M333" s="87">
        <v>9199.681640625</v>
      </c>
      <c r="N333" s="87">
        <v>4139.70556640625</v>
      </c>
      <c r="O333" s="73"/>
      <c r="P333" s="88"/>
      <c r="Q333" s="88"/>
      <c r="R333" s="47">
        <v>1</v>
      </c>
      <c r="S333" s="47">
        <v>1</v>
      </c>
      <c r="T333" s="47">
        <v>0</v>
      </c>
      <c r="U333" s="48">
        <v>0</v>
      </c>
      <c r="V333" s="48">
        <v>1.3569999999999999E-3</v>
      </c>
      <c r="W333" s="48">
        <v>0</v>
      </c>
      <c r="X333" s="48">
        <v>0.54684200000000005</v>
      </c>
      <c r="Y333" s="48">
        <v>0</v>
      </c>
      <c r="Z333" s="48">
        <v>0</v>
      </c>
      <c r="AA333" s="75">
        <v>333</v>
      </c>
      <c r="AB333" s="75"/>
      <c r="AC333" s="89"/>
      <c r="AD333" s="47"/>
      <c r="AE333" s="47"/>
      <c r="AF333" s="47"/>
      <c r="AG333" s="47"/>
      <c r="AH333" s="47"/>
      <c r="AI333" s="47"/>
      <c r="AJ333" s="47"/>
      <c r="AK333" s="47"/>
      <c r="AL333" s="47"/>
      <c r="AM333" s="47"/>
      <c r="AN333" s="2"/>
    </row>
    <row r="334" spans="1:40" x14ac:dyDescent="0.35">
      <c r="A334" s="11" t="s">
        <v>505</v>
      </c>
      <c r="B334" s="12"/>
      <c r="C334" s="12"/>
      <c r="D334" s="85"/>
      <c r="E334" s="74"/>
      <c r="F334" s="12"/>
      <c r="G334" s="12"/>
      <c r="H334" s="13"/>
      <c r="I334" s="63"/>
      <c r="J334" s="63"/>
      <c r="K334" s="13"/>
      <c r="L334" s="86"/>
      <c r="M334" s="87">
        <v>989.77716064453125</v>
      </c>
      <c r="N334" s="87">
        <v>6323.26611328125</v>
      </c>
      <c r="O334" s="73"/>
      <c r="P334" s="88"/>
      <c r="Q334" s="88"/>
      <c r="R334" s="47">
        <v>1</v>
      </c>
      <c r="S334" s="47">
        <v>1</v>
      </c>
      <c r="T334" s="47">
        <v>0</v>
      </c>
      <c r="U334" s="48">
        <v>0</v>
      </c>
      <c r="V334" s="48">
        <v>1.0300000000000001E-3</v>
      </c>
      <c r="W334" s="48">
        <v>2.0530000000000001E-3</v>
      </c>
      <c r="X334" s="48">
        <v>0.54148600000000002</v>
      </c>
      <c r="Y334" s="48">
        <v>0</v>
      </c>
      <c r="Z334" s="48">
        <v>0</v>
      </c>
      <c r="AA334" s="75">
        <v>334</v>
      </c>
      <c r="AB334" s="75"/>
      <c r="AC334" s="89"/>
      <c r="AD334" s="47"/>
      <c r="AE334" s="47"/>
      <c r="AF334" s="47"/>
      <c r="AG334" s="47"/>
      <c r="AH334" s="47"/>
      <c r="AI334" s="47"/>
      <c r="AJ334" s="47"/>
      <c r="AK334" s="47"/>
      <c r="AL334" s="47"/>
      <c r="AM334" s="47"/>
      <c r="AN334" s="2"/>
    </row>
    <row r="335" spans="1:40" x14ac:dyDescent="0.35">
      <c r="A335" s="11" t="s">
        <v>506</v>
      </c>
      <c r="B335" s="12"/>
      <c r="C335" s="12"/>
      <c r="D335" s="85"/>
      <c r="E335" s="74"/>
      <c r="F335" s="12"/>
      <c r="G335" s="12"/>
      <c r="H335" s="13"/>
      <c r="I335" s="63"/>
      <c r="J335" s="63"/>
      <c r="K335" s="13"/>
      <c r="L335" s="86"/>
      <c r="M335" s="87">
        <v>8261.7744140625</v>
      </c>
      <c r="N335" s="87">
        <v>2305.99853515625</v>
      </c>
      <c r="O335" s="73"/>
      <c r="P335" s="88"/>
      <c r="Q335" s="88"/>
      <c r="R335" s="47">
        <v>1</v>
      </c>
      <c r="S335" s="47">
        <v>1</v>
      </c>
      <c r="T335" s="47">
        <v>0</v>
      </c>
      <c r="U335" s="48">
        <v>0</v>
      </c>
      <c r="V335" s="48">
        <v>1.3569999999999999E-3</v>
      </c>
      <c r="W335" s="48">
        <v>0</v>
      </c>
      <c r="X335" s="48">
        <v>0.54684200000000005</v>
      </c>
      <c r="Y335" s="48">
        <v>0</v>
      </c>
      <c r="Z335" s="48">
        <v>0</v>
      </c>
      <c r="AA335" s="75">
        <v>335</v>
      </c>
      <c r="AB335" s="75"/>
      <c r="AC335" s="89"/>
      <c r="AD335" s="47"/>
      <c r="AE335" s="47"/>
      <c r="AF335" s="47"/>
      <c r="AG335" s="47"/>
      <c r="AH335" s="47"/>
      <c r="AI335" s="47"/>
      <c r="AJ335" s="47"/>
      <c r="AK335" s="47"/>
      <c r="AL335" s="47"/>
      <c r="AM335" s="47"/>
      <c r="AN335" s="2"/>
    </row>
    <row r="336" spans="1:40" x14ac:dyDescent="0.35">
      <c r="A336" s="11" t="s">
        <v>507</v>
      </c>
      <c r="B336" s="12"/>
      <c r="C336" s="12"/>
      <c r="D336" s="85"/>
      <c r="E336" s="74"/>
      <c r="F336" s="12"/>
      <c r="G336" s="12"/>
      <c r="H336" s="13"/>
      <c r="I336" s="63"/>
      <c r="J336" s="63"/>
      <c r="K336" s="13"/>
      <c r="L336" s="86"/>
      <c r="M336" s="87">
        <v>1213.7476806640625</v>
      </c>
      <c r="N336" s="87">
        <v>7970.24609375</v>
      </c>
      <c r="O336" s="73"/>
      <c r="P336" s="88"/>
      <c r="Q336" s="88"/>
      <c r="R336" s="47">
        <v>1</v>
      </c>
      <c r="S336" s="47">
        <v>1</v>
      </c>
      <c r="T336" s="47">
        <v>0</v>
      </c>
      <c r="U336" s="48">
        <v>0</v>
      </c>
      <c r="V336" s="48">
        <v>1.0300000000000001E-3</v>
      </c>
      <c r="W336" s="48">
        <v>2.0530000000000001E-3</v>
      </c>
      <c r="X336" s="48">
        <v>0.54148600000000002</v>
      </c>
      <c r="Y336" s="48">
        <v>0</v>
      </c>
      <c r="Z336" s="48">
        <v>0</v>
      </c>
      <c r="AA336" s="75">
        <v>336</v>
      </c>
      <c r="AB336" s="75"/>
      <c r="AC336" s="89"/>
      <c r="AD336" s="47"/>
      <c r="AE336" s="47"/>
      <c r="AF336" s="47"/>
      <c r="AG336" s="47"/>
      <c r="AH336" s="47"/>
      <c r="AI336" s="47"/>
      <c r="AJ336" s="47"/>
      <c r="AK336" s="47"/>
      <c r="AL336" s="47"/>
      <c r="AM336" s="47"/>
      <c r="AN336" s="2"/>
    </row>
    <row r="337" spans="1:40" x14ac:dyDescent="0.35">
      <c r="A337" s="11" t="s">
        <v>508</v>
      </c>
      <c r="B337" s="12"/>
      <c r="C337" s="12"/>
      <c r="D337" s="85"/>
      <c r="E337" s="74"/>
      <c r="F337" s="12"/>
      <c r="G337" s="12"/>
      <c r="H337" s="13"/>
      <c r="I337" s="63"/>
      <c r="J337" s="63"/>
      <c r="K337" s="13"/>
      <c r="L337" s="86"/>
      <c r="M337" s="87">
        <v>1323.1995849609375</v>
      </c>
      <c r="N337" s="87">
        <v>9533.9912109375</v>
      </c>
      <c r="O337" s="73"/>
      <c r="P337" s="88"/>
      <c r="Q337" s="88"/>
      <c r="R337" s="47">
        <v>1</v>
      </c>
      <c r="S337" s="47">
        <v>1</v>
      </c>
      <c r="T337" s="47">
        <v>0</v>
      </c>
      <c r="U337" s="48">
        <v>0</v>
      </c>
      <c r="V337" s="48">
        <v>1.0300000000000001E-3</v>
      </c>
      <c r="W337" s="48">
        <v>2.0530000000000001E-3</v>
      </c>
      <c r="X337" s="48">
        <v>0.54148600000000002</v>
      </c>
      <c r="Y337" s="48">
        <v>0</v>
      </c>
      <c r="Z337" s="48">
        <v>0</v>
      </c>
      <c r="AA337" s="75">
        <v>337</v>
      </c>
      <c r="AB337" s="75"/>
      <c r="AC337" s="89"/>
      <c r="AD337" s="47"/>
      <c r="AE337" s="47"/>
      <c r="AF337" s="47"/>
      <c r="AG337" s="47"/>
      <c r="AH337" s="47"/>
      <c r="AI337" s="47"/>
      <c r="AJ337" s="47"/>
      <c r="AK337" s="47"/>
      <c r="AL337" s="47"/>
      <c r="AM337" s="47"/>
      <c r="AN337" s="2"/>
    </row>
    <row r="338" spans="1:40" x14ac:dyDescent="0.35">
      <c r="A338" s="11" t="s">
        <v>509</v>
      </c>
      <c r="B338" s="12"/>
      <c r="C338" s="12"/>
      <c r="D338" s="85"/>
      <c r="E338" s="74"/>
      <c r="F338" s="12"/>
      <c r="G338" s="12"/>
      <c r="H338" s="13"/>
      <c r="I338" s="63"/>
      <c r="J338" s="63"/>
      <c r="K338" s="13"/>
      <c r="L338" s="86"/>
      <c r="M338" s="87">
        <v>9029.619140625</v>
      </c>
      <c r="N338" s="87">
        <v>2598.480224609375</v>
      </c>
      <c r="O338" s="73"/>
      <c r="P338" s="88"/>
      <c r="Q338" s="88"/>
      <c r="R338" s="47">
        <v>1</v>
      </c>
      <c r="S338" s="47">
        <v>1</v>
      </c>
      <c r="T338" s="47">
        <v>0</v>
      </c>
      <c r="U338" s="48">
        <v>0</v>
      </c>
      <c r="V338" s="48">
        <v>1.3569999999999999E-3</v>
      </c>
      <c r="W338" s="48">
        <v>0</v>
      </c>
      <c r="X338" s="48">
        <v>0.54684200000000005</v>
      </c>
      <c r="Y338" s="48">
        <v>0</v>
      </c>
      <c r="Z338" s="48">
        <v>0</v>
      </c>
      <c r="AA338" s="75">
        <v>338</v>
      </c>
      <c r="AB338" s="75"/>
      <c r="AC338" s="89"/>
      <c r="AD338" s="47"/>
      <c r="AE338" s="47"/>
      <c r="AF338" s="47"/>
      <c r="AG338" s="47"/>
      <c r="AH338" s="47"/>
      <c r="AI338" s="47"/>
      <c r="AJ338" s="47"/>
      <c r="AK338" s="47"/>
      <c r="AL338" s="47"/>
      <c r="AM338" s="47"/>
      <c r="AN338" s="2"/>
    </row>
    <row r="339" spans="1:40" x14ac:dyDescent="0.35">
      <c r="A339" s="11" t="s">
        <v>510</v>
      </c>
      <c r="B339" s="12"/>
      <c r="C339" s="12"/>
      <c r="D339" s="85"/>
      <c r="E339" s="74"/>
      <c r="F339" s="12"/>
      <c r="G339" s="12"/>
      <c r="H339" s="13"/>
      <c r="I339" s="63"/>
      <c r="J339" s="63"/>
      <c r="K339" s="13"/>
      <c r="L339" s="86"/>
      <c r="M339" s="87">
        <v>2051.220947265625</v>
      </c>
      <c r="N339" s="87">
        <v>7992.076171875</v>
      </c>
      <c r="O339" s="73"/>
      <c r="P339" s="88"/>
      <c r="Q339" s="88"/>
      <c r="R339" s="47">
        <v>1</v>
      </c>
      <c r="S339" s="47">
        <v>1</v>
      </c>
      <c r="T339" s="47">
        <v>0</v>
      </c>
      <c r="U339" s="48">
        <v>0</v>
      </c>
      <c r="V339" s="48">
        <v>1.0300000000000001E-3</v>
      </c>
      <c r="W339" s="48">
        <v>2.0530000000000001E-3</v>
      </c>
      <c r="X339" s="48">
        <v>0.54148600000000002</v>
      </c>
      <c r="Y339" s="48">
        <v>0</v>
      </c>
      <c r="Z339" s="48">
        <v>0</v>
      </c>
      <c r="AA339" s="75">
        <v>339</v>
      </c>
      <c r="AB339" s="75"/>
      <c r="AC339" s="89"/>
      <c r="AD339" s="47"/>
      <c r="AE339" s="47"/>
      <c r="AF339" s="47"/>
      <c r="AG339" s="47"/>
      <c r="AH339" s="47"/>
      <c r="AI339" s="47"/>
      <c r="AJ339" s="47"/>
      <c r="AK339" s="47"/>
      <c r="AL339" s="47"/>
      <c r="AM339" s="47"/>
      <c r="AN339" s="2"/>
    </row>
    <row r="340" spans="1:40" x14ac:dyDescent="0.35">
      <c r="A340" s="11" t="s">
        <v>511</v>
      </c>
      <c r="B340" s="12"/>
      <c r="C340" s="12"/>
      <c r="D340" s="85"/>
      <c r="E340" s="74"/>
      <c r="F340" s="12"/>
      <c r="G340" s="12"/>
      <c r="H340" s="13"/>
      <c r="I340" s="63"/>
      <c r="J340" s="63"/>
      <c r="K340" s="13"/>
      <c r="L340" s="86"/>
      <c r="M340" s="87">
        <v>3615.0126953125</v>
      </c>
      <c r="N340" s="87">
        <v>6174.1708984375</v>
      </c>
      <c r="O340" s="73"/>
      <c r="P340" s="88"/>
      <c r="Q340" s="88"/>
      <c r="R340" s="47">
        <v>1</v>
      </c>
      <c r="S340" s="47">
        <v>1</v>
      </c>
      <c r="T340" s="47">
        <v>0</v>
      </c>
      <c r="U340" s="48">
        <v>0</v>
      </c>
      <c r="V340" s="48">
        <v>1.0300000000000001E-3</v>
      </c>
      <c r="W340" s="48">
        <v>2.0530000000000001E-3</v>
      </c>
      <c r="X340" s="48">
        <v>0.54148600000000002</v>
      </c>
      <c r="Y340" s="48">
        <v>0</v>
      </c>
      <c r="Z340" s="48">
        <v>0</v>
      </c>
      <c r="AA340" s="75">
        <v>340</v>
      </c>
      <c r="AB340" s="75"/>
      <c r="AC340" s="89"/>
      <c r="AD340" s="47"/>
      <c r="AE340" s="47"/>
      <c r="AF340" s="47"/>
      <c r="AG340" s="47"/>
      <c r="AH340" s="47"/>
      <c r="AI340" s="47"/>
      <c r="AJ340" s="47"/>
      <c r="AK340" s="47"/>
      <c r="AL340" s="47"/>
      <c r="AM340" s="47"/>
      <c r="AN340" s="2"/>
    </row>
    <row r="341" spans="1:40" x14ac:dyDescent="0.35">
      <c r="A341" s="11" t="s">
        <v>512</v>
      </c>
      <c r="B341" s="12"/>
      <c r="C341" s="12"/>
      <c r="D341" s="85"/>
      <c r="E341" s="74"/>
      <c r="F341" s="12"/>
      <c r="G341" s="12"/>
      <c r="H341" s="13"/>
      <c r="I341" s="63"/>
      <c r="J341" s="63"/>
      <c r="K341" s="13"/>
      <c r="L341" s="86"/>
      <c r="M341" s="87">
        <v>5806.8623046875</v>
      </c>
      <c r="N341" s="87">
        <v>7388.31494140625</v>
      </c>
      <c r="O341" s="73"/>
      <c r="P341" s="88"/>
      <c r="Q341" s="88"/>
      <c r="R341" s="47">
        <v>1</v>
      </c>
      <c r="S341" s="47">
        <v>1</v>
      </c>
      <c r="T341" s="47">
        <v>0</v>
      </c>
      <c r="U341" s="48">
        <v>0</v>
      </c>
      <c r="V341" s="48">
        <v>1.325E-3</v>
      </c>
      <c r="W341" s="48">
        <v>0</v>
      </c>
      <c r="X341" s="48">
        <v>0.551342</v>
      </c>
      <c r="Y341" s="48">
        <v>0</v>
      </c>
      <c r="Z341" s="48">
        <v>0</v>
      </c>
      <c r="AA341" s="75">
        <v>341</v>
      </c>
      <c r="AB341" s="75"/>
      <c r="AC341" s="89"/>
      <c r="AD341" s="47"/>
      <c r="AE341" s="47"/>
      <c r="AF341" s="47"/>
      <c r="AG341" s="47"/>
      <c r="AH341" s="47"/>
      <c r="AI341" s="47"/>
      <c r="AJ341" s="47"/>
      <c r="AK341" s="47"/>
      <c r="AL341" s="47"/>
      <c r="AM341" s="47"/>
      <c r="AN341" s="2"/>
    </row>
    <row r="342" spans="1:40" x14ac:dyDescent="0.35">
      <c r="A342" s="11" t="s">
        <v>513</v>
      </c>
      <c r="B342" s="12"/>
      <c r="C342" s="12"/>
      <c r="D342" s="85"/>
      <c r="E342" s="74"/>
      <c r="F342" s="12"/>
      <c r="G342" s="12"/>
      <c r="H342" s="13"/>
      <c r="I342" s="63"/>
      <c r="J342" s="63"/>
      <c r="K342" s="13"/>
      <c r="L342" s="86"/>
      <c r="M342" s="87">
        <v>3308.143798828125</v>
      </c>
      <c r="N342" s="87">
        <v>9060.9365234375</v>
      </c>
      <c r="O342" s="73"/>
      <c r="P342" s="88"/>
      <c r="Q342" s="88"/>
      <c r="R342" s="47">
        <v>1</v>
      </c>
      <c r="S342" s="47">
        <v>1</v>
      </c>
      <c r="T342" s="47">
        <v>0</v>
      </c>
      <c r="U342" s="48">
        <v>0</v>
      </c>
      <c r="V342" s="48">
        <v>1.0300000000000001E-3</v>
      </c>
      <c r="W342" s="48">
        <v>2.0530000000000001E-3</v>
      </c>
      <c r="X342" s="48">
        <v>0.54148600000000002</v>
      </c>
      <c r="Y342" s="48">
        <v>0</v>
      </c>
      <c r="Z342" s="48">
        <v>0</v>
      </c>
      <c r="AA342" s="75">
        <v>342</v>
      </c>
      <c r="AB342" s="75"/>
      <c r="AC342" s="89"/>
      <c r="AD342" s="47"/>
      <c r="AE342" s="47"/>
      <c r="AF342" s="47"/>
      <c r="AG342" s="47"/>
      <c r="AH342" s="47"/>
      <c r="AI342" s="47"/>
      <c r="AJ342" s="47"/>
      <c r="AK342" s="47"/>
      <c r="AL342" s="47"/>
      <c r="AM342" s="47"/>
      <c r="AN342" s="2"/>
    </row>
    <row r="343" spans="1:40" x14ac:dyDescent="0.35">
      <c r="A343" s="11" t="s">
        <v>514</v>
      </c>
      <c r="B343" s="12"/>
      <c r="C343" s="12"/>
      <c r="D343" s="85"/>
      <c r="E343" s="74"/>
      <c r="F343" s="12"/>
      <c r="G343" s="12"/>
      <c r="H343" s="13"/>
      <c r="I343" s="63"/>
      <c r="J343" s="63"/>
      <c r="K343" s="13"/>
      <c r="L343" s="86"/>
      <c r="M343" s="87">
        <v>1283.8839111328125</v>
      </c>
      <c r="N343" s="87">
        <v>8046.76904296875</v>
      </c>
      <c r="O343" s="73"/>
      <c r="P343" s="88"/>
      <c r="Q343" s="88"/>
      <c r="R343" s="47">
        <v>1</v>
      </c>
      <c r="S343" s="47">
        <v>1</v>
      </c>
      <c r="T343" s="47">
        <v>0</v>
      </c>
      <c r="U343" s="48">
        <v>0</v>
      </c>
      <c r="V343" s="48">
        <v>1.0300000000000001E-3</v>
      </c>
      <c r="W343" s="48">
        <v>2.0530000000000001E-3</v>
      </c>
      <c r="X343" s="48">
        <v>0.54148600000000002</v>
      </c>
      <c r="Y343" s="48">
        <v>0</v>
      </c>
      <c r="Z343" s="48">
        <v>0</v>
      </c>
      <c r="AA343" s="75">
        <v>343</v>
      </c>
      <c r="AB343" s="75"/>
      <c r="AC343" s="89"/>
      <c r="AD343" s="47"/>
      <c r="AE343" s="47"/>
      <c r="AF343" s="47"/>
      <c r="AG343" s="47"/>
      <c r="AH343" s="47"/>
      <c r="AI343" s="47"/>
      <c r="AJ343" s="47"/>
      <c r="AK343" s="47"/>
      <c r="AL343" s="47"/>
      <c r="AM343" s="47"/>
      <c r="AN343" s="2"/>
    </row>
    <row r="344" spans="1:40" x14ac:dyDescent="0.35">
      <c r="A344" s="11" t="s">
        <v>515</v>
      </c>
      <c r="B344" s="12"/>
      <c r="C344" s="12"/>
      <c r="D344" s="85"/>
      <c r="E344" s="74"/>
      <c r="F344" s="12"/>
      <c r="G344" s="12"/>
      <c r="H344" s="13"/>
      <c r="I344" s="63"/>
      <c r="J344" s="63"/>
      <c r="K344" s="13"/>
      <c r="L344" s="86"/>
      <c r="M344" s="87">
        <v>2523.758544921875</v>
      </c>
      <c r="N344" s="87">
        <v>5269.78662109375</v>
      </c>
      <c r="O344" s="73"/>
      <c r="P344" s="88"/>
      <c r="Q344" s="88"/>
      <c r="R344" s="47">
        <v>1</v>
      </c>
      <c r="S344" s="47">
        <v>1</v>
      </c>
      <c r="T344" s="47">
        <v>0</v>
      </c>
      <c r="U344" s="48">
        <v>0</v>
      </c>
      <c r="V344" s="48">
        <v>1.3500000000000001E-3</v>
      </c>
      <c r="W344" s="48">
        <v>0</v>
      </c>
      <c r="X344" s="48">
        <v>0.547485</v>
      </c>
      <c r="Y344" s="48">
        <v>0</v>
      </c>
      <c r="Z344" s="48">
        <v>0</v>
      </c>
      <c r="AA344" s="75">
        <v>344</v>
      </c>
      <c r="AB344" s="75"/>
      <c r="AC344" s="89"/>
      <c r="AD344" s="47"/>
      <c r="AE344" s="47"/>
      <c r="AF344" s="47"/>
      <c r="AG344" s="47"/>
      <c r="AH344" s="47"/>
      <c r="AI344" s="47"/>
      <c r="AJ344" s="47"/>
      <c r="AK344" s="47"/>
      <c r="AL344" s="47"/>
      <c r="AM344" s="47"/>
      <c r="AN344" s="2"/>
    </row>
    <row r="345" spans="1:40" x14ac:dyDescent="0.35">
      <c r="A345" s="11" t="s">
        <v>516</v>
      </c>
      <c r="B345" s="12"/>
      <c r="C345" s="12"/>
      <c r="D345" s="85"/>
      <c r="E345" s="74"/>
      <c r="F345" s="12"/>
      <c r="G345" s="12"/>
      <c r="H345" s="13"/>
      <c r="I345" s="63"/>
      <c r="J345" s="63"/>
      <c r="K345" s="13"/>
      <c r="L345" s="86"/>
      <c r="M345" s="87">
        <v>507.81570434570313</v>
      </c>
      <c r="N345" s="87">
        <v>7497.54931640625</v>
      </c>
      <c r="O345" s="73"/>
      <c r="P345" s="88"/>
      <c r="Q345" s="88"/>
      <c r="R345" s="47">
        <v>1</v>
      </c>
      <c r="S345" s="47">
        <v>1</v>
      </c>
      <c r="T345" s="47">
        <v>0</v>
      </c>
      <c r="U345" s="48">
        <v>0</v>
      </c>
      <c r="V345" s="48">
        <v>1.0300000000000001E-3</v>
      </c>
      <c r="W345" s="48">
        <v>2.0530000000000001E-3</v>
      </c>
      <c r="X345" s="48">
        <v>0.54148600000000002</v>
      </c>
      <c r="Y345" s="48">
        <v>0</v>
      </c>
      <c r="Z345" s="48">
        <v>0</v>
      </c>
      <c r="AA345" s="75">
        <v>345</v>
      </c>
      <c r="AB345" s="75"/>
      <c r="AC345" s="89"/>
      <c r="AD345" s="47"/>
      <c r="AE345" s="47"/>
      <c r="AF345" s="47"/>
      <c r="AG345" s="47"/>
      <c r="AH345" s="47"/>
      <c r="AI345" s="47"/>
      <c r="AJ345" s="47"/>
      <c r="AK345" s="47"/>
      <c r="AL345" s="47"/>
      <c r="AM345" s="47"/>
      <c r="AN345" s="2"/>
    </row>
    <row r="346" spans="1:40" x14ac:dyDescent="0.35">
      <c r="A346" s="11" t="s">
        <v>517</v>
      </c>
      <c r="B346" s="12"/>
      <c r="C346" s="12"/>
      <c r="D346" s="85"/>
      <c r="E346" s="74"/>
      <c r="F346" s="12"/>
      <c r="G346" s="12"/>
      <c r="H346" s="13"/>
      <c r="I346" s="63"/>
      <c r="J346" s="63"/>
      <c r="K346" s="13"/>
      <c r="L346" s="86"/>
      <c r="M346" s="87">
        <v>2560.76513671875</v>
      </c>
      <c r="N346" s="87">
        <v>5491.4970703125</v>
      </c>
      <c r="O346" s="73"/>
      <c r="P346" s="88"/>
      <c r="Q346" s="88"/>
      <c r="R346" s="47">
        <v>1</v>
      </c>
      <c r="S346" s="47">
        <v>1</v>
      </c>
      <c r="T346" s="47">
        <v>0</v>
      </c>
      <c r="U346" s="48">
        <v>0</v>
      </c>
      <c r="V346" s="48">
        <v>1.0300000000000001E-3</v>
      </c>
      <c r="W346" s="48">
        <v>2.0530000000000001E-3</v>
      </c>
      <c r="X346" s="48">
        <v>0.54148600000000002</v>
      </c>
      <c r="Y346" s="48">
        <v>0</v>
      </c>
      <c r="Z346" s="48">
        <v>0</v>
      </c>
      <c r="AA346" s="75">
        <v>346</v>
      </c>
      <c r="AB346" s="75"/>
      <c r="AC346" s="89"/>
      <c r="AD346" s="47"/>
      <c r="AE346" s="47"/>
      <c r="AF346" s="47"/>
      <c r="AG346" s="47"/>
      <c r="AH346" s="47"/>
      <c r="AI346" s="47"/>
      <c r="AJ346" s="47"/>
      <c r="AK346" s="47"/>
      <c r="AL346" s="47"/>
      <c r="AM346" s="47"/>
      <c r="AN346" s="2"/>
    </row>
    <row r="347" spans="1:40" x14ac:dyDescent="0.35">
      <c r="A347" s="11" t="s">
        <v>518</v>
      </c>
      <c r="B347" s="12"/>
      <c r="C347" s="12"/>
      <c r="D347" s="85"/>
      <c r="E347" s="74"/>
      <c r="F347" s="12"/>
      <c r="G347" s="12"/>
      <c r="H347" s="13"/>
      <c r="I347" s="63"/>
      <c r="J347" s="63"/>
      <c r="K347" s="13"/>
      <c r="L347" s="86"/>
      <c r="M347" s="87">
        <v>3965.799560546875</v>
      </c>
      <c r="N347" s="87">
        <v>8406.74609375</v>
      </c>
      <c r="O347" s="73"/>
      <c r="P347" s="88"/>
      <c r="Q347" s="88"/>
      <c r="R347" s="47">
        <v>1</v>
      </c>
      <c r="S347" s="47">
        <v>1</v>
      </c>
      <c r="T347" s="47">
        <v>0</v>
      </c>
      <c r="U347" s="48">
        <v>0</v>
      </c>
      <c r="V347" s="48">
        <v>1.0300000000000001E-3</v>
      </c>
      <c r="W347" s="48">
        <v>2.0530000000000001E-3</v>
      </c>
      <c r="X347" s="48">
        <v>0.54148600000000002</v>
      </c>
      <c r="Y347" s="48">
        <v>0</v>
      </c>
      <c r="Z347" s="48">
        <v>0</v>
      </c>
      <c r="AA347" s="75">
        <v>347</v>
      </c>
      <c r="AB347" s="75"/>
      <c r="AC347" s="89"/>
      <c r="AD347" s="47"/>
      <c r="AE347" s="47"/>
      <c r="AF347" s="47"/>
      <c r="AG347" s="47"/>
      <c r="AH347" s="47"/>
      <c r="AI347" s="47"/>
      <c r="AJ347" s="47"/>
      <c r="AK347" s="47"/>
      <c r="AL347" s="47"/>
      <c r="AM347" s="47"/>
      <c r="AN347" s="2"/>
    </row>
    <row r="348" spans="1:40" x14ac:dyDescent="0.35">
      <c r="A348" s="11" t="s">
        <v>519</v>
      </c>
      <c r="B348" s="12"/>
      <c r="C348" s="12"/>
      <c r="D348" s="85"/>
      <c r="E348" s="74"/>
      <c r="F348" s="12"/>
      <c r="G348" s="12"/>
      <c r="H348" s="13"/>
      <c r="I348" s="63"/>
      <c r="J348" s="63"/>
      <c r="K348" s="13"/>
      <c r="L348" s="86"/>
      <c r="M348" s="87">
        <v>539.4417724609375</v>
      </c>
      <c r="N348" s="87">
        <v>6715.46875</v>
      </c>
      <c r="O348" s="73"/>
      <c r="P348" s="88"/>
      <c r="Q348" s="88"/>
      <c r="R348" s="47">
        <v>1</v>
      </c>
      <c r="S348" s="47">
        <v>1</v>
      </c>
      <c r="T348" s="47">
        <v>0</v>
      </c>
      <c r="U348" s="48">
        <v>0</v>
      </c>
      <c r="V348" s="48">
        <v>1.0300000000000001E-3</v>
      </c>
      <c r="W348" s="48">
        <v>2.0530000000000001E-3</v>
      </c>
      <c r="X348" s="48">
        <v>0.54148600000000002</v>
      </c>
      <c r="Y348" s="48">
        <v>0</v>
      </c>
      <c r="Z348" s="48">
        <v>0</v>
      </c>
      <c r="AA348" s="75">
        <v>348</v>
      </c>
      <c r="AB348" s="75"/>
      <c r="AC348" s="89"/>
      <c r="AD348" s="47"/>
      <c r="AE348" s="47"/>
      <c r="AF348" s="47"/>
      <c r="AG348" s="47"/>
      <c r="AH348" s="47"/>
      <c r="AI348" s="47"/>
      <c r="AJ348" s="47"/>
      <c r="AK348" s="47"/>
      <c r="AL348" s="47"/>
      <c r="AM348" s="47"/>
      <c r="AN348" s="2"/>
    </row>
    <row r="349" spans="1:40" x14ac:dyDescent="0.35">
      <c r="A349" s="11" t="s">
        <v>520</v>
      </c>
      <c r="B349" s="12"/>
      <c r="C349" s="12"/>
      <c r="D349" s="85"/>
      <c r="E349" s="74"/>
      <c r="F349" s="12"/>
      <c r="G349" s="12"/>
      <c r="H349" s="13"/>
      <c r="I349" s="63"/>
      <c r="J349" s="63"/>
      <c r="K349" s="13"/>
      <c r="L349" s="86"/>
      <c r="M349" s="87">
        <v>5640.1708984375</v>
      </c>
      <c r="N349" s="87">
        <v>3380.837890625</v>
      </c>
      <c r="O349" s="73"/>
      <c r="P349" s="88"/>
      <c r="Q349" s="88"/>
      <c r="R349" s="47">
        <v>4</v>
      </c>
      <c r="S349" s="47">
        <v>0</v>
      </c>
      <c r="T349" s="47">
        <v>4</v>
      </c>
      <c r="U349" s="48">
        <v>1212</v>
      </c>
      <c r="V349" s="48">
        <v>1.7730000000000001E-3</v>
      </c>
      <c r="W349" s="48">
        <v>0</v>
      </c>
      <c r="X349" s="48">
        <v>1.934857</v>
      </c>
      <c r="Y349" s="48">
        <v>0</v>
      </c>
      <c r="Z349" s="48">
        <v>0</v>
      </c>
      <c r="AA349" s="75">
        <v>349</v>
      </c>
      <c r="AB349" s="75"/>
      <c r="AC349" s="89"/>
      <c r="AD349" s="47"/>
      <c r="AE349" s="47"/>
      <c r="AF349" s="47"/>
      <c r="AG349" s="47"/>
      <c r="AH349" s="47"/>
      <c r="AI349" s="47"/>
      <c r="AJ349" s="106" t="s">
        <v>2147</v>
      </c>
      <c r="AK349" s="106" t="s">
        <v>2147</v>
      </c>
      <c r="AL349" s="106" t="s">
        <v>2147</v>
      </c>
      <c r="AM349" s="106" t="s">
        <v>2147</v>
      </c>
      <c r="AN349" s="2"/>
    </row>
    <row r="350" spans="1:40" x14ac:dyDescent="0.35">
      <c r="A350" s="11" t="s">
        <v>521</v>
      </c>
      <c r="B350" s="12"/>
      <c r="C350" s="12"/>
      <c r="D350" s="85"/>
      <c r="E350" s="74"/>
      <c r="F350" s="12"/>
      <c r="G350" s="12"/>
      <c r="H350" s="13"/>
      <c r="I350" s="63"/>
      <c r="J350" s="63"/>
      <c r="K350" s="13"/>
      <c r="L350" s="86"/>
      <c r="M350" s="87">
        <v>4940.576171875</v>
      </c>
      <c r="N350" s="87">
        <v>806.8968505859375</v>
      </c>
      <c r="O350" s="73"/>
      <c r="P350" s="88"/>
      <c r="Q350" s="88"/>
      <c r="R350" s="47">
        <v>1</v>
      </c>
      <c r="S350" s="47">
        <v>1</v>
      </c>
      <c r="T350" s="47">
        <v>0</v>
      </c>
      <c r="U350" s="48">
        <v>0</v>
      </c>
      <c r="V350" s="48">
        <v>1.304E-3</v>
      </c>
      <c r="W350" s="48">
        <v>0</v>
      </c>
      <c r="X350" s="48">
        <v>0.56115700000000002</v>
      </c>
      <c r="Y350" s="48">
        <v>0</v>
      </c>
      <c r="Z350" s="48">
        <v>0</v>
      </c>
      <c r="AA350" s="75">
        <v>350</v>
      </c>
      <c r="AB350" s="75"/>
      <c r="AC350" s="89"/>
      <c r="AD350" s="47"/>
      <c r="AE350" s="47"/>
      <c r="AF350" s="47"/>
      <c r="AG350" s="47"/>
      <c r="AH350" s="47"/>
      <c r="AI350" s="47"/>
      <c r="AJ350" s="47"/>
      <c r="AK350" s="47"/>
      <c r="AL350" s="47"/>
      <c r="AM350" s="47"/>
      <c r="AN350" s="2"/>
    </row>
    <row r="351" spans="1:40" x14ac:dyDescent="0.35">
      <c r="A351" s="11" t="s">
        <v>522</v>
      </c>
      <c r="B351" s="12"/>
      <c r="C351" s="12"/>
      <c r="D351" s="85"/>
      <c r="E351" s="74"/>
      <c r="F351" s="12"/>
      <c r="G351" s="12"/>
      <c r="H351" s="13"/>
      <c r="I351" s="63"/>
      <c r="J351" s="63"/>
      <c r="K351" s="13"/>
      <c r="L351" s="86"/>
      <c r="M351" s="87">
        <v>3641.883056640625</v>
      </c>
      <c r="N351" s="87">
        <v>8902.6279296875</v>
      </c>
      <c r="O351" s="73"/>
      <c r="P351" s="88"/>
      <c r="Q351" s="88"/>
      <c r="R351" s="47">
        <v>1</v>
      </c>
      <c r="S351" s="47">
        <v>1</v>
      </c>
      <c r="T351" s="47">
        <v>0</v>
      </c>
      <c r="U351" s="48">
        <v>0</v>
      </c>
      <c r="V351" s="48">
        <v>1.0300000000000001E-3</v>
      </c>
      <c r="W351" s="48">
        <v>2.0530000000000001E-3</v>
      </c>
      <c r="X351" s="48">
        <v>0.54148600000000002</v>
      </c>
      <c r="Y351" s="48">
        <v>0</v>
      </c>
      <c r="Z351" s="48">
        <v>0</v>
      </c>
      <c r="AA351" s="75">
        <v>351</v>
      </c>
      <c r="AB351" s="75"/>
      <c r="AC351" s="89"/>
      <c r="AD351" s="47"/>
      <c r="AE351" s="47"/>
      <c r="AF351" s="47"/>
      <c r="AG351" s="47"/>
      <c r="AH351" s="47"/>
      <c r="AI351" s="47"/>
      <c r="AJ351" s="47"/>
      <c r="AK351" s="47"/>
      <c r="AL351" s="47"/>
      <c r="AM351" s="47"/>
      <c r="AN351" s="2"/>
    </row>
    <row r="352" spans="1:40" x14ac:dyDescent="0.35">
      <c r="A352" s="11" t="s">
        <v>523</v>
      </c>
      <c r="B352" s="12"/>
      <c r="C352" s="12"/>
      <c r="D352" s="85"/>
      <c r="E352" s="74"/>
      <c r="F352" s="12"/>
      <c r="G352" s="12"/>
      <c r="H352" s="13"/>
      <c r="I352" s="63"/>
      <c r="J352" s="63"/>
      <c r="K352" s="13"/>
      <c r="L352" s="86"/>
      <c r="M352" s="87">
        <v>7861.880859375</v>
      </c>
      <c r="N352" s="87">
        <v>2526.809326171875</v>
      </c>
      <c r="O352" s="73"/>
      <c r="P352" s="88"/>
      <c r="Q352" s="88"/>
      <c r="R352" s="47">
        <v>1</v>
      </c>
      <c r="S352" s="47">
        <v>1</v>
      </c>
      <c r="T352" s="47">
        <v>0</v>
      </c>
      <c r="U352" s="48">
        <v>0</v>
      </c>
      <c r="V352" s="48">
        <v>1.3569999999999999E-3</v>
      </c>
      <c r="W352" s="48">
        <v>0</v>
      </c>
      <c r="X352" s="48">
        <v>0.54684200000000005</v>
      </c>
      <c r="Y352" s="48">
        <v>0</v>
      </c>
      <c r="Z352" s="48">
        <v>0</v>
      </c>
      <c r="AA352" s="75">
        <v>352</v>
      </c>
      <c r="AB352" s="75"/>
      <c r="AC352" s="89"/>
      <c r="AD352" s="47"/>
      <c r="AE352" s="47"/>
      <c r="AF352" s="47"/>
      <c r="AG352" s="47"/>
      <c r="AH352" s="47"/>
      <c r="AI352" s="47"/>
      <c r="AJ352" s="47"/>
      <c r="AK352" s="47"/>
      <c r="AL352" s="47"/>
      <c r="AM352" s="47"/>
      <c r="AN352" s="2"/>
    </row>
    <row r="353" spans="1:40" x14ac:dyDescent="0.35">
      <c r="A353" s="11" t="s">
        <v>524</v>
      </c>
      <c r="B353" s="12"/>
      <c r="C353" s="12"/>
      <c r="D353" s="85"/>
      <c r="E353" s="74"/>
      <c r="F353" s="12"/>
      <c r="G353" s="12"/>
      <c r="H353" s="13"/>
      <c r="I353" s="63"/>
      <c r="J353" s="63"/>
      <c r="K353" s="13"/>
      <c r="L353" s="86"/>
      <c r="M353" s="87">
        <v>3922.4697265625</v>
      </c>
      <c r="N353" s="87">
        <v>8387.517578125</v>
      </c>
      <c r="O353" s="73"/>
      <c r="P353" s="88"/>
      <c r="Q353" s="88"/>
      <c r="R353" s="47">
        <v>1</v>
      </c>
      <c r="S353" s="47">
        <v>1</v>
      </c>
      <c r="T353" s="47">
        <v>0</v>
      </c>
      <c r="U353" s="48">
        <v>0</v>
      </c>
      <c r="V353" s="48">
        <v>1.0300000000000001E-3</v>
      </c>
      <c r="W353" s="48">
        <v>2.0530000000000001E-3</v>
      </c>
      <c r="X353" s="48">
        <v>0.54148600000000002</v>
      </c>
      <c r="Y353" s="48">
        <v>0</v>
      </c>
      <c r="Z353" s="48">
        <v>0</v>
      </c>
      <c r="AA353" s="75">
        <v>353</v>
      </c>
      <c r="AB353" s="75"/>
      <c r="AC353" s="89"/>
      <c r="AD353" s="47"/>
      <c r="AE353" s="47"/>
      <c r="AF353" s="47"/>
      <c r="AG353" s="47"/>
      <c r="AH353" s="47"/>
      <c r="AI353" s="47"/>
      <c r="AJ353" s="47"/>
      <c r="AK353" s="47"/>
      <c r="AL353" s="47"/>
      <c r="AM353" s="47"/>
      <c r="AN353" s="2"/>
    </row>
    <row r="354" spans="1:40" x14ac:dyDescent="0.35">
      <c r="A354" s="11" t="s">
        <v>525</v>
      </c>
      <c r="B354" s="12"/>
      <c r="C354" s="12"/>
      <c r="D354" s="85"/>
      <c r="E354" s="74"/>
      <c r="F354" s="12"/>
      <c r="G354" s="12"/>
      <c r="H354" s="13"/>
      <c r="I354" s="63"/>
      <c r="J354" s="63"/>
      <c r="K354" s="13"/>
      <c r="L354" s="86"/>
      <c r="M354" s="87">
        <v>1668.6661376953125</v>
      </c>
      <c r="N354" s="87">
        <v>9714.9580078125</v>
      </c>
      <c r="O354" s="73"/>
      <c r="P354" s="88"/>
      <c r="Q354" s="88"/>
      <c r="R354" s="47">
        <v>1</v>
      </c>
      <c r="S354" s="47">
        <v>1</v>
      </c>
      <c r="T354" s="47">
        <v>0</v>
      </c>
      <c r="U354" s="48">
        <v>0</v>
      </c>
      <c r="V354" s="48">
        <v>1.0300000000000001E-3</v>
      </c>
      <c r="W354" s="48">
        <v>2.0530000000000001E-3</v>
      </c>
      <c r="X354" s="48">
        <v>0.54148600000000002</v>
      </c>
      <c r="Y354" s="48">
        <v>0</v>
      </c>
      <c r="Z354" s="48">
        <v>0</v>
      </c>
      <c r="AA354" s="75">
        <v>354</v>
      </c>
      <c r="AB354" s="75"/>
      <c r="AC354" s="89"/>
      <c r="AD354" s="47"/>
      <c r="AE354" s="47"/>
      <c r="AF354" s="47"/>
      <c r="AG354" s="47"/>
      <c r="AH354" s="47"/>
      <c r="AI354" s="47"/>
      <c r="AJ354" s="47"/>
      <c r="AK354" s="47"/>
      <c r="AL354" s="47"/>
      <c r="AM354" s="47"/>
      <c r="AN354" s="2"/>
    </row>
    <row r="355" spans="1:40" x14ac:dyDescent="0.35">
      <c r="A355" s="11" t="s">
        <v>526</v>
      </c>
      <c r="B355" s="12"/>
      <c r="C355" s="12"/>
      <c r="D355" s="85"/>
      <c r="E355" s="74"/>
      <c r="F355" s="12"/>
      <c r="G355" s="12"/>
      <c r="H355" s="13"/>
      <c r="I355" s="63"/>
      <c r="J355" s="63"/>
      <c r="K355" s="13"/>
      <c r="L355" s="86"/>
      <c r="M355" s="87">
        <v>9389.2421875</v>
      </c>
      <c r="N355" s="87">
        <v>4165.04931640625</v>
      </c>
      <c r="O355" s="73"/>
      <c r="P355" s="88"/>
      <c r="Q355" s="88"/>
      <c r="R355" s="47">
        <v>1</v>
      </c>
      <c r="S355" s="47">
        <v>1</v>
      </c>
      <c r="T355" s="47">
        <v>0</v>
      </c>
      <c r="U355" s="48">
        <v>0</v>
      </c>
      <c r="V355" s="48">
        <v>1.3569999999999999E-3</v>
      </c>
      <c r="W355" s="48">
        <v>0</v>
      </c>
      <c r="X355" s="48">
        <v>0.54684200000000005</v>
      </c>
      <c r="Y355" s="48">
        <v>0</v>
      </c>
      <c r="Z355" s="48">
        <v>0</v>
      </c>
      <c r="AA355" s="75">
        <v>355</v>
      </c>
      <c r="AB355" s="75"/>
      <c r="AC355" s="89"/>
      <c r="AD355" s="47"/>
      <c r="AE355" s="47"/>
      <c r="AF355" s="47"/>
      <c r="AG355" s="47"/>
      <c r="AH355" s="47"/>
      <c r="AI355" s="47"/>
      <c r="AJ355" s="47"/>
      <c r="AK355" s="47"/>
      <c r="AL355" s="47"/>
      <c r="AM355" s="47"/>
      <c r="AN355" s="2"/>
    </row>
    <row r="356" spans="1:40" x14ac:dyDescent="0.35">
      <c r="A356" s="11" t="s">
        <v>527</v>
      </c>
      <c r="B356" s="12"/>
      <c r="C356" s="12"/>
      <c r="D356" s="85"/>
      <c r="E356" s="74"/>
      <c r="F356" s="12"/>
      <c r="G356" s="12"/>
      <c r="H356" s="13"/>
      <c r="I356" s="63"/>
      <c r="J356" s="63"/>
      <c r="K356" s="13"/>
      <c r="L356" s="86"/>
      <c r="M356" s="87">
        <v>8647.5087890625</v>
      </c>
      <c r="N356" s="87">
        <v>2322.517333984375</v>
      </c>
      <c r="O356" s="73"/>
      <c r="P356" s="88"/>
      <c r="Q356" s="88"/>
      <c r="R356" s="47">
        <v>1</v>
      </c>
      <c r="S356" s="47">
        <v>1</v>
      </c>
      <c r="T356" s="47">
        <v>0</v>
      </c>
      <c r="U356" s="48">
        <v>0</v>
      </c>
      <c r="V356" s="48">
        <v>1.3569999999999999E-3</v>
      </c>
      <c r="W356" s="48">
        <v>0</v>
      </c>
      <c r="X356" s="48">
        <v>0.54684200000000005</v>
      </c>
      <c r="Y356" s="48">
        <v>0</v>
      </c>
      <c r="Z356" s="48">
        <v>0</v>
      </c>
      <c r="AA356" s="75">
        <v>356</v>
      </c>
      <c r="AB356" s="75"/>
      <c r="AC356" s="89"/>
      <c r="AD356" s="47"/>
      <c r="AE356" s="47"/>
      <c r="AF356" s="47"/>
      <c r="AG356" s="47"/>
      <c r="AH356" s="47"/>
      <c r="AI356" s="47"/>
      <c r="AJ356" s="47"/>
      <c r="AK356" s="47"/>
      <c r="AL356" s="47"/>
      <c r="AM356" s="47"/>
      <c r="AN356" s="2"/>
    </row>
    <row r="357" spans="1:40" x14ac:dyDescent="0.35">
      <c r="A357" s="11" t="s">
        <v>528</v>
      </c>
      <c r="B357" s="12"/>
      <c r="C357" s="12"/>
      <c r="D357" s="85"/>
      <c r="E357" s="74"/>
      <c r="F357" s="12"/>
      <c r="G357" s="12"/>
      <c r="H357" s="13"/>
      <c r="I357" s="63"/>
      <c r="J357" s="63"/>
      <c r="K357" s="13"/>
      <c r="L357" s="86"/>
      <c r="M357" s="87">
        <v>190.356201171875</v>
      </c>
      <c r="N357" s="87">
        <v>7913.43896484375</v>
      </c>
      <c r="O357" s="73"/>
      <c r="P357" s="88"/>
      <c r="Q357" s="88"/>
      <c r="R357" s="47">
        <v>1</v>
      </c>
      <c r="S357" s="47">
        <v>1</v>
      </c>
      <c r="T357" s="47">
        <v>0</v>
      </c>
      <c r="U357" s="48">
        <v>0</v>
      </c>
      <c r="V357" s="48">
        <v>1.0300000000000001E-3</v>
      </c>
      <c r="W357" s="48">
        <v>2.0530000000000001E-3</v>
      </c>
      <c r="X357" s="48">
        <v>0.54148600000000002</v>
      </c>
      <c r="Y357" s="48">
        <v>0</v>
      </c>
      <c r="Z357" s="48">
        <v>0</v>
      </c>
      <c r="AA357" s="75">
        <v>357</v>
      </c>
      <c r="AB357" s="75"/>
      <c r="AC357" s="89"/>
      <c r="AD357" s="47"/>
      <c r="AE357" s="47"/>
      <c r="AF357" s="47"/>
      <c r="AG357" s="47"/>
      <c r="AH357" s="47"/>
      <c r="AI357" s="47"/>
      <c r="AJ357" s="47"/>
      <c r="AK357" s="47"/>
      <c r="AL357" s="47"/>
      <c r="AM357" s="47"/>
      <c r="AN357" s="2"/>
    </row>
    <row r="358" spans="1:40" x14ac:dyDescent="0.35">
      <c r="A358" s="11" t="s">
        <v>529</v>
      </c>
      <c r="B358" s="12"/>
      <c r="C358" s="12"/>
      <c r="D358" s="85"/>
      <c r="E358" s="74"/>
      <c r="F358" s="12"/>
      <c r="G358" s="12"/>
      <c r="H358" s="13"/>
      <c r="I358" s="63"/>
      <c r="J358" s="63"/>
      <c r="K358" s="13"/>
      <c r="L358" s="86"/>
      <c r="M358" s="87">
        <v>1001.5764770507813</v>
      </c>
      <c r="N358" s="87">
        <v>7382.849609375</v>
      </c>
      <c r="O358" s="73"/>
      <c r="P358" s="88"/>
      <c r="Q358" s="88"/>
      <c r="R358" s="47">
        <v>1</v>
      </c>
      <c r="S358" s="47">
        <v>1</v>
      </c>
      <c r="T358" s="47">
        <v>0</v>
      </c>
      <c r="U358" s="48">
        <v>0</v>
      </c>
      <c r="V358" s="48">
        <v>1.0300000000000001E-3</v>
      </c>
      <c r="W358" s="48">
        <v>2.0530000000000001E-3</v>
      </c>
      <c r="X358" s="48">
        <v>0.54148600000000002</v>
      </c>
      <c r="Y358" s="48">
        <v>0</v>
      </c>
      <c r="Z358" s="48">
        <v>0</v>
      </c>
      <c r="AA358" s="75">
        <v>358</v>
      </c>
      <c r="AB358" s="75"/>
      <c r="AC358" s="89"/>
      <c r="AD358" s="47"/>
      <c r="AE358" s="47"/>
      <c r="AF358" s="47"/>
      <c r="AG358" s="47"/>
      <c r="AH358" s="47"/>
      <c r="AI358" s="47"/>
      <c r="AJ358" s="47"/>
      <c r="AK358" s="47"/>
      <c r="AL358" s="47"/>
      <c r="AM358" s="47"/>
      <c r="AN358" s="2"/>
    </row>
    <row r="359" spans="1:40" x14ac:dyDescent="0.35">
      <c r="A359" s="11" t="s">
        <v>530</v>
      </c>
      <c r="B359" s="12"/>
      <c r="C359" s="12"/>
      <c r="D359" s="85"/>
      <c r="E359" s="74"/>
      <c r="F359" s="12"/>
      <c r="G359" s="12"/>
      <c r="H359" s="13"/>
      <c r="I359" s="63"/>
      <c r="J359" s="63"/>
      <c r="K359" s="13"/>
      <c r="L359" s="86"/>
      <c r="M359" s="87">
        <v>2374.76171875</v>
      </c>
      <c r="N359" s="87">
        <v>5780.70703125</v>
      </c>
      <c r="O359" s="73"/>
      <c r="P359" s="88"/>
      <c r="Q359" s="88"/>
      <c r="R359" s="47">
        <v>1</v>
      </c>
      <c r="S359" s="47">
        <v>1</v>
      </c>
      <c r="T359" s="47">
        <v>0</v>
      </c>
      <c r="U359" s="48">
        <v>0</v>
      </c>
      <c r="V359" s="48">
        <v>1.0300000000000001E-3</v>
      </c>
      <c r="W359" s="48">
        <v>2.0530000000000001E-3</v>
      </c>
      <c r="X359" s="48">
        <v>0.54148600000000002</v>
      </c>
      <c r="Y359" s="48">
        <v>0</v>
      </c>
      <c r="Z359" s="48">
        <v>0</v>
      </c>
      <c r="AA359" s="75">
        <v>359</v>
      </c>
      <c r="AB359" s="75"/>
      <c r="AC359" s="89"/>
      <c r="AD359" s="47"/>
      <c r="AE359" s="47"/>
      <c r="AF359" s="47"/>
      <c r="AG359" s="47"/>
      <c r="AH359" s="47"/>
      <c r="AI359" s="47"/>
      <c r="AJ359" s="47"/>
      <c r="AK359" s="47"/>
      <c r="AL359" s="47"/>
      <c r="AM359" s="47"/>
      <c r="AN359" s="2"/>
    </row>
    <row r="360" spans="1:40" x14ac:dyDescent="0.35">
      <c r="A360" s="11" t="s">
        <v>531</v>
      </c>
      <c r="B360" s="12"/>
      <c r="C360" s="12"/>
      <c r="D360" s="85"/>
      <c r="E360" s="74"/>
      <c r="F360" s="12"/>
      <c r="G360" s="12"/>
      <c r="H360" s="13"/>
      <c r="I360" s="63"/>
      <c r="J360" s="63"/>
      <c r="K360" s="13"/>
      <c r="L360" s="86"/>
      <c r="M360" s="87">
        <v>2386.0791015625</v>
      </c>
      <c r="N360" s="87">
        <v>4160.08984375</v>
      </c>
      <c r="O360" s="73"/>
      <c r="P360" s="88"/>
      <c r="Q360" s="88"/>
      <c r="R360" s="47">
        <v>1</v>
      </c>
      <c r="S360" s="47">
        <v>1</v>
      </c>
      <c r="T360" s="47">
        <v>0</v>
      </c>
      <c r="U360" s="48">
        <v>0</v>
      </c>
      <c r="V360" s="48">
        <v>1.2999999999999999E-3</v>
      </c>
      <c r="W360" s="48">
        <v>0</v>
      </c>
      <c r="X360" s="48">
        <v>0.564836</v>
      </c>
      <c r="Y360" s="48">
        <v>0</v>
      </c>
      <c r="Z360" s="48">
        <v>0</v>
      </c>
      <c r="AA360" s="75">
        <v>360</v>
      </c>
      <c r="AB360" s="75"/>
      <c r="AC360" s="89"/>
      <c r="AD360" s="47"/>
      <c r="AE360" s="47"/>
      <c r="AF360" s="47"/>
      <c r="AG360" s="47"/>
      <c r="AH360" s="47"/>
      <c r="AI360" s="47"/>
      <c r="AJ360" s="47"/>
      <c r="AK360" s="47"/>
      <c r="AL360" s="47"/>
      <c r="AM360" s="47"/>
      <c r="AN360" s="2"/>
    </row>
    <row r="361" spans="1:40" x14ac:dyDescent="0.35">
      <c r="A361" s="11" t="s">
        <v>532</v>
      </c>
      <c r="B361" s="12"/>
      <c r="C361" s="12"/>
      <c r="D361" s="85"/>
      <c r="E361" s="74"/>
      <c r="F361" s="12"/>
      <c r="G361" s="12"/>
      <c r="H361" s="13"/>
      <c r="I361" s="63"/>
      <c r="J361" s="63"/>
      <c r="K361" s="13"/>
      <c r="L361" s="86"/>
      <c r="M361" s="87">
        <v>4155.9892578125</v>
      </c>
      <c r="N361" s="87">
        <v>7557.01806640625</v>
      </c>
      <c r="O361" s="73"/>
      <c r="P361" s="88"/>
      <c r="Q361" s="88"/>
      <c r="R361" s="47">
        <v>1</v>
      </c>
      <c r="S361" s="47">
        <v>1</v>
      </c>
      <c r="T361" s="47">
        <v>0</v>
      </c>
      <c r="U361" s="48">
        <v>0</v>
      </c>
      <c r="V361" s="48">
        <v>1.0300000000000001E-3</v>
      </c>
      <c r="W361" s="48">
        <v>2.0530000000000001E-3</v>
      </c>
      <c r="X361" s="48">
        <v>0.54148600000000002</v>
      </c>
      <c r="Y361" s="48">
        <v>0</v>
      </c>
      <c r="Z361" s="48">
        <v>0</v>
      </c>
      <c r="AA361" s="75">
        <v>361</v>
      </c>
      <c r="AB361" s="75"/>
      <c r="AC361" s="89"/>
      <c r="AD361" s="47"/>
      <c r="AE361" s="47"/>
      <c r="AF361" s="47"/>
      <c r="AG361" s="47"/>
      <c r="AH361" s="47"/>
      <c r="AI361" s="47"/>
      <c r="AJ361" s="47"/>
      <c r="AK361" s="47"/>
      <c r="AL361" s="47"/>
      <c r="AM361" s="47"/>
      <c r="AN361" s="2"/>
    </row>
    <row r="362" spans="1:40" x14ac:dyDescent="0.35">
      <c r="A362" s="11" t="s">
        <v>533</v>
      </c>
      <c r="B362" s="12"/>
      <c r="C362" s="12"/>
      <c r="D362" s="85"/>
      <c r="E362" s="74"/>
      <c r="F362" s="12"/>
      <c r="G362" s="12"/>
      <c r="H362" s="13"/>
      <c r="I362" s="63"/>
      <c r="J362" s="63"/>
      <c r="K362" s="13"/>
      <c r="L362" s="86"/>
      <c r="M362" s="87">
        <v>8309.146484375</v>
      </c>
      <c r="N362" s="87">
        <v>2621.497314453125</v>
      </c>
      <c r="O362" s="73"/>
      <c r="P362" s="88"/>
      <c r="Q362" s="88"/>
      <c r="R362" s="47">
        <v>1</v>
      </c>
      <c r="S362" s="47">
        <v>1</v>
      </c>
      <c r="T362" s="47">
        <v>0</v>
      </c>
      <c r="U362" s="48">
        <v>0</v>
      </c>
      <c r="V362" s="48">
        <v>1.3569999999999999E-3</v>
      </c>
      <c r="W362" s="48">
        <v>0</v>
      </c>
      <c r="X362" s="48">
        <v>0.54684200000000005</v>
      </c>
      <c r="Y362" s="48">
        <v>0</v>
      </c>
      <c r="Z362" s="48">
        <v>0</v>
      </c>
      <c r="AA362" s="75">
        <v>362</v>
      </c>
      <c r="AB362" s="75"/>
      <c r="AC362" s="89"/>
      <c r="AD362" s="47"/>
      <c r="AE362" s="47"/>
      <c r="AF362" s="47"/>
      <c r="AG362" s="47"/>
      <c r="AH362" s="47"/>
      <c r="AI362" s="47"/>
      <c r="AJ362" s="47"/>
      <c r="AK362" s="47"/>
      <c r="AL362" s="47"/>
      <c r="AM362" s="47"/>
      <c r="AN362" s="2"/>
    </row>
    <row r="363" spans="1:40" x14ac:dyDescent="0.35">
      <c r="A363" s="11" t="s">
        <v>534</v>
      </c>
      <c r="B363" s="12"/>
      <c r="C363" s="12"/>
      <c r="D363" s="85"/>
      <c r="E363" s="74"/>
      <c r="F363" s="12"/>
      <c r="G363" s="12"/>
      <c r="H363" s="13"/>
      <c r="I363" s="63"/>
      <c r="J363" s="63"/>
      <c r="K363" s="13"/>
      <c r="L363" s="86"/>
      <c r="M363" s="87">
        <v>3738.408935546875</v>
      </c>
      <c r="N363" s="87">
        <v>2171.8642578125</v>
      </c>
      <c r="O363" s="73"/>
      <c r="P363" s="88"/>
      <c r="Q363" s="88"/>
      <c r="R363" s="47">
        <v>1</v>
      </c>
      <c r="S363" s="47">
        <v>1</v>
      </c>
      <c r="T363" s="47">
        <v>0</v>
      </c>
      <c r="U363" s="48">
        <v>0</v>
      </c>
      <c r="V363" s="48">
        <v>1.3110000000000001E-3</v>
      </c>
      <c r="W363" s="48">
        <v>0</v>
      </c>
      <c r="X363" s="48">
        <v>0.556365</v>
      </c>
      <c r="Y363" s="48">
        <v>0</v>
      </c>
      <c r="Z363" s="48">
        <v>0</v>
      </c>
      <c r="AA363" s="75">
        <v>363</v>
      </c>
      <c r="AB363" s="75"/>
      <c r="AC363" s="89"/>
      <c r="AD363" s="47"/>
      <c r="AE363" s="47"/>
      <c r="AF363" s="47"/>
      <c r="AG363" s="47"/>
      <c r="AH363" s="47"/>
      <c r="AI363" s="47"/>
      <c r="AJ363" s="47"/>
      <c r="AK363" s="47"/>
      <c r="AL363" s="47"/>
      <c r="AM363" s="47"/>
      <c r="AN363" s="2"/>
    </row>
    <row r="364" spans="1:40" x14ac:dyDescent="0.35">
      <c r="A364" s="11" t="s">
        <v>535</v>
      </c>
      <c r="B364" s="12"/>
      <c r="C364" s="12"/>
      <c r="D364" s="85"/>
      <c r="E364" s="74"/>
      <c r="F364" s="12"/>
      <c r="G364" s="12"/>
      <c r="H364" s="13"/>
      <c r="I364" s="63"/>
      <c r="J364" s="63"/>
      <c r="K364" s="13"/>
      <c r="L364" s="86"/>
      <c r="M364" s="87">
        <v>2564.055419921875</v>
      </c>
      <c r="N364" s="87">
        <v>6155.70068359375</v>
      </c>
      <c r="O364" s="73"/>
      <c r="P364" s="88"/>
      <c r="Q364" s="88"/>
      <c r="R364" s="47">
        <v>1</v>
      </c>
      <c r="S364" s="47">
        <v>1</v>
      </c>
      <c r="T364" s="47">
        <v>0</v>
      </c>
      <c r="U364" s="48">
        <v>0</v>
      </c>
      <c r="V364" s="48">
        <v>1.0300000000000001E-3</v>
      </c>
      <c r="W364" s="48">
        <v>2.0530000000000001E-3</v>
      </c>
      <c r="X364" s="48">
        <v>0.54148600000000002</v>
      </c>
      <c r="Y364" s="48">
        <v>0</v>
      </c>
      <c r="Z364" s="48">
        <v>0</v>
      </c>
      <c r="AA364" s="75">
        <v>364</v>
      </c>
      <c r="AB364" s="75"/>
      <c r="AC364" s="89"/>
      <c r="AD364" s="47"/>
      <c r="AE364" s="47"/>
      <c r="AF364" s="47"/>
      <c r="AG364" s="47"/>
      <c r="AH364" s="47"/>
      <c r="AI364" s="47"/>
      <c r="AJ364" s="47"/>
      <c r="AK364" s="47"/>
      <c r="AL364" s="47"/>
      <c r="AM364" s="47"/>
      <c r="AN364" s="2"/>
    </row>
    <row r="365" spans="1:40" x14ac:dyDescent="0.35">
      <c r="A365" s="11" t="s">
        <v>536</v>
      </c>
      <c r="B365" s="12"/>
      <c r="C365" s="12"/>
      <c r="D365" s="85"/>
      <c r="E365" s="74"/>
      <c r="F365" s="12"/>
      <c r="G365" s="12"/>
      <c r="H365" s="13"/>
      <c r="I365" s="63"/>
      <c r="J365" s="63"/>
      <c r="K365" s="13"/>
      <c r="L365" s="86"/>
      <c r="M365" s="87">
        <v>1636.42431640625</v>
      </c>
      <c r="N365" s="87">
        <v>9681.306640625</v>
      </c>
      <c r="O365" s="73"/>
      <c r="P365" s="88"/>
      <c r="Q365" s="88"/>
      <c r="R365" s="47">
        <v>1</v>
      </c>
      <c r="S365" s="47">
        <v>1</v>
      </c>
      <c r="T365" s="47">
        <v>0</v>
      </c>
      <c r="U365" s="48">
        <v>0</v>
      </c>
      <c r="V365" s="48">
        <v>1.0300000000000001E-3</v>
      </c>
      <c r="W365" s="48">
        <v>2.0530000000000001E-3</v>
      </c>
      <c r="X365" s="48">
        <v>0.54148600000000002</v>
      </c>
      <c r="Y365" s="48">
        <v>0</v>
      </c>
      <c r="Z365" s="48">
        <v>0</v>
      </c>
      <c r="AA365" s="75">
        <v>365</v>
      </c>
      <c r="AB365" s="75"/>
      <c r="AC365" s="89"/>
      <c r="AD365" s="47"/>
      <c r="AE365" s="47"/>
      <c r="AF365" s="47"/>
      <c r="AG365" s="47"/>
      <c r="AH365" s="47"/>
      <c r="AI365" s="47"/>
      <c r="AJ365" s="47"/>
      <c r="AK365" s="47"/>
      <c r="AL365" s="47"/>
      <c r="AM365" s="47"/>
      <c r="AN365" s="2"/>
    </row>
    <row r="366" spans="1:40" x14ac:dyDescent="0.35">
      <c r="A366" s="11" t="s">
        <v>537</v>
      </c>
      <c r="B366" s="12"/>
      <c r="C366" s="12"/>
      <c r="D366" s="85"/>
      <c r="E366" s="74"/>
      <c r="F366" s="12"/>
      <c r="G366" s="12"/>
      <c r="H366" s="13"/>
      <c r="I366" s="63"/>
      <c r="J366" s="63"/>
      <c r="K366" s="13"/>
      <c r="L366" s="86"/>
      <c r="M366" s="87">
        <v>3405.08203125</v>
      </c>
      <c r="N366" s="87">
        <v>7476.1025390625</v>
      </c>
      <c r="O366" s="73"/>
      <c r="P366" s="88"/>
      <c r="Q366" s="88"/>
      <c r="R366" s="47">
        <v>1</v>
      </c>
      <c r="S366" s="47">
        <v>1</v>
      </c>
      <c r="T366" s="47">
        <v>0</v>
      </c>
      <c r="U366" s="48">
        <v>0</v>
      </c>
      <c r="V366" s="48">
        <v>1.0300000000000001E-3</v>
      </c>
      <c r="W366" s="48">
        <v>2.0530000000000001E-3</v>
      </c>
      <c r="X366" s="48">
        <v>0.54148600000000002</v>
      </c>
      <c r="Y366" s="48">
        <v>0</v>
      </c>
      <c r="Z366" s="48">
        <v>0</v>
      </c>
      <c r="AA366" s="75">
        <v>366</v>
      </c>
      <c r="AB366" s="75"/>
      <c r="AC366" s="89"/>
      <c r="AD366" s="47"/>
      <c r="AE366" s="47"/>
      <c r="AF366" s="47"/>
      <c r="AG366" s="47"/>
      <c r="AH366" s="47"/>
      <c r="AI366" s="47"/>
      <c r="AJ366" s="47"/>
      <c r="AK366" s="47"/>
      <c r="AL366" s="47"/>
      <c r="AM366" s="47"/>
      <c r="AN366" s="2"/>
    </row>
    <row r="367" spans="1:40" x14ac:dyDescent="0.35">
      <c r="A367" s="11" t="s">
        <v>538</v>
      </c>
      <c r="B367" s="12"/>
      <c r="C367" s="12"/>
      <c r="D367" s="85"/>
      <c r="E367" s="74"/>
      <c r="F367" s="12"/>
      <c r="G367" s="12"/>
      <c r="H367" s="13"/>
      <c r="I367" s="63"/>
      <c r="J367" s="63"/>
      <c r="K367" s="13"/>
      <c r="L367" s="86"/>
      <c r="M367" s="87">
        <v>3683.99365234375</v>
      </c>
      <c r="N367" s="87">
        <v>6241.94921875</v>
      </c>
      <c r="O367" s="73"/>
      <c r="P367" s="88"/>
      <c r="Q367" s="88"/>
      <c r="R367" s="47">
        <v>1</v>
      </c>
      <c r="S367" s="47">
        <v>1</v>
      </c>
      <c r="T367" s="47">
        <v>0</v>
      </c>
      <c r="U367" s="48">
        <v>0</v>
      </c>
      <c r="V367" s="48">
        <v>1.0300000000000001E-3</v>
      </c>
      <c r="W367" s="48">
        <v>2.0530000000000001E-3</v>
      </c>
      <c r="X367" s="48">
        <v>0.54148600000000002</v>
      </c>
      <c r="Y367" s="48">
        <v>0</v>
      </c>
      <c r="Z367" s="48">
        <v>0</v>
      </c>
      <c r="AA367" s="75">
        <v>367</v>
      </c>
      <c r="AB367" s="75"/>
      <c r="AC367" s="89"/>
      <c r="AD367" s="47"/>
      <c r="AE367" s="47"/>
      <c r="AF367" s="47"/>
      <c r="AG367" s="47"/>
      <c r="AH367" s="47"/>
      <c r="AI367" s="47"/>
      <c r="AJ367" s="47"/>
      <c r="AK367" s="47"/>
      <c r="AL367" s="47"/>
      <c r="AM367" s="47"/>
      <c r="AN367" s="2"/>
    </row>
    <row r="368" spans="1:40" x14ac:dyDescent="0.35">
      <c r="A368" s="11" t="s">
        <v>539</v>
      </c>
      <c r="B368" s="12"/>
      <c r="C368" s="12"/>
      <c r="D368" s="85"/>
      <c r="E368" s="74"/>
      <c r="F368" s="12"/>
      <c r="G368" s="12"/>
      <c r="H368" s="13"/>
      <c r="I368" s="63"/>
      <c r="J368" s="63"/>
      <c r="K368" s="13"/>
      <c r="L368" s="86"/>
      <c r="M368" s="87">
        <v>3312.206787109375</v>
      </c>
      <c r="N368" s="87">
        <v>9246.6083984375</v>
      </c>
      <c r="O368" s="73"/>
      <c r="P368" s="88"/>
      <c r="Q368" s="88"/>
      <c r="R368" s="47">
        <v>1</v>
      </c>
      <c r="S368" s="47">
        <v>1</v>
      </c>
      <c r="T368" s="47">
        <v>0</v>
      </c>
      <c r="U368" s="48">
        <v>0</v>
      </c>
      <c r="V368" s="48">
        <v>1.0300000000000001E-3</v>
      </c>
      <c r="W368" s="48">
        <v>2.0530000000000001E-3</v>
      </c>
      <c r="X368" s="48">
        <v>0.54148600000000002</v>
      </c>
      <c r="Y368" s="48">
        <v>0</v>
      </c>
      <c r="Z368" s="48">
        <v>0</v>
      </c>
      <c r="AA368" s="75">
        <v>368</v>
      </c>
      <c r="AB368" s="75"/>
      <c r="AC368" s="89"/>
      <c r="AD368" s="47"/>
      <c r="AE368" s="47"/>
      <c r="AF368" s="47"/>
      <c r="AG368" s="47"/>
      <c r="AH368" s="47"/>
      <c r="AI368" s="47"/>
      <c r="AJ368" s="47"/>
      <c r="AK368" s="47"/>
      <c r="AL368" s="47"/>
      <c r="AM368" s="47"/>
      <c r="AN368" s="2"/>
    </row>
    <row r="369" spans="1:40" x14ac:dyDescent="0.35">
      <c r="A369" s="11" t="s">
        <v>540</v>
      </c>
      <c r="B369" s="12"/>
      <c r="C369" s="12"/>
      <c r="D369" s="85"/>
      <c r="E369" s="74"/>
      <c r="F369" s="12"/>
      <c r="G369" s="12"/>
      <c r="H369" s="13"/>
      <c r="I369" s="63"/>
      <c r="J369" s="63"/>
      <c r="K369" s="13"/>
      <c r="L369" s="86"/>
      <c r="M369" s="87">
        <v>2856.120849609375</v>
      </c>
      <c r="N369" s="87">
        <v>3752.12744140625</v>
      </c>
      <c r="O369" s="73"/>
      <c r="P369" s="88"/>
      <c r="Q369" s="88"/>
      <c r="R369" s="47">
        <v>1</v>
      </c>
      <c r="S369" s="47">
        <v>1</v>
      </c>
      <c r="T369" s="47">
        <v>0</v>
      </c>
      <c r="U369" s="48">
        <v>0</v>
      </c>
      <c r="V369" s="48">
        <v>1.3179999999999999E-3</v>
      </c>
      <c r="W369" s="48">
        <v>0</v>
      </c>
      <c r="X369" s="48">
        <v>0.55337999999999998</v>
      </c>
      <c r="Y369" s="48">
        <v>0</v>
      </c>
      <c r="Z369" s="48">
        <v>0</v>
      </c>
      <c r="AA369" s="75">
        <v>369</v>
      </c>
      <c r="AB369" s="75"/>
      <c r="AC369" s="89"/>
      <c r="AD369" s="47"/>
      <c r="AE369" s="47"/>
      <c r="AF369" s="47"/>
      <c r="AG369" s="47"/>
      <c r="AH369" s="47"/>
      <c r="AI369" s="47"/>
      <c r="AJ369" s="47"/>
      <c r="AK369" s="47"/>
      <c r="AL369" s="47"/>
      <c r="AM369" s="47"/>
      <c r="AN369" s="2"/>
    </row>
    <row r="370" spans="1:40" x14ac:dyDescent="0.35">
      <c r="A370" s="11" t="s">
        <v>541</v>
      </c>
      <c r="B370" s="12"/>
      <c r="C370" s="12"/>
      <c r="D370" s="85"/>
      <c r="E370" s="74"/>
      <c r="F370" s="12"/>
      <c r="G370" s="12"/>
      <c r="H370" s="13"/>
      <c r="I370" s="63"/>
      <c r="J370" s="63"/>
      <c r="K370" s="13"/>
      <c r="L370" s="86"/>
      <c r="M370" s="87">
        <v>1298.8076171875</v>
      </c>
      <c r="N370" s="87">
        <v>6248.37353515625</v>
      </c>
      <c r="O370" s="73"/>
      <c r="P370" s="88"/>
      <c r="Q370" s="88"/>
      <c r="R370" s="47">
        <v>1</v>
      </c>
      <c r="S370" s="47">
        <v>1</v>
      </c>
      <c r="T370" s="47">
        <v>0</v>
      </c>
      <c r="U370" s="48">
        <v>0</v>
      </c>
      <c r="V370" s="48">
        <v>1.0300000000000001E-3</v>
      </c>
      <c r="W370" s="48">
        <v>2.0530000000000001E-3</v>
      </c>
      <c r="X370" s="48">
        <v>0.54148600000000002</v>
      </c>
      <c r="Y370" s="48">
        <v>0</v>
      </c>
      <c r="Z370" s="48">
        <v>0</v>
      </c>
      <c r="AA370" s="75">
        <v>370</v>
      </c>
      <c r="AB370" s="75"/>
      <c r="AC370" s="89"/>
      <c r="AD370" s="47"/>
      <c r="AE370" s="47"/>
      <c r="AF370" s="47"/>
      <c r="AG370" s="47"/>
      <c r="AH370" s="47"/>
      <c r="AI370" s="47"/>
      <c r="AJ370" s="47"/>
      <c r="AK370" s="47"/>
      <c r="AL370" s="47"/>
      <c r="AM370" s="47"/>
      <c r="AN370" s="2"/>
    </row>
    <row r="371" spans="1:40" x14ac:dyDescent="0.35">
      <c r="A371" s="11" t="s">
        <v>542</v>
      </c>
      <c r="B371" s="12"/>
      <c r="C371" s="12"/>
      <c r="D371" s="85"/>
      <c r="E371" s="74"/>
      <c r="F371" s="12"/>
      <c r="G371" s="12"/>
      <c r="H371" s="13"/>
      <c r="I371" s="63"/>
      <c r="J371" s="63"/>
      <c r="K371" s="13"/>
      <c r="L371" s="86"/>
      <c r="M371" s="87">
        <v>1598.193359375</v>
      </c>
      <c r="N371" s="87">
        <v>6147.14599609375</v>
      </c>
      <c r="O371" s="73"/>
      <c r="P371" s="88"/>
      <c r="Q371" s="88"/>
      <c r="R371" s="47">
        <v>1</v>
      </c>
      <c r="S371" s="47">
        <v>1</v>
      </c>
      <c r="T371" s="47">
        <v>0</v>
      </c>
      <c r="U371" s="48">
        <v>0</v>
      </c>
      <c r="V371" s="48">
        <v>1.0300000000000001E-3</v>
      </c>
      <c r="W371" s="48">
        <v>2.0530000000000001E-3</v>
      </c>
      <c r="X371" s="48">
        <v>0.54148600000000002</v>
      </c>
      <c r="Y371" s="48">
        <v>0</v>
      </c>
      <c r="Z371" s="48">
        <v>0</v>
      </c>
      <c r="AA371" s="75">
        <v>371</v>
      </c>
      <c r="AB371" s="75"/>
      <c r="AC371" s="89"/>
      <c r="AD371" s="47"/>
      <c r="AE371" s="47"/>
      <c r="AF371" s="47"/>
      <c r="AG371" s="47"/>
      <c r="AH371" s="47"/>
      <c r="AI371" s="47"/>
      <c r="AJ371" s="47"/>
      <c r="AK371" s="47"/>
      <c r="AL371" s="47"/>
      <c r="AM371" s="47"/>
      <c r="AN371" s="2"/>
    </row>
    <row r="372" spans="1:40" x14ac:dyDescent="0.35">
      <c r="A372" s="11" t="s">
        <v>543</v>
      </c>
      <c r="B372" s="12"/>
      <c r="C372" s="12"/>
      <c r="D372" s="85"/>
      <c r="E372" s="74"/>
      <c r="F372" s="12"/>
      <c r="G372" s="12"/>
      <c r="H372" s="13"/>
      <c r="I372" s="63"/>
      <c r="J372" s="63"/>
      <c r="K372" s="13"/>
      <c r="L372" s="86"/>
      <c r="M372" s="87">
        <v>4264.23095703125</v>
      </c>
      <c r="N372" s="87">
        <v>696.09185791015625</v>
      </c>
      <c r="O372" s="73"/>
      <c r="P372" s="88"/>
      <c r="Q372" s="88"/>
      <c r="R372" s="47">
        <v>1</v>
      </c>
      <c r="S372" s="47">
        <v>1</v>
      </c>
      <c r="T372" s="47">
        <v>0</v>
      </c>
      <c r="U372" s="48">
        <v>0</v>
      </c>
      <c r="V372" s="48">
        <v>1.304E-3</v>
      </c>
      <c r="W372" s="48">
        <v>0</v>
      </c>
      <c r="X372" s="48">
        <v>0.56115700000000002</v>
      </c>
      <c r="Y372" s="48">
        <v>0</v>
      </c>
      <c r="Z372" s="48">
        <v>0</v>
      </c>
      <c r="AA372" s="75">
        <v>372</v>
      </c>
      <c r="AB372" s="75"/>
      <c r="AC372" s="89"/>
      <c r="AD372" s="47"/>
      <c r="AE372" s="47"/>
      <c r="AF372" s="47"/>
      <c r="AG372" s="47"/>
      <c r="AH372" s="47"/>
      <c r="AI372" s="47"/>
      <c r="AJ372" s="47"/>
      <c r="AK372" s="47"/>
      <c r="AL372" s="47"/>
      <c r="AM372" s="47"/>
      <c r="AN372" s="2"/>
    </row>
    <row r="373" spans="1:40" x14ac:dyDescent="0.35">
      <c r="A373" s="11" t="s">
        <v>544</v>
      </c>
      <c r="B373" s="12"/>
      <c r="C373" s="12"/>
      <c r="D373" s="85"/>
      <c r="E373" s="74"/>
      <c r="F373" s="12"/>
      <c r="G373" s="12"/>
      <c r="H373" s="13"/>
      <c r="I373" s="63"/>
      <c r="J373" s="63"/>
      <c r="K373" s="13"/>
      <c r="L373" s="86"/>
      <c r="M373" s="87">
        <v>3773.15869140625</v>
      </c>
      <c r="N373" s="87">
        <v>8166.0244140625</v>
      </c>
      <c r="O373" s="73"/>
      <c r="P373" s="88"/>
      <c r="Q373" s="88"/>
      <c r="R373" s="47">
        <v>1</v>
      </c>
      <c r="S373" s="47">
        <v>1</v>
      </c>
      <c r="T373" s="47">
        <v>0</v>
      </c>
      <c r="U373" s="48">
        <v>0</v>
      </c>
      <c r="V373" s="48">
        <v>1.0300000000000001E-3</v>
      </c>
      <c r="W373" s="48">
        <v>2.0530000000000001E-3</v>
      </c>
      <c r="X373" s="48">
        <v>0.54148600000000002</v>
      </c>
      <c r="Y373" s="48">
        <v>0</v>
      </c>
      <c r="Z373" s="48">
        <v>0</v>
      </c>
      <c r="AA373" s="75">
        <v>373</v>
      </c>
      <c r="AB373" s="75"/>
      <c r="AC373" s="89"/>
      <c r="AD373" s="47"/>
      <c r="AE373" s="47"/>
      <c r="AF373" s="47"/>
      <c r="AG373" s="47"/>
      <c r="AH373" s="47"/>
      <c r="AI373" s="47"/>
      <c r="AJ373" s="47"/>
      <c r="AK373" s="47"/>
      <c r="AL373" s="47"/>
      <c r="AM373" s="47"/>
      <c r="AN373" s="2"/>
    </row>
    <row r="374" spans="1:40" x14ac:dyDescent="0.35">
      <c r="A374" s="11" t="s">
        <v>545</v>
      </c>
      <c r="B374" s="12"/>
      <c r="C374" s="12"/>
      <c r="D374" s="85"/>
      <c r="E374" s="74"/>
      <c r="F374" s="12"/>
      <c r="G374" s="12"/>
      <c r="H374" s="13"/>
      <c r="I374" s="63"/>
      <c r="J374" s="63"/>
      <c r="K374" s="13"/>
      <c r="L374" s="86"/>
      <c r="M374" s="87">
        <v>2131</v>
      </c>
      <c r="N374" s="87">
        <v>9234.7978515625</v>
      </c>
      <c r="O374" s="73"/>
      <c r="P374" s="88"/>
      <c r="Q374" s="88"/>
      <c r="R374" s="47">
        <v>1</v>
      </c>
      <c r="S374" s="47">
        <v>1</v>
      </c>
      <c r="T374" s="47">
        <v>0</v>
      </c>
      <c r="U374" s="48">
        <v>0</v>
      </c>
      <c r="V374" s="48">
        <v>1.0300000000000001E-3</v>
      </c>
      <c r="W374" s="48">
        <v>2.0530000000000001E-3</v>
      </c>
      <c r="X374" s="48">
        <v>0.54148600000000002</v>
      </c>
      <c r="Y374" s="48">
        <v>0</v>
      </c>
      <c r="Z374" s="48">
        <v>0</v>
      </c>
      <c r="AA374" s="75">
        <v>374</v>
      </c>
      <c r="AB374" s="75"/>
      <c r="AC374" s="89"/>
      <c r="AD374" s="47"/>
      <c r="AE374" s="47"/>
      <c r="AF374" s="47"/>
      <c r="AG374" s="47"/>
      <c r="AH374" s="47"/>
      <c r="AI374" s="47"/>
      <c r="AJ374" s="47"/>
      <c r="AK374" s="47"/>
      <c r="AL374" s="47"/>
      <c r="AM374" s="47"/>
      <c r="AN374" s="2"/>
    </row>
    <row r="375" spans="1:40" x14ac:dyDescent="0.35">
      <c r="A375" s="11" t="s">
        <v>546</v>
      </c>
      <c r="B375" s="12"/>
      <c r="C375" s="12"/>
      <c r="D375" s="85"/>
      <c r="E375" s="74"/>
      <c r="F375" s="12"/>
      <c r="G375" s="12"/>
      <c r="H375" s="13"/>
      <c r="I375" s="63"/>
      <c r="J375" s="63"/>
      <c r="K375" s="13"/>
      <c r="L375" s="86"/>
      <c r="M375" s="87">
        <v>1837.036376953125</v>
      </c>
      <c r="N375" s="87">
        <v>9714.9580078125</v>
      </c>
      <c r="O375" s="73"/>
      <c r="P375" s="88"/>
      <c r="Q375" s="88"/>
      <c r="R375" s="47">
        <v>1</v>
      </c>
      <c r="S375" s="47">
        <v>1</v>
      </c>
      <c r="T375" s="47">
        <v>0</v>
      </c>
      <c r="U375" s="48">
        <v>0</v>
      </c>
      <c r="V375" s="48">
        <v>1.0300000000000001E-3</v>
      </c>
      <c r="W375" s="48">
        <v>2.0530000000000001E-3</v>
      </c>
      <c r="X375" s="48">
        <v>0.54148600000000002</v>
      </c>
      <c r="Y375" s="48">
        <v>0</v>
      </c>
      <c r="Z375" s="48">
        <v>0</v>
      </c>
      <c r="AA375" s="75">
        <v>375</v>
      </c>
      <c r="AB375" s="75"/>
      <c r="AC375" s="89"/>
      <c r="AD375" s="47"/>
      <c r="AE375" s="47"/>
      <c r="AF375" s="47"/>
      <c r="AG375" s="47"/>
      <c r="AH375" s="47"/>
      <c r="AI375" s="47"/>
      <c r="AJ375" s="47"/>
      <c r="AK375" s="47"/>
      <c r="AL375" s="47"/>
      <c r="AM375" s="47"/>
      <c r="AN375" s="2"/>
    </row>
    <row r="376" spans="1:40" x14ac:dyDescent="0.35">
      <c r="A376" s="11" t="s">
        <v>547</v>
      </c>
      <c r="B376" s="12"/>
      <c r="C376" s="12"/>
      <c r="D376" s="85"/>
      <c r="E376" s="74"/>
      <c r="F376" s="12"/>
      <c r="G376" s="12"/>
      <c r="H376" s="13"/>
      <c r="I376" s="63"/>
      <c r="J376" s="63"/>
      <c r="K376" s="13"/>
      <c r="L376" s="86"/>
      <c r="M376" s="87">
        <v>2267.176513671875</v>
      </c>
      <c r="N376" s="87">
        <v>7409.81640625</v>
      </c>
      <c r="O376" s="73"/>
      <c r="P376" s="88"/>
      <c r="Q376" s="88"/>
      <c r="R376" s="47">
        <v>1</v>
      </c>
      <c r="S376" s="47">
        <v>1</v>
      </c>
      <c r="T376" s="47">
        <v>0</v>
      </c>
      <c r="U376" s="48">
        <v>0</v>
      </c>
      <c r="V376" s="48">
        <v>1.0300000000000001E-3</v>
      </c>
      <c r="W376" s="48">
        <v>2.0530000000000001E-3</v>
      </c>
      <c r="X376" s="48">
        <v>0.54148600000000002</v>
      </c>
      <c r="Y376" s="48">
        <v>0</v>
      </c>
      <c r="Z376" s="48">
        <v>0</v>
      </c>
      <c r="AA376" s="75">
        <v>376</v>
      </c>
      <c r="AB376" s="75"/>
      <c r="AC376" s="89"/>
      <c r="AD376" s="47"/>
      <c r="AE376" s="47"/>
      <c r="AF376" s="47"/>
      <c r="AG376" s="47"/>
      <c r="AH376" s="47"/>
      <c r="AI376" s="47"/>
      <c r="AJ376" s="47"/>
      <c r="AK376" s="47"/>
      <c r="AL376" s="47"/>
      <c r="AM376" s="47"/>
      <c r="AN376" s="2"/>
    </row>
    <row r="377" spans="1:40" x14ac:dyDescent="0.35">
      <c r="A377" s="11" t="s">
        <v>548</v>
      </c>
      <c r="B377" s="12"/>
      <c r="C377" s="12"/>
      <c r="D377" s="85"/>
      <c r="E377" s="74"/>
      <c r="F377" s="12"/>
      <c r="G377" s="12"/>
      <c r="H377" s="13"/>
      <c r="I377" s="63"/>
      <c r="J377" s="63"/>
      <c r="K377" s="13"/>
      <c r="L377" s="86"/>
      <c r="M377" s="87">
        <v>1320.742431640625</v>
      </c>
      <c r="N377" s="87">
        <v>9289.2490234375</v>
      </c>
      <c r="O377" s="73"/>
      <c r="P377" s="88"/>
      <c r="Q377" s="88"/>
      <c r="R377" s="47">
        <v>1</v>
      </c>
      <c r="S377" s="47">
        <v>1</v>
      </c>
      <c r="T377" s="47">
        <v>0</v>
      </c>
      <c r="U377" s="48">
        <v>0</v>
      </c>
      <c r="V377" s="48">
        <v>1.0300000000000001E-3</v>
      </c>
      <c r="W377" s="48">
        <v>2.0530000000000001E-3</v>
      </c>
      <c r="X377" s="48">
        <v>0.54148600000000002</v>
      </c>
      <c r="Y377" s="48">
        <v>0</v>
      </c>
      <c r="Z377" s="48">
        <v>0</v>
      </c>
      <c r="AA377" s="75">
        <v>377</v>
      </c>
      <c r="AB377" s="75"/>
      <c r="AC377" s="89"/>
      <c r="AD377" s="47"/>
      <c r="AE377" s="47"/>
      <c r="AF377" s="47"/>
      <c r="AG377" s="47"/>
      <c r="AH377" s="47"/>
      <c r="AI377" s="47"/>
      <c r="AJ377" s="47"/>
      <c r="AK377" s="47"/>
      <c r="AL377" s="47"/>
      <c r="AM377" s="47"/>
      <c r="AN377" s="2"/>
    </row>
    <row r="378" spans="1:40" x14ac:dyDescent="0.35">
      <c r="A378" s="11" t="s">
        <v>549</v>
      </c>
      <c r="B378" s="12"/>
      <c r="C378" s="12"/>
      <c r="D378" s="85"/>
      <c r="E378" s="74"/>
      <c r="F378" s="12"/>
      <c r="G378" s="12"/>
      <c r="H378" s="13"/>
      <c r="I378" s="63"/>
      <c r="J378" s="63"/>
      <c r="K378" s="13"/>
      <c r="L378" s="86"/>
      <c r="M378" s="87">
        <v>6289.41015625</v>
      </c>
      <c r="N378" s="87">
        <v>645.412841796875</v>
      </c>
      <c r="O378" s="73"/>
      <c r="P378" s="88"/>
      <c r="Q378" s="88"/>
      <c r="R378" s="47">
        <v>1</v>
      </c>
      <c r="S378" s="47">
        <v>1</v>
      </c>
      <c r="T378" s="47">
        <v>0</v>
      </c>
      <c r="U378" s="48">
        <v>0</v>
      </c>
      <c r="V378" s="48">
        <v>1.335E-3</v>
      </c>
      <c r="W378" s="48">
        <v>0</v>
      </c>
      <c r="X378" s="48">
        <v>0.54926600000000003</v>
      </c>
      <c r="Y378" s="48">
        <v>0</v>
      </c>
      <c r="Z378" s="48">
        <v>0</v>
      </c>
      <c r="AA378" s="75">
        <v>378</v>
      </c>
      <c r="AB378" s="75"/>
      <c r="AC378" s="89"/>
      <c r="AD378" s="47"/>
      <c r="AE378" s="47"/>
      <c r="AF378" s="47"/>
      <c r="AG378" s="47"/>
      <c r="AH378" s="47"/>
      <c r="AI378" s="47"/>
      <c r="AJ378" s="47"/>
      <c r="AK378" s="47"/>
      <c r="AL378" s="47"/>
      <c r="AM378" s="47"/>
      <c r="AN378" s="2"/>
    </row>
    <row r="379" spans="1:40" x14ac:dyDescent="0.35">
      <c r="A379" s="11" t="s">
        <v>550</v>
      </c>
      <c r="B379" s="12"/>
      <c r="C379" s="12"/>
      <c r="D379" s="85"/>
      <c r="E379" s="74"/>
      <c r="F379" s="12"/>
      <c r="G379" s="12"/>
      <c r="H379" s="13"/>
      <c r="I379" s="63"/>
      <c r="J379" s="63"/>
      <c r="K379" s="13"/>
      <c r="L379" s="86"/>
      <c r="M379" s="87">
        <v>5562.3232421875</v>
      </c>
      <c r="N379" s="87">
        <v>3733.41455078125</v>
      </c>
      <c r="O379" s="73"/>
      <c r="P379" s="88"/>
      <c r="Q379" s="88"/>
      <c r="R379" s="47">
        <v>2</v>
      </c>
      <c r="S379" s="47">
        <v>0</v>
      </c>
      <c r="T379" s="47">
        <v>2</v>
      </c>
      <c r="U379" s="48">
        <v>406</v>
      </c>
      <c r="V379" s="48">
        <v>1.761E-3</v>
      </c>
      <c r="W379" s="48">
        <v>0</v>
      </c>
      <c r="X379" s="48">
        <v>0.98850400000000005</v>
      </c>
      <c r="Y379" s="48">
        <v>0</v>
      </c>
      <c r="Z379" s="48">
        <v>0</v>
      </c>
      <c r="AA379" s="75">
        <v>379</v>
      </c>
      <c r="AB379" s="75"/>
      <c r="AC379" s="89"/>
      <c r="AD379" s="47"/>
      <c r="AE379" s="47"/>
      <c r="AF379" s="47"/>
      <c r="AG379" s="47"/>
      <c r="AH379" s="47"/>
      <c r="AI379" s="47"/>
      <c r="AJ379" s="106" t="s">
        <v>2147</v>
      </c>
      <c r="AK379" s="106" t="s">
        <v>2147</v>
      </c>
      <c r="AL379" s="106" t="s">
        <v>2147</v>
      </c>
      <c r="AM379" s="106" t="s">
        <v>2147</v>
      </c>
      <c r="AN379" s="2"/>
    </row>
    <row r="380" spans="1:40" x14ac:dyDescent="0.35">
      <c r="A380" s="11" t="s">
        <v>551</v>
      </c>
      <c r="B380" s="12"/>
      <c r="C380" s="12"/>
      <c r="D380" s="85"/>
      <c r="E380" s="74"/>
      <c r="F380" s="12"/>
      <c r="G380" s="12"/>
      <c r="H380" s="13"/>
      <c r="I380" s="63"/>
      <c r="J380" s="63"/>
      <c r="K380" s="13"/>
      <c r="L380" s="86"/>
      <c r="M380" s="87">
        <v>2475.019287109375</v>
      </c>
      <c r="N380" s="87">
        <v>3463.897705078125</v>
      </c>
      <c r="O380" s="73"/>
      <c r="P380" s="88"/>
      <c r="Q380" s="88"/>
      <c r="R380" s="47">
        <v>1</v>
      </c>
      <c r="S380" s="47">
        <v>1</v>
      </c>
      <c r="T380" s="47">
        <v>0</v>
      </c>
      <c r="U380" s="48">
        <v>0</v>
      </c>
      <c r="V380" s="48">
        <v>1.297E-3</v>
      </c>
      <c r="W380" s="48">
        <v>0</v>
      </c>
      <c r="X380" s="48">
        <v>0.57011400000000001</v>
      </c>
      <c r="Y380" s="48">
        <v>0</v>
      </c>
      <c r="Z380" s="48">
        <v>0</v>
      </c>
      <c r="AA380" s="75">
        <v>380</v>
      </c>
      <c r="AB380" s="75"/>
      <c r="AC380" s="89"/>
      <c r="AD380" s="47"/>
      <c r="AE380" s="47"/>
      <c r="AF380" s="47"/>
      <c r="AG380" s="47"/>
      <c r="AH380" s="47"/>
      <c r="AI380" s="47"/>
      <c r="AJ380" s="47"/>
      <c r="AK380" s="47"/>
      <c r="AL380" s="47"/>
      <c r="AM380" s="47"/>
      <c r="AN380" s="2"/>
    </row>
    <row r="381" spans="1:40" x14ac:dyDescent="0.35">
      <c r="A381" s="11" t="s">
        <v>552</v>
      </c>
      <c r="B381" s="12"/>
      <c r="C381" s="12"/>
      <c r="D381" s="85"/>
      <c r="E381" s="74"/>
      <c r="F381" s="12"/>
      <c r="G381" s="12"/>
      <c r="H381" s="13"/>
      <c r="I381" s="63"/>
      <c r="J381" s="63"/>
      <c r="K381" s="13"/>
      <c r="L381" s="86"/>
      <c r="M381" s="87">
        <v>3473.376220703125</v>
      </c>
      <c r="N381" s="87">
        <v>7200.45751953125</v>
      </c>
      <c r="O381" s="73"/>
      <c r="P381" s="88"/>
      <c r="Q381" s="88"/>
      <c r="R381" s="47">
        <v>1</v>
      </c>
      <c r="S381" s="47">
        <v>1</v>
      </c>
      <c r="T381" s="47">
        <v>0</v>
      </c>
      <c r="U381" s="48">
        <v>0</v>
      </c>
      <c r="V381" s="48">
        <v>1.0300000000000001E-3</v>
      </c>
      <c r="W381" s="48">
        <v>2.0530000000000001E-3</v>
      </c>
      <c r="X381" s="48">
        <v>0.54148600000000002</v>
      </c>
      <c r="Y381" s="48">
        <v>0</v>
      </c>
      <c r="Z381" s="48">
        <v>0</v>
      </c>
      <c r="AA381" s="75">
        <v>381</v>
      </c>
      <c r="AB381" s="75"/>
      <c r="AC381" s="89"/>
      <c r="AD381" s="47"/>
      <c r="AE381" s="47"/>
      <c r="AF381" s="47"/>
      <c r="AG381" s="47"/>
      <c r="AH381" s="47"/>
      <c r="AI381" s="47"/>
      <c r="AJ381" s="47"/>
      <c r="AK381" s="47"/>
      <c r="AL381" s="47"/>
      <c r="AM381" s="47"/>
      <c r="AN381" s="2"/>
    </row>
    <row r="382" spans="1:40" x14ac:dyDescent="0.35">
      <c r="A382" s="11" t="s">
        <v>553</v>
      </c>
      <c r="B382" s="12"/>
      <c r="C382" s="12"/>
      <c r="D382" s="85"/>
      <c r="E382" s="74"/>
      <c r="F382" s="12"/>
      <c r="G382" s="12"/>
      <c r="H382" s="13"/>
      <c r="I382" s="63"/>
      <c r="J382" s="63"/>
      <c r="K382" s="13"/>
      <c r="L382" s="86"/>
      <c r="M382" s="87">
        <v>2688.23681640625</v>
      </c>
      <c r="N382" s="87">
        <v>9110.7373046875</v>
      </c>
      <c r="O382" s="73"/>
      <c r="P382" s="88"/>
      <c r="Q382" s="88"/>
      <c r="R382" s="47">
        <v>1</v>
      </c>
      <c r="S382" s="47">
        <v>1</v>
      </c>
      <c r="T382" s="47">
        <v>0</v>
      </c>
      <c r="U382" s="48">
        <v>0</v>
      </c>
      <c r="V382" s="48">
        <v>1.0300000000000001E-3</v>
      </c>
      <c r="W382" s="48">
        <v>2.0530000000000001E-3</v>
      </c>
      <c r="X382" s="48">
        <v>0.54148600000000002</v>
      </c>
      <c r="Y382" s="48">
        <v>0</v>
      </c>
      <c r="Z382" s="48">
        <v>0</v>
      </c>
      <c r="AA382" s="75">
        <v>382</v>
      </c>
      <c r="AB382" s="75"/>
      <c r="AC382" s="89"/>
      <c r="AD382" s="47"/>
      <c r="AE382" s="47"/>
      <c r="AF382" s="47"/>
      <c r="AG382" s="47"/>
      <c r="AH382" s="47"/>
      <c r="AI382" s="47"/>
      <c r="AJ382" s="47"/>
      <c r="AK382" s="47"/>
      <c r="AL382" s="47"/>
      <c r="AM382" s="47"/>
      <c r="AN382" s="2"/>
    </row>
    <row r="383" spans="1:40" x14ac:dyDescent="0.35">
      <c r="A383" s="11" t="s">
        <v>554</v>
      </c>
      <c r="B383" s="12"/>
      <c r="C383" s="12"/>
      <c r="D383" s="85"/>
      <c r="E383" s="74"/>
      <c r="F383" s="12"/>
      <c r="G383" s="12"/>
      <c r="H383" s="13"/>
      <c r="I383" s="63"/>
      <c r="J383" s="63"/>
      <c r="K383" s="13"/>
      <c r="L383" s="86"/>
      <c r="M383" s="87">
        <v>3515.283203125</v>
      </c>
      <c r="N383" s="87">
        <v>7750.388671875</v>
      </c>
      <c r="O383" s="73"/>
      <c r="P383" s="88"/>
      <c r="Q383" s="88"/>
      <c r="R383" s="47">
        <v>1</v>
      </c>
      <c r="S383" s="47">
        <v>1</v>
      </c>
      <c r="T383" s="47">
        <v>0</v>
      </c>
      <c r="U383" s="48">
        <v>0</v>
      </c>
      <c r="V383" s="48">
        <v>1.0300000000000001E-3</v>
      </c>
      <c r="W383" s="48">
        <v>2.0530000000000001E-3</v>
      </c>
      <c r="X383" s="48">
        <v>0.54148600000000002</v>
      </c>
      <c r="Y383" s="48">
        <v>0</v>
      </c>
      <c r="Z383" s="48">
        <v>0</v>
      </c>
      <c r="AA383" s="75">
        <v>383</v>
      </c>
      <c r="AB383" s="75"/>
      <c r="AC383" s="89"/>
      <c r="AD383" s="47"/>
      <c r="AE383" s="47"/>
      <c r="AF383" s="47"/>
      <c r="AG383" s="47"/>
      <c r="AH383" s="47"/>
      <c r="AI383" s="47"/>
      <c r="AJ383" s="47"/>
      <c r="AK383" s="47"/>
      <c r="AL383" s="47"/>
      <c r="AM383" s="47"/>
      <c r="AN383" s="2"/>
    </row>
    <row r="384" spans="1:40" x14ac:dyDescent="0.35">
      <c r="A384" s="11" t="s">
        <v>555</v>
      </c>
      <c r="B384" s="12"/>
      <c r="C384" s="12"/>
      <c r="D384" s="85"/>
      <c r="E384" s="74"/>
      <c r="F384" s="12"/>
      <c r="G384" s="12"/>
      <c r="H384" s="13"/>
      <c r="I384" s="63"/>
      <c r="J384" s="63"/>
      <c r="K384" s="13"/>
      <c r="L384" s="86"/>
      <c r="M384" s="87">
        <v>3485.21240234375</v>
      </c>
      <c r="N384" s="87">
        <v>5920.6552734375</v>
      </c>
      <c r="O384" s="73"/>
      <c r="P384" s="88"/>
      <c r="Q384" s="88"/>
      <c r="R384" s="47">
        <v>1</v>
      </c>
      <c r="S384" s="47">
        <v>1</v>
      </c>
      <c r="T384" s="47">
        <v>0</v>
      </c>
      <c r="U384" s="48">
        <v>0</v>
      </c>
      <c r="V384" s="48">
        <v>1.0300000000000001E-3</v>
      </c>
      <c r="W384" s="48">
        <v>2.0530000000000001E-3</v>
      </c>
      <c r="X384" s="48">
        <v>0.54148600000000002</v>
      </c>
      <c r="Y384" s="48">
        <v>0</v>
      </c>
      <c r="Z384" s="48">
        <v>0</v>
      </c>
      <c r="AA384" s="75">
        <v>384</v>
      </c>
      <c r="AB384" s="75"/>
      <c r="AC384" s="89"/>
      <c r="AD384" s="47"/>
      <c r="AE384" s="47"/>
      <c r="AF384" s="47"/>
      <c r="AG384" s="47"/>
      <c r="AH384" s="47"/>
      <c r="AI384" s="47"/>
      <c r="AJ384" s="47"/>
      <c r="AK384" s="47"/>
      <c r="AL384" s="47"/>
      <c r="AM384" s="47"/>
      <c r="AN384" s="2"/>
    </row>
    <row r="385" spans="1:40" x14ac:dyDescent="0.35">
      <c r="A385" s="11" t="s">
        <v>556</v>
      </c>
      <c r="B385" s="12"/>
      <c r="C385" s="12"/>
      <c r="D385" s="85"/>
      <c r="E385" s="74"/>
      <c r="F385" s="12"/>
      <c r="G385" s="12"/>
      <c r="H385" s="13"/>
      <c r="I385" s="63"/>
      <c r="J385" s="63"/>
      <c r="K385" s="13"/>
      <c r="L385" s="86"/>
      <c r="M385" s="87">
        <v>3698.2568359375</v>
      </c>
      <c r="N385" s="87">
        <v>7342.3203125</v>
      </c>
      <c r="O385" s="73"/>
      <c r="P385" s="88"/>
      <c r="Q385" s="88"/>
      <c r="R385" s="47">
        <v>1</v>
      </c>
      <c r="S385" s="47">
        <v>1</v>
      </c>
      <c r="T385" s="47">
        <v>0</v>
      </c>
      <c r="U385" s="48">
        <v>0</v>
      </c>
      <c r="V385" s="48">
        <v>1.0300000000000001E-3</v>
      </c>
      <c r="W385" s="48">
        <v>2.0530000000000001E-3</v>
      </c>
      <c r="X385" s="48">
        <v>0.54148600000000002</v>
      </c>
      <c r="Y385" s="48">
        <v>0</v>
      </c>
      <c r="Z385" s="48">
        <v>0</v>
      </c>
      <c r="AA385" s="75">
        <v>385</v>
      </c>
      <c r="AB385" s="75"/>
      <c r="AC385" s="89"/>
      <c r="AD385" s="47"/>
      <c r="AE385" s="47"/>
      <c r="AF385" s="47"/>
      <c r="AG385" s="47"/>
      <c r="AH385" s="47"/>
      <c r="AI385" s="47"/>
      <c r="AJ385" s="47"/>
      <c r="AK385" s="47"/>
      <c r="AL385" s="47"/>
      <c r="AM385" s="47"/>
      <c r="AN385" s="2"/>
    </row>
    <row r="386" spans="1:40" x14ac:dyDescent="0.35">
      <c r="A386" s="11" t="s">
        <v>557</v>
      </c>
      <c r="B386" s="12"/>
      <c r="C386" s="12"/>
      <c r="D386" s="85"/>
      <c r="E386" s="74"/>
      <c r="F386" s="12"/>
      <c r="G386" s="12"/>
      <c r="H386" s="13"/>
      <c r="I386" s="63"/>
      <c r="J386" s="63"/>
      <c r="K386" s="13"/>
      <c r="L386" s="86"/>
      <c r="M386" s="87">
        <v>948.0272216796875</v>
      </c>
      <c r="N386" s="87">
        <v>9082.3193359375</v>
      </c>
      <c r="O386" s="73"/>
      <c r="P386" s="88"/>
      <c r="Q386" s="88"/>
      <c r="R386" s="47">
        <v>1</v>
      </c>
      <c r="S386" s="47">
        <v>1</v>
      </c>
      <c r="T386" s="47">
        <v>0</v>
      </c>
      <c r="U386" s="48">
        <v>0</v>
      </c>
      <c r="V386" s="48">
        <v>1.0300000000000001E-3</v>
      </c>
      <c r="W386" s="48">
        <v>2.0530000000000001E-3</v>
      </c>
      <c r="X386" s="48">
        <v>0.54148600000000002</v>
      </c>
      <c r="Y386" s="48">
        <v>0</v>
      </c>
      <c r="Z386" s="48">
        <v>0</v>
      </c>
      <c r="AA386" s="75">
        <v>386</v>
      </c>
      <c r="AB386" s="75"/>
      <c r="AC386" s="89"/>
      <c r="AD386" s="47"/>
      <c r="AE386" s="47"/>
      <c r="AF386" s="47"/>
      <c r="AG386" s="47"/>
      <c r="AH386" s="47"/>
      <c r="AI386" s="47"/>
      <c r="AJ386" s="47"/>
      <c r="AK386" s="47"/>
      <c r="AL386" s="47"/>
      <c r="AM386" s="47"/>
      <c r="AN386" s="2"/>
    </row>
    <row r="387" spans="1:40" x14ac:dyDescent="0.35">
      <c r="A387" s="11" t="s">
        <v>558</v>
      </c>
      <c r="B387" s="12"/>
      <c r="C387" s="12"/>
      <c r="D387" s="85"/>
      <c r="E387" s="74"/>
      <c r="F387" s="12"/>
      <c r="G387" s="12"/>
      <c r="H387" s="13"/>
      <c r="I387" s="63"/>
      <c r="J387" s="63"/>
      <c r="K387" s="13"/>
      <c r="L387" s="86"/>
      <c r="M387" s="87">
        <v>6497.01904296875</v>
      </c>
      <c r="N387" s="87">
        <v>4239.318359375</v>
      </c>
      <c r="O387" s="73"/>
      <c r="P387" s="88"/>
      <c r="Q387" s="88"/>
      <c r="R387" s="47">
        <v>2</v>
      </c>
      <c r="S387" s="47">
        <v>0</v>
      </c>
      <c r="T387" s="47">
        <v>2</v>
      </c>
      <c r="U387" s="48">
        <v>406</v>
      </c>
      <c r="V387" s="48">
        <v>1.761E-3</v>
      </c>
      <c r="W387" s="48">
        <v>0</v>
      </c>
      <c r="X387" s="48">
        <v>0.98850400000000005</v>
      </c>
      <c r="Y387" s="48">
        <v>0</v>
      </c>
      <c r="Z387" s="48">
        <v>0</v>
      </c>
      <c r="AA387" s="75">
        <v>387</v>
      </c>
      <c r="AB387" s="75"/>
      <c r="AC387" s="89"/>
      <c r="AD387" s="47"/>
      <c r="AE387" s="47"/>
      <c r="AF387" s="47"/>
      <c r="AG387" s="47"/>
      <c r="AH387" s="47"/>
      <c r="AI387" s="47"/>
      <c r="AJ387" s="106" t="s">
        <v>2147</v>
      </c>
      <c r="AK387" s="106" t="s">
        <v>2147</v>
      </c>
      <c r="AL387" s="106" t="s">
        <v>2147</v>
      </c>
      <c r="AM387" s="106" t="s">
        <v>2147</v>
      </c>
      <c r="AN387" s="2"/>
    </row>
    <row r="388" spans="1:40" x14ac:dyDescent="0.35">
      <c r="A388" s="11" t="s">
        <v>559</v>
      </c>
      <c r="B388" s="12"/>
      <c r="C388" s="12"/>
      <c r="D388" s="85"/>
      <c r="E388" s="74"/>
      <c r="F388" s="12"/>
      <c r="G388" s="12"/>
      <c r="H388" s="13"/>
      <c r="I388" s="63"/>
      <c r="J388" s="63"/>
      <c r="K388" s="13"/>
      <c r="L388" s="86"/>
      <c r="M388" s="87">
        <v>8963.6220703125</v>
      </c>
      <c r="N388" s="87">
        <v>1970.5582275390625</v>
      </c>
      <c r="O388" s="73"/>
      <c r="P388" s="88"/>
      <c r="Q388" s="88"/>
      <c r="R388" s="47">
        <v>1</v>
      </c>
      <c r="S388" s="47">
        <v>1</v>
      </c>
      <c r="T388" s="47">
        <v>0</v>
      </c>
      <c r="U388" s="48">
        <v>0</v>
      </c>
      <c r="V388" s="48">
        <v>1.297E-3</v>
      </c>
      <c r="W388" s="48">
        <v>0</v>
      </c>
      <c r="X388" s="48">
        <v>0.57011400000000001</v>
      </c>
      <c r="Y388" s="48">
        <v>0</v>
      </c>
      <c r="Z388" s="48">
        <v>0</v>
      </c>
      <c r="AA388" s="75">
        <v>388</v>
      </c>
      <c r="AB388" s="75"/>
      <c r="AC388" s="89"/>
      <c r="AD388" s="47"/>
      <c r="AE388" s="47"/>
      <c r="AF388" s="47"/>
      <c r="AG388" s="47"/>
      <c r="AH388" s="47"/>
      <c r="AI388" s="47"/>
      <c r="AJ388" s="47"/>
      <c r="AK388" s="47"/>
      <c r="AL388" s="47"/>
      <c r="AM388" s="47"/>
      <c r="AN388" s="2"/>
    </row>
    <row r="389" spans="1:40" x14ac:dyDescent="0.35">
      <c r="A389" s="11" t="s">
        <v>560</v>
      </c>
      <c r="B389" s="12"/>
      <c r="C389" s="12"/>
      <c r="D389" s="85"/>
      <c r="E389" s="74"/>
      <c r="F389" s="12"/>
      <c r="G389" s="12"/>
      <c r="H389" s="13"/>
      <c r="I389" s="63"/>
      <c r="J389" s="63"/>
      <c r="K389" s="13"/>
      <c r="L389" s="86"/>
      <c r="M389" s="87">
        <v>7979.6513671875</v>
      </c>
      <c r="N389" s="87">
        <v>8002.03271484375</v>
      </c>
      <c r="O389" s="73"/>
      <c r="P389" s="88"/>
      <c r="Q389" s="88"/>
      <c r="R389" s="47">
        <v>1</v>
      </c>
      <c r="S389" s="47">
        <v>1</v>
      </c>
      <c r="T389" s="47">
        <v>0</v>
      </c>
      <c r="U389" s="48">
        <v>0</v>
      </c>
      <c r="V389" s="48">
        <v>1.335E-3</v>
      </c>
      <c r="W389" s="48">
        <v>0</v>
      </c>
      <c r="X389" s="48">
        <v>0.54926600000000003</v>
      </c>
      <c r="Y389" s="48">
        <v>0</v>
      </c>
      <c r="Z389" s="48">
        <v>0</v>
      </c>
      <c r="AA389" s="75">
        <v>389</v>
      </c>
      <c r="AB389" s="75"/>
      <c r="AC389" s="89"/>
      <c r="AD389" s="47"/>
      <c r="AE389" s="47"/>
      <c r="AF389" s="47"/>
      <c r="AG389" s="47"/>
      <c r="AH389" s="47"/>
      <c r="AI389" s="47"/>
      <c r="AJ389" s="47"/>
      <c r="AK389" s="47"/>
      <c r="AL389" s="47"/>
      <c r="AM389" s="47"/>
      <c r="AN389" s="2"/>
    </row>
    <row r="390" spans="1:40" x14ac:dyDescent="0.35">
      <c r="A390" s="11" t="s">
        <v>561</v>
      </c>
      <c r="B390" s="12"/>
      <c r="C390" s="12"/>
      <c r="D390" s="85"/>
      <c r="E390" s="74"/>
      <c r="F390" s="12"/>
      <c r="G390" s="12"/>
      <c r="H390" s="13"/>
      <c r="I390" s="63"/>
      <c r="J390" s="63"/>
      <c r="K390" s="13"/>
      <c r="L390" s="86"/>
      <c r="M390" s="87">
        <v>2349.08740234375</v>
      </c>
      <c r="N390" s="87">
        <v>5430.1337890625</v>
      </c>
      <c r="O390" s="73"/>
      <c r="P390" s="88"/>
      <c r="Q390" s="88"/>
      <c r="R390" s="47">
        <v>1</v>
      </c>
      <c r="S390" s="47">
        <v>1</v>
      </c>
      <c r="T390" s="47">
        <v>0</v>
      </c>
      <c r="U390" s="48">
        <v>0</v>
      </c>
      <c r="V390" s="48">
        <v>1.0300000000000001E-3</v>
      </c>
      <c r="W390" s="48">
        <v>2.0530000000000001E-3</v>
      </c>
      <c r="X390" s="48">
        <v>0.54148600000000002</v>
      </c>
      <c r="Y390" s="48">
        <v>0</v>
      </c>
      <c r="Z390" s="48">
        <v>0</v>
      </c>
      <c r="AA390" s="75">
        <v>390</v>
      </c>
      <c r="AB390" s="75"/>
      <c r="AC390" s="89"/>
      <c r="AD390" s="47"/>
      <c r="AE390" s="47"/>
      <c r="AF390" s="47"/>
      <c r="AG390" s="47"/>
      <c r="AH390" s="47"/>
      <c r="AI390" s="47"/>
      <c r="AJ390" s="47"/>
      <c r="AK390" s="47"/>
      <c r="AL390" s="47"/>
      <c r="AM390" s="47"/>
      <c r="AN390" s="2"/>
    </row>
    <row r="391" spans="1:40" x14ac:dyDescent="0.35">
      <c r="A391" s="11" t="s">
        <v>562</v>
      </c>
      <c r="B391" s="12"/>
      <c r="C391" s="12"/>
      <c r="D391" s="85"/>
      <c r="E391" s="74"/>
      <c r="F391" s="12"/>
      <c r="G391" s="12"/>
      <c r="H391" s="13"/>
      <c r="I391" s="63"/>
      <c r="J391" s="63"/>
      <c r="K391" s="13"/>
      <c r="L391" s="86"/>
      <c r="M391" s="87">
        <v>2134.686279296875</v>
      </c>
      <c r="N391" s="87">
        <v>6334.80322265625</v>
      </c>
      <c r="O391" s="73"/>
      <c r="P391" s="88"/>
      <c r="Q391" s="88"/>
      <c r="R391" s="47">
        <v>1</v>
      </c>
      <c r="S391" s="47">
        <v>1</v>
      </c>
      <c r="T391" s="47">
        <v>0</v>
      </c>
      <c r="U391" s="48">
        <v>0</v>
      </c>
      <c r="V391" s="48">
        <v>1.0300000000000001E-3</v>
      </c>
      <c r="W391" s="48">
        <v>2.0530000000000001E-3</v>
      </c>
      <c r="X391" s="48">
        <v>0.54148600000000002</v>
      </c>
      <c r="Y391" s="48">
        <v>0</v>
      </c>
      <c r="Z391" s="48">
        <v>0</v>
      </c>
      <c r="AA391" s="75">
        <v>391</v>
      </c>
      <c r="AB391" s="75"/>
      <c r="AC391" s="89"/>
      <c r="AD391" s="47"/>
      <c r="AE391" s="47"/>
      <c r="AF391" s="47"/>
      <c r="AG391" s="47"/>
      <c r="AH391" s="47"/>
      <c r="AI391" s="47"/>
      <c r="AJ391" s="47"/>
      <c r="AK391" s="47"/>
      <c r="AL391" s="47"/>
      <c r="AM391" s="47"/>
      <c r="AN391" s="2"/>
    </row>
    <row r="392" spans="1:40" x14ac:dyDescent="0.35">
      <c r="A392" s="11" t="s">
        <v>563</v>
      </c>
      <c r="B392" s="12"/>
      <c r="C392" s="12"/>
      <c r="D392" s="85"/>
      <c r="E392" s="74"/>
      <c r="F392" s="12"/>
      <c r="G392" s="12"/>
      <c r="H392" s="13"/>
      <c r="I392" s="63"/>
      <c r="J392" s="63"/>
      <c r="K392" s="13"/>
      <c r="L392" s="86"/>
      <c r="M392" s="87">
        <v>2686.67578125</v>
      </c>
      <c r="N392" s="87">
        <v>8028.7744140625</v>
      </c>
      <c r="O392" s="73"/>
      <c r="P392" s="88"/>
      <c r="Q392" s="88"/>
      <c r="R392" s="47">
        <v>1</v>
      </c>
      <c r="S392" s="47">
        <v>1</v>
      </c>
      <c r="T392" s="47">
        <v>0</v>
      </c>
      <c r="U392" s="48">
        <v>0</v>
      </c>
      <c r="V392" s="48">
        <v>1.0300000000000001E-3</v>
      </c>
      <c r="W392" s="48">
        <v>2.0530000000000001E-3</v>
      </c>
      <c r="X392" s="48">
        <v>0.54148600000000002</v>
      </c>
      <c r="Y392" s="48">
        <v>0</v>
      </c>
      <c r="Z392" s="48">
        <v>0</v>
      </c>
      <c r="AA392" s="75">
        <v>392</v>
      </c>
      <c r="AB392" s="75"/>
      <c r="AC392" s="89"/>
      <c r="AD392" s="47"/>
      <c r="AE392" s="47"/>
      <c r="AF392" s="47"/>
      <c r="AG392" s="47"/>
      <c r="AH392" s="47"/>
      <c r="AI392" s="47"/>
      <c r="AJ392" s="47"/>
      <c r="AK392" s="47"/>
      <c r="AL392" s="47"/>
      <c r="AM392" s="47"/>
      <c r="AN392" s="2"/>
    </row>
    <row r="393" spans="1:40" x14ac:dyDescent="0.35">
      <c r="A393" s="11" t="s">
        <v>564</v>
      </c>
      <c r="B393" s="12"/>
      <c r="C393" s="12"/>
      <c r="D393" s="85"/>
      <c r="E393" s="74"/>
      <c r="F393" s="12"/>
      <c r="G393" s="12"/>
      <c r="H393" s="13"/>
      <c r="I393" s="63"/>
      <c r="J393" s="63"/>
      <c r="K393" s="13"/>
      <c r="L393" s="86"/>
      <c r="M393" s="87">
        <v>3913.17333984375</v>
      </c>
      <c r="N393" s="87">
        <v>6870.37548828125</v>
      </c>
      <c r="O393" s="73"/>
      <c r="P393" s="88"/>
      <c r="Q393" s="88"/>
      <c r="R393" s="47">
        <v>1</v>
      </c>
      <c r="S393" s="47">
        <v>1</v>
      </c>
      <c r="T393" s="47">
        <v>0</v>
      </c>
      <c r="U393" s="48">
        <v>0</v>
      </c>
      <c r="V393" s="48">
        <v>1.0300000000000001E-3</v>
      </c>
      <c r="W393" s="48">
        <v>2.0530000000000001E-3</v>
      </c>
      <c r="X393" s="48">
        <v>0.54148600000000002</v>
      </c>
      <c r="Y393" s="48">
        <v>0</v>
      </c>
      <c r="Z393" s="48">
        <v>0</v>
      </c>
      <c r="AA393" s="75">
        <v>393</v>
      </c>
      <c r="AB393" s="75"/>
      <c r="AC393" s="89"/>
      <c r="AD393" s="47"/>
      <c r="AE393" s="47"/>
      <c r="AF393" s="47"/>
      <c r="AG393" s="47"/>
      <c r="AH393" s="47"/>
      <c r="AI393" s="47"/>
      <c r="AJ393" s="47"/>
      <c r="AK393" s="47"/>
      <c r="AL393" s="47"/>
      <c r="AM393" s="47"/>
      <c r="AN393" s="2"/>
    </row>
    <row r="394" spans="1:40" x14ac:dyDescent="0.35">
      <c r="A394" s="11" t="s">
        <v>565</v>
      </c>
      <c r="B394" s="12"/>
      <c r="C394" s="12"/>
      <c r="D394" s="85"/>
      <c r="E394" s="74"/>
      <c r="F394" s="12"/>
      <c r="G394" s="12"/>
      <c r="H394" s="13"/>
      <c r="I394" s="63"/>
      <c r="J394" s="63"/>
      <c r="K394" s="13"/>
      <c r="L394" s="86"/>
      <c r="M394" s="87">
        <v>2451.976318359375</v>
      </c>
      <c r="N394" s="87">
        <v>5378.28515625</v>
      </c>
      <c r="O394" s="73"/>
      <c r="P394" s="88"/>
      <c r="Q394" s="88"/>
      <c r="R394" s="47">
        <v>1</v>
      </c>
      <c r="S394" s="47">
        <v>1</v>
      </c>
      <c r="T394" s="47">
        <v>0</v>
      </c>
      <c r="U394" s="48">
        <v>0</v>
      </c>
      <c r="V394" s="48">
        <v>1.3500000000000001E-3</v>
      </c>
      <c r="W394" s="48">
        <v>0</v>
      </c>
      <c r="X394" s="48">
        <v>0.547485</v>
      </c>
      <c r="Y394" s="48">
        <v>0</v>
      </c>
      <c r="Z394" s="48">
        <v>0</v>
      </c>
      <c r="AA394" s="75">
        <v>394</v>
      </c>
      <c r="AB394" s="75"/>
      <c r="AC394" s="89"/>
      <c r="AD394" s="47"/>
      <c r="AE394" s="47"/>
      <c r="AF394" s="47"/>
      <c r="AG394" s="47"/>
      <c r="AH394" s="47"/>
      <c r="AI394" s="47"/>
      <c r="AJ394" s="47"/>
      <c r="AK394" s="47"/>
      <c r="AL394" s="47"/>
      <c r="AM394" s="47"/>
      <c r="AN394" s="2"/>
    </row>
    <row r="395" spans="1:40" x14ac:dyDescent="0.35">
      <c r="A395" s="11" t="s">
        <v>566</v>
      </c>
      <c r="B395" s="12"/>
      <c r="C395" s="12"/>
      <c r="D395" s="85"/>
      <c r="E395" s="74"/>
      <c r="F395" s="12"/>
      <c r="G395" s="12"/>
      <c r="H395" s="13"/>
      <c r="I395" s="63"/>
      <c r="J395" s="63"/>
      <c r="K395" s="13"/>
      <c r="L395" s="86"/>
      <c r="M395" s="87">
        <v>3909.12646484375</v>
      </c>
      <c r="N395" s="87">
        <v>7819.8212890625</v>
      </c>
      <c r="O395" s="73"/>
      <c r="P395" s="88"/>
      <c r="Q395" s="88"/>
      <c r="R395" s="47">
        <v>1</v>
      </c>
      <c r="S395" s="47">
        <v>1</v>
      </c>
      <c r="T395" s="47">
        <v>0</v>
      </c>
      <c r="U395" s="48">
        <v>0</v>
      </c>
      <c r="V395" s="48">
        <v>1.0300000000000001E-3</v>
      </c>
      <c r="W395" s="48">
        <v>2.0530000000000001E-3</v>
      </c>
      <c r="X395" s="48">
        <v>0.54148600000000002</v>
      </c>
      <c r="Y395" s="48">
        <v>0</v>
      </c>
      <c r="Z395" s="48">
        <v>0</v>
      </c>
      <c r="AA395" s="75">
        <v>395</v>
      </c>
      <c r="AB395" s="75"/>
      <c r="AC395" s="89"/>
      <c r="AD395" s="47"/>
      <c r="AE395" s="47"/>
      <c r="AF395" s="47"/>
      <c r="AG395" s="47"/>
      <c r="AH395" s="47"/>
      <c r="AI395" s="47"/>
      <c r="AJ395" s="47"/>
      <c r="AK395" s="47"/>
      <c r="AL395" s="47"/>
      <c r="AM395" s="47"/>
      <c r="AN395" s="2"/>
    </row>
    <row r="396" spans="1:40" x14ac:dyDescent="0.35">
      <c r="A396" s="11" t="s">
        <v>567</v>
      </c>
      <c r="B396" s="12"/>
      <c r="C396" s="12"/>
      <c r="D396" s="85"/>
      <c r="E396" s="74"/>
      <c r="F396" s="12"/>
      <c r="G396" s="12"/>
      <c r="H396" s="13"/>
      <c r="I396" s="63"/>
      <c r="J396" s="63"/>
      <c r="K396" s="13"/>
      <c r="L396" s="86"/>
      <c r="M396" s="87">
        <v>781.3404541015625</v>
      </c>
      <c r="N396" s="87">
        <v>7448.8369140625</v>
      </c>
      <c r="O396" s="73"/>
      <c r="P396" s="88"/>
      <c r="Q396" s="88"/>
      <c r="R396" s="47">
        <v>1</v>
      </c>
      <c r="S396" s="47">
        <v>1</v>
      </c>
      <c r="T396" s="47">
        <v>0</v>
      </c>
      <c r="U396" s="48">
        <v>0</v>
      </c>
      <c r="V396" s="48">
        <v>1.0300000000000001E-3</v>
      </c>
      <c r="W396" s="48">
        <v>2.0530000000000001E-3</v>
      </c>
      <c r="X396" s="48">
        <v>0.54148600000000002</v>
      </c>
      <c r="Y396" s="48">
        <v>0</v>
      </c>
      <c r="Z396" s="48">
        <v>0</v>
      </c>
      <c r="AA396" s="75">
        <v>396</v>
      </c>
      <c r="AB396" s="75"/>
      <c r="AC396" s="89"/>
      <c r="AD396" s="47"/>
      <c r="AE396" s="47"/>
      <c r="AF396" s="47"/>
      <c r="AG396" s="47"/>
      <c r="AH396" s="47"/>
      <c r="AI396" s="47"/>
      <c r="AJ396" s="47"/>
      <c r="AK396" s="47"/>
      <c r="AL396" s="47"/>
      <c r="AM396" s="47"/>
      <c r="AN396" s="2"/>
    </row>
    <row r="397" spans="1:40" x14ac:dyDescent="0.35">
      <c r="A397" s="11" t="s">
        <v>568</v>
      </c>
      <c r="B397" s="12"/>
      <c r="C397" s="12"/>
      <c r="D397" s="85"/>
      <c r="E397" s="74"/>
      <c r="F397" s="12"/>
      <c r="G397" s="12"/>
      <c r="H397" s="13"/>
      <c r="I397" s="63"/>
      <c r="J397" s="63"/>
      <c r="K397" s="13"/>
      <c r="L397" s="86"/>
      <c r="M397" s="87">
        <v>1412.749267578125</v>
      </c>
      <c r="N397" s="87">
        <v>8172.52099609375</v>
      </c>
      <c r="O397" s="73"/>
      <c r="P397" s="88"/>
      <c r="Q397" s="88"/>
      <c r="R397" s="47">
        <v>1</v>
      </c>
      <c r="S397" s="47">
        <v>1</v>
      </c>
      <c r="T397" s="47">
        <v>0</v>
      </c>
      <c r="U397" s="48">
        <v>0</v>
      </c>
      <c r="V397" s="48">
        <v>1.0300000000000001E-3</v>
      </c>
      <c r="W397" s="48">
        <v>2.0530000000000001E-3</v>
      </c>
      <c r="X397" s="48">
        <v>0.54148600000000002</v>
      </c>
      <c r="Y397" s="48">
        <v>0</v>
      </c>
      <c r="Z397" s="48">
        <v>0</v>
      </c>
      <c r="AA397" s="75">
        <v>397</v>
      </c>
      <c r="AB397" s="75"/>
      <c r="AC397" s="89"/>
      <c r="AD397" s="47"/>
      <c r="AE397" s="47"/>
      <c r="AF397" s="47"/>
      <c r="AG397" s="47"/>
      <c r="AH397" s="47"/>
      <c r="AI397" s="47"/>
      <c r="AJ397" s="47"/>
      <c r="AK397" s="47"/>
      <c r="AL397" s="47"/>
      <c r="AM397" s="47"/>
      <c r="AN397" s="2"/>
    </row>
    <row r="398" spans="1:40" x14ac:dyDescent="0.35">
      <c r="A398" s="11" t="s">
        <v>569</v>
      </c>
      <c r="B398" s="12"/>
      <c r="C398" s="12"/>
      <c r="D398" s="85"/>
      <c r="E398" s="74"/>
      <c r="F398" s="12"/>
      <c r="G398" s="12"/>
      <c r="H398" s="13"/>
      <c r="I398" s="63"/>
      <c r="J398" s="63"/>
      <c r="K398" s="13"/>
      <c r="L398" s="86"/>
      <c r="M398" s="87">
        <v>1888.8419189453125</v>
      </c>
      <c r="N398" s="87">
        <v>9109.9521484375</v>
      </c>
      <c r="O398" s="73"/>
      <c r="P398" s="88"/>
      <c r="Q398" s="88"/>
      <c r="R398" s="47">
        <v>1</v>
      </c>
      <c r="S398" s="47">
        <v>1</v>
      </c>
      <c r="T398" s="47">
        <v>0</v>
      </c>
      <c r="U398" s="48">
        <v>0</v>
      </c>
      <c r="V398" s="48">
        <v>1.0300000000000001E-3</v>
      </c>
      <c r="W398" s="48">
        <v>2.0530000000000001E-3</v>
      </c>
      <c r="X398" s="48">
        <v>0.54148600000000002</v>
      </c>
      <c r="Y398" s="48">
        <v>0</v>
      </c>
      <c r="Z398" s="48">
        <v>0</v>
      </c>
      <c r="AA398" s="75">
        <v>398</v>
      </c>
      <c r="AB398" s="75"/>
      <c r="AC398" s="89"/>
      <c r="AD398" s="47"/>
      <c r="AE398" s="47"/>
      <c r="AF398" s="47"/>
      <c r="AG398" s="47"/>
      <c r="AH398" s="47"/>
      <c r="AI398" s="47"/>
      <c r="AJ398" s="47"/>
      <c r="AK398" s="47"/>
      <c r="AL398" s="47"/>
      <c r="AM398" s="47"/>
      <c r="AN398" s="2"/>
    </row>
    <row r="399" spans="1:40" x14ac:dyDescent="0.35">
      <c r="A399" s="11" t="s">
        <v>570</v>
      </c>
      <c r="B399" s="12"/>
      <c r="C399" s="12"/>
      <c r="D399" s="85"/>
      <c r="E399" s="74"/>
      <c r="F399" s="12"/>
      <c r="G399" s="12"/>
      <c r="H399" s="13"/>
      <c r="I399" s="63"/>
      <c r="J399" s="63"/>
      <c r="K399" s="13"/>
      <c r="L399" s="86"/>
      <c r="M399" s="87">
        <v>2994.271728515625</v>
      </c>
      <c r="N399" s="87">
        <v>6330.73388671875</v>
      </c>
      <c r="O399" s="73"/>
      <c r="P399" s="88"/>
      <c r="Q399" s="88"/>
      <c r="R399" s="47">
        <v>1</v>
      </c>
      <c r="S399" s="47">
        <v>1</v>
      </c>
      <c r="T399" s="47">
        <v>0</v>
      </c>
      <c r="U399" s="48">
        <v>0</v>
      </c>
      <c r="V399" s="48">
        <v>1.3500000000000001E-3</v>
      </c>
      <c r="W399" s="48">
        <v>0</v>
      </c>
      <c r="X399" s="48">
        <v>0.547485</v>
      </c>
      <c r="Y399" s="48">
        <v>0</v>
      </c>
      <c r="Z399" s="48">
        <v>0</v>
      </c>
      <c r="AA399" s="75">
        <v>399</v>
      </c>
      <c r="AB399" s="75"/>
      <c r="AC399" s="89"/>
      <c r="AD399" s="47"/>
      <c r="AE399" s="47"/>
      <c r="AF399" s="47"/>
      <c r="AG399" s="47"/>
      <c r="AH399" s="47"/>
      <c r="AI399" s="47"/>
      <c r="AJ399" s="47"/>
      <c r="AK399" s="47"/>
      <c r="AL399" s="47"/>
      <c r="AM399" s="47"/>
      <c r="AN399" s="2"/>
    </row>
    <row r="400" spans="1:40" x14ac:dyDescent="0.35">
      <c r="A400" s="11" t="s">
        <v>571</v>
      </c>
      <c r="B400" s="12"/>
      <c r="C400" s="12"/>
      <c r="D400" s="85"/>
      <c r="E400" s="74"/>
      <c r="F400" s="12"/>
      <c r="G400" s="12"/>
      <c r="H400" s="13"/>
      <c r="I400" s="63"/>
      <c r="J400" s="63"/>
      <c r="K400" s="13"/>
      <c r="L400" s="86"/>
      <c r="M400" s="87">
        <v>925.52313232421875</v>
      </c>
      <c r="N400" s="87">
        <v>7318.9013671875</v>
      </c>
      <c r="O400" s="73"/>
      <c r="P400" s="88"/>
      <c r="Q400" s="88"/>
      <c r="R400" s="47">
        <v>1</v>
      </c>
      <c r="S400" s="47">
        <v>1</v>
      </c>
      <c r="T400" s="47">
        <v>0</v>
      </c>
      <c r="U400" s="48">
        <v>0</v>
      </c>
      <c r="V400" s="48">
        <v>1.0300000000000001E-3</v>
      </c>
      <c r="W400" s="48">
        <v>2.0530000000000001E-3</v>
      </c>
      <c r="X400" s="48">
        <v>0.54148600000000002</v>
      </c>
      <c r="Y400" s="48">
        <v>0</v>
      </c>
      <c r="Z400" s="48">
        <v>0</v>
      </c>
      <c r="AA400" s="75">
        <v>400</v>
      </c>
      <c r="AB400" s="75"/>
      <c r="AC400" s="89"/>
      <c r="AD400" s="47"/>
      <c r="AE400" s="47"/>
      <c r="AF400" s="47"/>
      <c r="AG400" s="47"/>
      <c r="AH400" s="47"/>
      <c r="AI400" s="47"/>
      <c r="AJ400" s="47"/>
      <c r="AK400" s="47"/>
      <c r="AL400" s="47"/>
      <c r="AM400" s="47"/>
      <c r="AN400" s="2"/>
    </row>
    <row r="401" spans="1:40" x14ac:dyDescent="0.35">
      <c r="A401" s="11" t="s">
        <v>572</v>
      </c>
      <c r="B401" s="12"/>
      <c r="C401" s="12"/>
      <c r="D401" s="85"/>
      <c r="E401" s="74"/>
      <c r="F401" s="12"/>
      <c r="G401" s="12"/>
      <c r="H401" s="13"/>
      <c r="I401" s="63"/>
      <c r="J401" s="63"/>
      <c r="K401" s="13"/>
      <c r="L401" s="86"/>
      <c r="M401" s="87">
        <v>3942.159423828125</v>
      </c>
      <c r="N401" s="87">
        <v>7785.68017578125</v>
      </c>
      <c r="O401" s="73"/>
      <c r="P401" s="88"/>
      <c r="Q401" s="88"/>
      <c r="R401" s="47">
        <v>1</v>
      </c>
      <c r="S401" s="47">
        <v>1</v>
      </c>
      <c r="T401" s="47">
        <v>0</v>
      </c>
      <c r="U401" s="48">
        <v>0</v>
      </c>
      <c r="V401" s="48">
        <v>1.0300000000000001E-3</v>
      </c>
      <c r="W401" s="48">
        <v>2.0530000000000001E-3</v>
      </c>
      <c r="X401" s="48">
        <v>0.54148600000000002</v>
      </c>
      <c r="Y401" s="48">
        <v>0</v>
      </c>
      <c r="Z401" s="48">
        <v>0</v>
      </c>
      <c r="AA401" s="75">
        <v>401</v>
      </c>
      <c r="AB401" s="75"/>
      <c r="AC401" s="89"/>
      <c r="AD401" s="47"/>
      <c r="AE401" s="47"/>
      <c r="AF401" s="47"/>
      <c r="AG401" s="47"/>
      <c r="AH401" s="47"/>
      <c r="AI401" s="47"/>
      <c r="AJ401" s="47"/>
      <c r="AK401" s="47"/>
      <c r="AL401" s="47"/>
      <c r="AM401" s="47"/>
      <c r="AN401" s="2"/>
    </row>
    <row r="402" spans="1:40" x14ac:dyDescent="0.35">
      <c r="A402" s="11" t="s">
        <v>573</v>
      </c>
      <c r="B402" s="12"/>
      <c r="C402" s="12"/>
      <c r="D402" s="85"/>
      <c r="E402" s="74"/>
      <c r="F402" s="12"/>
      <c r="G402" s="12"/>
      <c r="H402" s="13"/>
      <c r="I402" s="63"/>
      <c r="J402" s="63"/>
      <c r="K402" s="13"/>
      <c r="L402" s="86"/>
      <c r="M402" s="87">
        <v>9652.5546875</v>
      </c>
      <c r="N402" s="87">
        <v>3614.251220703125</v>
      </c>
      <c r="O402" s="73"/>
      <c r="P402" s="88"/>
      <c r="Q402" s="88"/>
      <c r="R402" s="47">
        <v>1</v>
      </c>
      <c r="S402" s="47">
        <v>1</v>
      </c>
      <c r="T402" s="47">
        <v>0</v>
      </c>
      <c r="U402" s="48">
        <v>0</v>
      </c>
      <c r="V402" s="48">
        <v>1.307E-3</v>
      </c>
      <c r="W402" s="48">
        <v>0</v>
      </c>
      <c r="X402" s="48">
        <v>0.558446</v>
      </c>
      <c r="Y402" s="48">
        <v>0</v>
      </c>
      <c r="Z402" s="48">
        <v>0</v>
      </c>
      <c r="AA402" s="75">
        <v>402</v>
      </c>
      <c r="AB402" s="75"/>
      <c r="AC402" s="89"/>
      <c r="AD402" s="47"/>
      <c r="AE402" s="47"/>
      <c r="AF402" s="47"/>
      <c r="AG402" s="47"/>
      <c r="AH402" s="47"/>
      <c r="AI402" s="47"/>
      <c r="AJ402" s="47"/>
      <c r="AK402" s="47"/>
      <c r="AL402" s="47"/>
      <c r="AM402" s="47"/>
      <c r="AN402" s="2"/>
    </row>
    <row r="403" spans="1:40" x14ac:dyDescent="0.35">
      <c r="A403" s="11" t="s">
        <v>574</v>
      </c>
      <c r="B403" s="12"/>
      <c r="C403" s="12"/>
      <c r="D403" s="85"/>
      <c r="E403" s="74"/>
      <c r="F403" s="12"/>
      <c r="G403" s="12"/>
      <c r="H403" s="13"/>
      <c r="I403" s="63"/>
      <c r="J403" s="63"/>
      <c r="K403" s="13"/>
      <c r="L403" s="86"/>
      <c r="M403" s="87">
        <v>449.34259033203125</v>
      </c>
      <c r="N403" s="87">
        <v>8679.552734375</v>
      </c>
      <c r="O403" s="73"/>
      <c r="P403" s="88"/>
      <c r="Q403" s="88"/>
      <c r="R403" s="47">
        <v>1</v>
      </c>
      <c r="S403" s="47">
        <v>1</v>
      </c>
      <c r="T403" s="47">
        <v>0</v>
      </c>
      <c r="U403" s="48">
        <v>0</v>
      </c>
      <c r="V403" s="48">
        <v>1.0300000000000001E-3</v>
      </c>
      <c r="W403" s="48">
        <v>2.0530000000000001E-3</v>
      </c>
      <c r="X403" s="48">
        <v>0.54148600000000002</v>
      </c>
      <c r="Y403" s="48">
        <v>0</v>
      </c>
      <c r="Z403" s="48">
        <v>0</v>
      </c>
      <c r="AA403" s="75">
        <v>403</v>
      </c>
      <c r="AB403" s="75"/>
      <c r="AC403" s="89"/>
      <c r="AD403" s="47"/>
      <c r="AE403" s="47"/>
      <c r="AF403" s="47"/>
      <c r="AG403" s="47"/>
      <c r="AH403" s="47"/>
      <c r="AI403" s="47"/>
      <c r="AJ403" s="47"/>
      <c r="AK403" s="47"/>
      <c r="AL403" s="47"/>
      <c r="AM403" s="47"/>
      <c r="AN403" s="2"/>
    </row>
    <row r="404" spans="1:40" x14ac:dyDescent="0.35">
      <c r="A404" s="11" t="s">
        <v>575</v>
      </c>
      <c r="B404" s="12"/>
      <c r="C404" s="12"/>
      <c r="D404" s="85"/>
      <c r="E404" s="74"/>
      <c r="F404" s="12"/>
      <c r="G404" s="12"/>
      <c r="H404" s="13"/>
      <c r="I404" s="63"/>
      <c r="J404" s="63"/>
      <c r="K404" s="13"/>
      <c r="L404" s="86"/>
      <c r="M404" s="87">
        <v>2255.24560546875</v>
      </c>
      <c r="N404" s="87">
        <v>9673.2802734375</v>
      </c>
      <c r="O404" s="73"/>
      <c r="P404" s="88"/>
      <c r="Q404" s="88"/>
      <c r="R404" s="47">
        <v>1</v>
      </c>
      <c r="S404" s="47">
        <v>1</v>
      </c>
      <c r="T404" s="47">
        <v>0</v>
      </c>
      <c r="U404" s="48">
        <v>0</v>
      </c>
      <c r="V404" s="48">
        <v>1.0300000000000001E-3</v>
      </c>
      <c r="W404" s="48">
        <v>2.0530000000000001E-3</v>
      </c>
      <c r="X404" s="48">
        <v>0.54148600000000002</v>
      </c>
      <c r="Y404" s="48">
        <v>0</v>
      </c>
      <c r="Z404" s="48">
        <v>0</v>
      </c>
      <c r="AA404" s="75">
        <v>404</v>
      </c>
      <c r="AB404" s="75"/>
      <c r="AC404" s="89"/>
      <c r="AD404" s="47"/>
      <c r="AE404" s="47"/>
      <c r="AF404" s="47"/>
      <c r="AG404" s="47"/>
      <c r="AH404" s="47"/>
      <c r="AI404" s="47"/>
      <c r="AJ404" s="47"/>
      <c r="AK404" s="47"/>
      <c r="AL404" s="47"/>
      <c r="AM404" s="47"/>
      <c r="AN404" s="2"/>
    </row>
    <row r="405" spans="1:40" x14ac:dyDescent="0.35">
      <c r="A405" s="11" t="s">
        <v>576</v>
      </c>
      <c r="B405" s="12"/>
      <c r="C405" s="12"/>
      <c r="D405" s="85"/>
      <c r="E405" s="74"/>
      <c r="F405" s="12"/>
      <c r="G405" s="12"/>
      <c r="H405" s="13"/>
      <c r="I405" s="63"/>
      <c r="J405" s="63"/>
      <c r="K405" s="13"/>
      <c r="L405" s="86"/>
      <c r="M405" s="87">
        <v>2069.36083984375</v>
      </c>
      <c r="N405" s="87">
        <v>9347.9189453125</v>
      </c>
      <c r="O405" s="73"/>
      <c r="P405" s="88"/>
      <c r="Q405" s="88"/>
      <c r="R405" s="47">
        <v>1</v>
      </c>
      <c r="S405" s="47">
        <v>1</v>
      </c>
      <c r="T405" s="47">
        <v>0</v>
      </c>
      <c r="U405" s="48">
        <v>0</v>
      </c>
      <c r="V405" s="48">
        <v>1.0300000000000001E-3</v>
      </c>
      <c r="W405" s="48">
        <v>2.0530000000000001E-3</v>
      </c>
      <c r="X405" s="48">
        <v>0.54148600000000002</v>
      </c>
      <c r="Y405" s="48">
        <v>0</v>
      </c>
      <c r="Z405" s="48">
        <v>0</v>
      </c>
      <c r="AA405" s="75">
        <v>405</v>
      </c>
      <c r="AB405" s="75"/>
      <c r="AC405" s="89"/>
      <c r="AD405" s="47"/>
      <c r="AE405" s="47"/>
      <c r="AF405" s="47"/>
      <c r="AG405" s="47"/>
      <c r="AH405" s="47"/>
      <c r="AI405" s="47"/>
      <c r="AJ405" s="47"/>
      <c r="AK405" s="47"/>
      <c r="AL405" s="47"/>
      <c r="AM405" s="47"/>
      <c r="AN405" s="2"/>
    </row>
    <row r="406" spans="1:40" x14ac:dyDescent="0.35">
      <c r="A406" s="11" t="s">
        <v>577</v>
      </c>
      <c r="B406" s="12"/>
      <c r="C406" s="12"/>
      <c r="D406" s="85"/>
      <c r="E406" s="74"/>
      <c r="F406" s="12"/>
      <c r="G406" s="12"/>
      <c r="H406" s="13"/>
      <c r="I406" s="63"/>
      <c r="J406" s="63"/>
      <c r="K406" s="13"/>
      <c r="L406" s="86"/>
      <c r="M406" s="87">
        <v>1168.002197265625</v>
      </c>
      <c r="N406" s="87">
        <v>8365.861328125</v>
      </c>
      <c r="O406" s="73"/>
      <c r="P406" s="88"/>
      <c r="Q406" s="88"/>
      <c r="R406" s="47">
        <v>1</v>
      </c>
      <c r="S406" s="47">
        <v>1</v>
      </c>
      <c r="T406" s="47">
        <v>0</v>
      </c>
      <c r="U406" s="48">
        <v>0</v>
      </c>
      <c r="V406" s="48">
        <v>1.0300000000000001E-3</v>
      </c>
      <c r="W406" s="48">
        <v>2.0530000000000001E-3</v>
      </c>
      <c r="X406" s="48">
        <v>0.54148600000000002</v>
      </c>
      <c r="Y406" s="48">
        <v>0</v>
      </c>
      <c r="Z406" s="48">
        <v>0</v>
      </c>
      <c r="AA406" s="75">
        <v>406</v>
      </c>
      <c r="AB406" s="75"/>
      <c r="AC406" s="89"/>
      <c r="AD406" s="47"/>
      <c r="AE406" s="47"/>
      <c r="AF406" s="47"/>
      <c r="AG406" s="47"/>
      <c r="AH406" s="47"/>
      <c r="AI406" s="47"/>
      <c r="AJ406" s="47"/>
      <c r="AK406" s="47"/>
      <c r="AL406" s="47"/>
      <c r="AM406" s="47"/>
      <c r="AN406" s="2"/>
    </row>
    <row r="407" spans="1:40" x14ac:dyDescent="0.35">
      <c r="A407" s="11" t="s">
        <v>578</v>
      </c>
      <c r="B407" s="12"/>
      <c r="C407" s="12"/>
      <c r="D407" s="85"/>
      <c r="E407" s="74"/>
      <c r="F407" s="12"/>
      <c r="G407" s="12"/>
      <c r="H407" s="13"/>
      <c r="I407" s="63"/>
      <c r="J407" s="63"/>
      <c r="K407" s="13"/>
      <c r="L407" s="86"/>
      <c r="M407" s="87">
        <v>2781.574951171875</v>
      </c>
      <c r="N407" s="87">
        <v>6407.357421875</v>
      </c>
      <c r="O407" s="73"/>
      <c r="P407" s="88"/>
      <c r="Q407" s="88"/>
      <c r="R407" s="47">
        <v>1</v>
      </c>
      <c r="S407" s="47">
        <v>1</v>
      </c>
      <c r="T407" s="47">
        <v>0</v>
      </c>
      <c r="U407" s="48">
        <v>0</v>
      </c>
      <c r="V407" s="48">
        <v>1.3500000000000001E-3</v>
      </c>
      <c r="W407" s="48">
        <v>0</v>
      </c>
      <c r="X407" s="48">
        <v>0.547485</v>
      </c>
      <c r="Y407" s="48">
        <v>0</v>
      </c>
      <c r="Z407" s="48">
        <v>0</v>
      </c>
      <c r="AA407" s="75">
        <v>407</v>
      </c>
      <c r="AB407" s="75"/>
      <c r="AC407" s="89"/>
      <c r="AD407" s="47"/>
      <c r="AE407" s="47"/>
      <c r="AF407" s="47"/>
      <c r="AG407" s="47"/>
      <c r="AH407" s="47"/>
      <c r="AI407" s="47"/>
      <c r="AJ407" s="47"/>
      <c r="AK407" s="47"/>
      <c r="AL407" s="47"/>
      <c r="AM407" s="47"/>
      <c r="AN407" s="2"/>
    </row>
    <row r="408" spans="1:40" x14ac:dyDescent="0.35">
      <c r="A408" s="11" t="s">
        <v>579</v>
      </c>
      <c r="B408" s="12"/>
      <c r="C408" s="12"/>
      <c r="D408" s="85"/>
      <c r="E408" s="74"/>
      <c r="F408" s="12"/>
      <c r="G408" s="12"/>
      <c r="H408" s="13"/>
      <c r="I408" s="63"/>
      <c r="J408" s="63"/>
      <c r="K408" s="13"/>
      <c r="L408" s="86"/>
      <c r="M408" s="87">
        <v>2273.00341796875</v>
      </c>
      <c r="N408" s="87">
        <v>7277.70458984375</v>
      </c>
      <c r="O408" s="73"/>
      <c r="P408" s="88"/>
      <c r="Q408" s="88"/>
      <c r="R408" s="47">
        <v>1</v>
      </c>
      <c r="S408" s="47">
        <v>1</v>
      </c>
      <c r="T408" s="47">
        <v>0</v>
      </c>
      <c r="U408" s="48">
        <v>0</v>
      </c>
      <c r="V408" s="48">
        <v>1.0300000000000001E-3</v>
      </c>
      <c r="W408" s="48">
        <v>2.0530000000000001E-3</v>
      </c>
      <c r="X408" s="48">
        <v>0.54148600000000002</v>
      </c>
      <c r="Y408" s="48">
        <v>0</v>
      </c>
      <c r="Z408" s="48">
        <v>0</v>
      </c>
      <c r="AA408" s="75">
        <v>408</v>
      </c>
      <c r="AB408" s="75"/>
      <c r="AC408" s="89"/>
      <c r="AD408" s="47"/>
      <c r="AE408" s="47"/>
      <c r="AF408" s="47"/>
      <c r="AG408" s="47"/>
      <c r="AH408" s="47"/>
      <c r="AI408" s="47"/>
      <c r="AJ408" s="47"/>
      <c r="AK408" s="47"/>
      <c r="AL408" s="47"/>
      <c r="AM408" s="47"/>
      <c r="AN408" s="2"/>
    </row>
    <row r="409" spans="1:40" x14ac:dyDescent="0.35">
      <c r="A409" s="11" t="s">
        <v>580</v>
      </c>
      <c r="B409" s="12"/>
      <c r="C409" s="12"/>
      <c r="D409" s="85"/>
      <c r="E409" s="74"/>
      <c r="F409" s="12"/>
      <c r="G409" s="12"/>
      <c r="H409" s="13"/>
      <c r="I409" s="63"/>
      <c r="J409" s="63"/>
      <c r="K409" s="13"/>
      <c r="L409" s="86"/>
      <c r="M409" s="87">
        <v>1846.922119140625</v>
      </c>
      <c r="N409" s="87">
        <v>9714.9580078125</v>
      </c>
      <c r="O409" s="73"/>
      <c r="P409" s="88"/>
      <c r="Q409" s="88"/>
      <c r="R409" s="47">
        <v>1</v>
      </c>
      <c r="S409" s="47">
        <v>1</v>
      </c>
      <c r="T409" s="47">
        <v>0</v>
      </c>
      <c r="U409" s="48">
        <v>0</v>
      </c>
      <c r="V409" s="48">
        <v>1.0300000000000001E-3</v>
      </c>
      <c r="W409" s="48">
        <v>2.0530000000000001E-3</v>
      </c>
      <c r="X409" s="48">
        <v>0.54148600000000002</v>
      </c>
      <c r="Y409" s="48">
        <v>0</v>
      </c>
      <c r="Z409" s="48">
        <v>0</v>
      </c>
      <c r="AA409" s="75">
        <v>409</v>
      </c>
      <c r="AB409" s="75"/>
      <c r="AC409" s="89"/>
      <c r="AD409" s="47"/>
      <c r="AE409" s="47"/>
      <c r="AF409" s="47"/>
      <c r="AG409" s="47"/>
      <c r="AH409" s="47"/>
      <c r="AI409" s="47"/>
      <c r="AJ409" s="47"/>
      <c r="AK409" s="47"/>
      <c r="AL409" s="47"/>
      <c r="AM409" s="47"/>
      <c r="AN409" s="2"/>
    </row>
    <row r="410" spans="1:40" x14ac:dyDescent="0.35">
      <c r="A410" s="11" t="s">
        <v>581</v>
      </c>
      <c r="B410" s="12"/>
      <c r="C410" s="12"/>
      <c r="D410" s="85"/>
      <c r="E410" s="74"/>
      <c r="F410" s="12"/>
      <c r="G410" s="12"/>
      <c r="H410" s="13"/>
      <c r="I410" s="63"/>
      <c r="J410" s="63"/>
      <c r="K410" s="13"/>
      <c r="L410" s="86"/>
      <c r="M410" s="87">
        <v>3243.905517578125</v>
      </c>
      <c r="N410" s="87">
        <v>7458.298828125</v>
      </c>
      <c r="O410" s="73"/>
      <c r="P410" s="88"/>
      <c r="Q410" s="88"/>
      <c r="R410" s="47">
        <v>1</v>
      </c>
      <c r="S410" s="47">
        <v>1</v>
      </c>
      <c r="T410" s="47">
        <v>0</v>
      </c>
      <c r="U410" s="48">
        <v>0</v>
      </c>
      <c r="V410" s="48">
        <v>1.0300000000000001E-3</v>
      </c>
      <c r="W410" s="48">
        <v>2.0530000000000001E-3</v>
      </c>
      <c r="X410" s="48">
        <v>0.54148600000000002</v>
      </c>
      <c r="Y410" s="48">
        <v>0</v>
      </c>
      <c r="Z410" s="48">
        <v>0</v>
      </c>
      <c r="AA410" s="75">
        <v>410</v>
      </c>
      <c r="AB410" s="75"/>
      <c r="AC410" s="89"/>
      <c r="AD410" s="47"/>
      <c r="AE410" s="47"/>
      <c r="AF410" s="47"/>
      <c r="AG410" s="47"/>
      <c r="AH410" s="47"/>
      <c r="AI410" s="47"/>
      <c r="AJ410" s="47"/>
      <c r="AK410" s="47"/>
      <c r="AL410" s="47"/>
      <c r="AM410" s="47"/>
      <c r="AN410" s="2"/>
    </row>
    <row r="411" spans="1:40" x14ac:dyDescent="0.35">
      <c r="A411" s="11" t="s">
        <v>582</v>
      </c>
      <c r="B411" s="12"/>
      <c r="C411" s="12"/>
      <c r="D411" s="85"/>
      <c r="E411" s="74"/>
      <c r="F411" s="12"/>
      <c r="G411" s="12"/>
      <c r="H411" s="13"/>
      <c r="I411" s="63"/>
      <c r="J411" s="63"/>
      <c r="K411" s="13"/>
      <c r="L411" s="86"/>
      <c r="M411" s="87">
        <v>5700.91845703125</v>
      </c>
      <c r="N411" s="87">
        <v>5684.2099609375</v>
      </c>
      <c r="O411" s="73"/>
      <c r="P411" s="88"/>
      <c r="Q411" s="88"/>
      <c r="R411" s="47">
        <v>9</v>
      </c>
      <c r="S411" s="47">
        <v>0</v>
      </c>
      <c r="T411" s="47">
        <v>9</v>
      </c>
      <c r="U411" s="48">
        <v>3192</v>
      </c>
      <c r="V411" s="48">
        <v>1.805E-3</v>
      </c>
      <c r="W411" s="48">
        <v>0</v>
      </c>
      <c r="X411" s="48">
        <v>4.2593649999999998</v>
      </c>
      <c r="Y411" s="48">
        <v>0</v>
      </c>
      <c r="Z411" s="48">
        <v>0</v>
      </c>
      <c r="AA411" s="75">
        <v>411</v>
      </c>
      <c r="AB411" s="75"/>
      <c r="AC411" s="89"/>
      <c r="AD411" s="47"/>
      <c r="AE411" s="47"/>
      <c r="AF411" s="47"/>
      <c r="AG411" s="47"/>
      <c r="AH411" s="47"/>
      <c r="AI411" s="47"/>
      <c r="AJ411" s="106" t="s">
        <v>2147</v>
      </c>
      <c r="AK411" s="106" t="s">
        <v>2147</v>
      </c>
      <c r="AL411" s="106" t="s">
        <v>2147</v>
      </c>
      <c r="AM411" s="106" t="s">
        <v>2147</v>
      </c>
      <c r="AN411" s="2"/>
    </row>
    <row r="412" spans="1:40" x14ac:dyDescent="0.35">
      <c r="A412" s="11" t="s">
        <v>583</v>
      </c>
      <c r="B412" s="12"/>
      <c r="C412" s="12"/>
      <c r="D412" s="85"/>
      <c r="E412" s="74"/>
      <c r="F412" s="12"/>
      <c r="G412" s="12"/>
      <c r="H412" s="13"/>
      <c r="I412" s="63"/>
      <c r="J412" s="63"/>
      <c r="K412" s="13"/>
      <c r="L412" s="86"/>
      <c r="M412" s="87">
        <v>4548.3701171875</v>
      </c>
      <c r="N412" s="87">
        <v>7008.9794921875</v>
      </c>
      <c r="O412" s="73"/>
      <c r="P412" s="88"/>
      <c r="Q412" s="88"/>
      <c r="R412" s="47">
        <v>1</v>
      </c>
      <c r="S412" s="47">
        <v>1</v>
      </c>
      <c r="T412" s="47">
        <v>0</v>
      </c>
      <c r="U412" s="48">
        <v>0</v>
      </c>
      <c r="V412" s="48">
        <v>1.3209999999999999E-3</v>
      </c>
      <c r="W412" s="48">
        <v>0</v>
      </c>
      <c r="X412" s="48">
        <v>0.55227300000000001</v>
      </c>
      <c r="Y412" s="48">
        <v>0</v>
      </c>
      <c r="Z412" s="48">
        <v>0</v>
      </c>
      <c r="AA412" s="75">
        <v>412</v>
      </c>
      <c r="AB412" s="75"/>
      <c r="AC412" s="89"/>
      <c r="AD412" s="47"/>
      <c r="AE412" s="47"/>
      <c r="AF412" s="47"/>
      <c r="AG412" s="47"/>
      <c r="AH412" s="47"/>
      <c r="AI412" s="47"/>
      <c r="AJ412" s="47"/>
      <c r="AK412" s="47"/>
      <c r="AL412" s="47"/>
      <c r="AM412" s="47"/>
      <c r="AN412" s="2"/>
    </row>
    <row r="413" spans="1:40" x14ac:dyDescent="0.35">
      <c r="A413" s="11" t="s">
        <v>584</v>
      </c>
      <c r="B413" s="12"/>
      <c r="C413" s="12"/>
      <c r="D413" s="85"/>
      <c r="E413" s="74"/>
      <c r="F413" s="12"/>
      <c r="G413" s="12"/>
      <c r="H413" s="13"/>
      <c r="I413" s="63"/>
      <c r="J413" s="63"/>
      <c r="K413" s="13"/>
      <c r="L413" s="86"/>
      <c r="M413" s="87">
        <v>6427.36279296875</v>
      </c>
      <c r="N413" s="87">
        <v>7155.23095703125</v>
      </c>
      <c r="O413" s="73"/>
      <c r="P413" s="88"/>
      <c r="Q413" s="88"/>
      <c r="R413" s="47">
        <v>1</v>
      </c>
      <c r="S413" s="47">
        <v>1</v>
      </c>
      <c r="T413" s="47">
        <v>0</v>
      </c>
      <c r="U413" s="48">
        <v>0</v>
      </c>
      <c r="V413" s="48">
        <v>1.3209999999999999E-3</v>
      </c>
      <c r="W413" s="48">
        <v>0</v>
      </c>
      <c r="X413" s="48">
        <v>0.55227300000000001</v>
      </c>
      <c r="Y413" s="48">
        <v>0</v>
      </c>
      <c r="Z413" s="48">
        <v>0</v>
      </c>
      <c r="AA413" s="75">
        <v>413</v>
      </c>
      <c r="AB413" s="75"/>
      <c r="AC413" s="89"/>
      <c r="AD413" s="47"/>
      <c r="AE413" s="47"/>
      <c r="AF413" s="47"/>
      <c r="AG413" s="47"/>
      <c r="AH413" s="47"/>
      <c r="AI413" s="47"/>
      <c r="AJ413" s="47"/>
      <c r="AK413" s="47"/>
      <c r="AL413" s="47"/>
      <c r="AM413" s="47"/>
      <c r="AN413" s="2"/>
    </row>
    <row r="414" spans="1:40" x14ac:dyDescent="0.35">
      <c r="A414" s="11" t="s">
        <v>585</v>
      </c>
      <c r="B414" s="12"/>
      <c r="C414" s="12"/>
      <c r="D414" s="85"/>
      <c r="E414" s="74"/>
      <c r="F414" s="12"/>
      <c r="G414" s="12"/>
      <c r="H414" s="13"/>
      <c r="I414" s="63"/>
      <c r="J414" s="63"/>
      <c r="K414" s="13"/>
      <c r="L414" s="86"/>
      <c r="M414" s="87">
        <v>919.23834228515625</v>
      </c>
      <c r="N414" s="87">
        <v>8979.2138671875</v>
      </c>
      <c r="O414" s="73"/>
      <c r="P414" s="88"/>
      <c r="Q414" s="88"/>
      <c r="R414" s="47">
        <v>1</v>
      </c>
      <c r="S414" s="47">
        <v>1</v>
      </c>
      <c r="T414" s="47">
        <v>0</v>
      </c>
      <c r="U414" s="48">
        <v>0</v>
      </c>
      <c r="V414" s="48">
        <v>1.0300000000000001E-3</v>
      </c>
      <c r="W414" s="48">
        <v>2.0530000000000001E-3</v>
      </c>
      <c r="X414" s="48">
        <v>0.54148600000000002</v>
      </c>
      <c r="Y414" s="48">
        <v>0</v>
      </c>
      <c r="Z414" s="48">
        <v>0</v>
      </c>
      <c r="AA414" s="75">
        <v>414</v>
      </c>
      <c r="AB414" s="75"/>
      <c r="AC414" s="89"/>
      <c r="AD414" s="47"/>
      <c r="AE414" s="47"/>
      <c r="AF414" s="47"/>
      <c r="AG414" s="47"/>
      <c r="AH414" s="47"/>
      <c r="AI414" s="47"/>
      <c r="AJ414" s="47"/>
      <c r="AK414" s="47"/>
      <c r="AL414" s="47"/>
      <c r="AM414" s="47"/>
      <c r="AN414" s="2"/>
    </row>
    <row r="415" spans="1:40" x14ac:dyDescent="0.35">
      <c r="A415" s="11" t="s">
        <v>586</v>
      </c>
      <c r="B415" s="12"/>
      <c r="C415" s="12"/>
      <c r="D415" s="85"/>
      <c r="E415" s="74"/>
      <c r="F415" s="12"/>
      <c r="G415" s="12"/>
      <c r="H415" s="13"/>
      <c r="I415" s="63"/>
      <c r="J415" s="63"/>
      <c r="K415" s="13"/>
      <c r="L415" s="86"/>
      <c r="M415" s="87">
        <v>9120.6640625</v>
      </c>
      <c r="N415" s="87">
        <v>3042.591796875</v>
      </c>
      <c r="O415" s="73"/>
      <c r="P415" s="88"/>
      <c r="Q415" s="88"/>
      <c r="R415" s="47">
        <v>1</v>
      </c>
      <c r="S415" s="47">
        <v>1</v>
      </c>
      <c r="T415" s="47">
        <v>0</v>
      </c>
      <c r="U415" s="48">
        <v>0</v>
      </c>
      <c r="V415" s="48">
        <v>1.3569999999999999E-3</v>
      </c>
      <c r="W415" s="48">
        <v>0</v>
      </c>
      <c r="X415" s="48">
        <v>0.54684200000000005</v>
      </c>
      <c r="Y415" s="48">
        <v>0</v>
      </c>
      <c r="Z415" s="48">
        <v>0</v>
      </c>
      <c r="AA415" s="75">
        <v>415</v>
      </c>
      <c r="AB415" s="75"/>
      <c r="AC415" s="89"/>
      <c r="AD415" s="47"/>
      <c r="AE415" s="47"/>
      <c r="AF415" s="47"/>
      <c r="AG415" s="47"/>
      <c r="AH415" s="47"/>
      <c r="AI415" s="47"/>
      <c r="AJ415" s="47"/>
      <c r="AK415" s="47"/>
      <c r="AL415" s="47"/>
      <c r="AM415" s="47"/>
      <c r="AN415" s="2"/>
    </row>
    <row r="416" spans="1:40" x14ac:dyDescent="0.35">
      <c r="A416" s="11" t="s">
        <v>587</v>
      </c>
      <c r="B416" s="12"/>
      <c r="C416" s="12"/>
      <c r="D416" s="85"/>
      <c r="E416" s="74"/>
      <c r="F416" s="12"/>
      <c r="G416" s="12"/>
      <c r="H416" s="13"/>
      <c r="I416" s="63"/>
      <c r="J416" s="63"/>
      <c r="K416" s="13"/>
      <c r="L416" s="86"/>
      <c r="M416" s="87">
        <v>1980.3765869140625</v>
      </c>
      <c r="N416" s="87">
        <v>8500.7587890625</v>
      </c>
      <c r="O416" s="73"/>
      <c r="P416" s="88"/>
      <c r="Q416" s="88"/>
      <c r="R416" s="47">
        <v>1</v>
      </c>
      <c r="S416" s="47">
        <v>1</v>
      </c>
      <c r="T416" s="47">
        <v>0</v>
      </c>
      <c r="U416" s="48">
        <v>0</v>
      </c>
      <c r="V416" s="48">
        <v>1.0300000000000001E-3</v>
      </c>
      <c r="W416" s="48">
        <v>2.0530000000000001E-3</v>
      </c>
      <c r="X416" s="48">
        <v>0.54148600000000002</v>
      </c>
      <c r="Y416" s="48">
        <v>0</v>
      </c>
      <c r="Z416" s="48">
        <v>0</v>
      </c>
      <c r="AA416" s="75">
        <v>416</v>
      </c>
      <c r="AB416" s="75"/>
      <c r="AC416" s="89"/>
      <c r="AD416" s="47"/>
      <c r="AE416" s="47"/>
      <c r="AF416" s="47"/>
      <c r="AG416" s="47"/>
      <c r="AH416" s="47"/>
      <c r="AI416" s="47"/>
      <c r="AJ416" s="47"/>
      <c r="AK416" s="47"/>
      <c r="AL416" s="47"/>
      <c r="AM416" s="47"/>
      <c r="AN416" s="2"/>
    </row>
    <row r="417" spans="1:40" x14ac:dyDescent="0.35">
      <c r="A417" s="11" t="s">
        <v>588</v>
      </c>
      <c r="B417" s="12"/>
      <c r="C417" s="12"/>
      <c r="D417" s="85"/>
      <c r="E417" s="74"/>
      <c r="F417" s="12"/>
      <c r="G417" s="12"/>
      <c r="H417" s="13"/>
      <c r="I417" s="63"/>
      <c r="J417" s="63"/>
      <c r="K417" s="13"/>
      <c r="L417" s="86"/>
      <c r="M417" s="87">
        <v>1398.6666259765625</v>
      </c>
      <c r="N417" s="87">
        <v>7131.54541015625</v>
      </c>
      <c r="O417" s="73"/>
      <c r="P417" s="88"/>
      <c r="Q417" s="88"/>
      <c r="R417" s="47">
        <v>1</v>
      </c>
      <c r="S417" s="47">
        <v>1</v>
      </c>
      <c r="T417" s="47">
        <v>0</v>
      </c>
      <c r="U417" s="48">
        <v>0</v>
      </c>
      <c r="V417" s="48">
        <v>1.0300000000000001E-3</v>
      </c>
      <c r="W417" s="48">
        <v>2.0530000000000001E-3</v>
      </c>
      <c r="X417" s="48">
        <v>0.54148600000000002</v>
      </c>
      <c r="Y417" s="48">
        <v>0</v>
      </c>
      <c r="Z417" s="48">
        <v>0</v>
      </c>
      <c r="AA417" s="75">
        <v>417</v>
      </c>
      <c r="AB417" s="75"/>
      <c r="AC417" s="89"/>
      <c r="AD417" s="47"/>
      <c r="AE417" s="47"/>
      <c r="AF417" s="47"/>
      <c r="AG417" s="47"/>
      <c r="AH417" s="47"/>
      <c r="AI417" s="47"/>
      <c r="AJ417" s="47"/>
      <c r="AK417" s="47"/>
      <c r="AL417" s="47"/>
      <c r="AM417" s="47"/>
      <c r="AN417" s="2"/>
    </row>
    <row r="418" spans="1:40" x14ac:dyDescent="0.35">
      <c r="A418" s="11" t="s">
        <v>589</v>
      </c>
      <c r="B418" s="12"/>
      <c r="C418" s="12"/>
      <c r="D418" s="85"/>
      <c r="E418" s="74"/>
      <c r="F418" s="12"/>
      <c r="G418" s="12"/>
      <c r="H418" s="13"/>
      <c r="I418" s="63"/>
      <c r="J418" s="63"/>
      <c r="K418" s="13"/>
      <c r="L418" s="86"/>
      <c r="M418" s="87">
        <v>7571.009765625</v>
      </c>
      <c r="N418" s="87">
        <v>7485.923828125</v>
      </c>
      <c r="O418" s="73"/>
      <c r="P418" s="88"/>
      <c r="Q418" s="88"/>
      <c r="R418" s="47">
        <v>1</v>
      </c>
      <c r="S418" s="47">
        <v>1</v>
      </c>
      <c r="T418" s="47">
        <v>0</v>
      </c>
      <c r="U418" s="48">
        <v>0</v>
      </c>
      <c r="V418" s="48">
        <v>1.335E-3</v>
      </c>
      <c r="W418" s="48">
        <v>0</v>
      </c>
      <c r="X418" s="48">
        <v>0.54926600000000003</v>
      </c>
      <c r="Y418" s="48">
        <v>0</v>
      </c>
      <c r="Z418" s="48">
        <v>0</v>
      </c>
      <c r="AA418" s="75">
        <v>418</v>
      </c>
      <c r="AB418" s="75"/>
      <c r="AC418" s="89"/>
      <c r="AD418" s="47"/>
      <c r="AE418" s="47"/>
      <c r="AF418" s="47"/>
      <c r="AG418" s="47"/>
      <c r="AH418" s="47"/>
      <c r="AI418" s="47"/>
      <c r="AJ418" s="47"/>
      <c r="AK418" s="47"/>
      <c r="AL418" s="47"/>
      <c r="AM418" s="47"/>
      <c r="AN418" s="2"/>
    </row>
    <row r="419" spans="1:40" x14ac:dyDescent="0.35">
      <c r="A419" s="11" t="s">
        <v>590</v>
      </c>
      <c r="B419" s="12"/>
      <c r="C419" s="12"/>
      <c r="D419" s="85"/>
      <c r="E419" s="74"/>
      <c r="F419" s="12"/>
      <c r="G419" s="12"/>
      <c r="H419" s="13"/>
      <c r="I419" s="63"/>
      <c r="J419" s="63"/>
      <c r="K419" s="13"/>
      <c r="L419" s="86"/>
      <c r="M419" s="87">
        <v>6581.7333984375</v>
      </c>
      <c r="N419" s="87">
        <v>820.76617431640625</v>
      </c>
      <c r="O419" s="73"/>
      <c r="P419" s="88"/>
      <c r="Q419" s="88"/>
      <c r="R419" s="47">
        <v>1</v>
      </c>
      <c r="S419" s="47">
        <v>1</v>
      </c>
      <c r="T419" s="47">
        <v>0</v>
      </c>
      <c r="U419" s="48">
        <v>0</v>
      </c>
      <c r="V419" s="48">
        <v>1.335E-3</v>
      </c>
      <c r="W419" s="48">
        <v>0</v>
      </c>
      <c r="X419" s="48">
        <v>0.54926600000000003</v>
      </c>
      <c r="Y419" s="48">
        <v>0</v>
      </c>
      <c r="Z419" s="48">
        <v>0</v>
      </c>
      <c r="AA419" s="75">
        <v>419</v>
      </c>
      <c r="AB419" s="75"/>
      <c r="AC419" s="89"/>
      <c r="AD419" s="47"/>
      <c r="AE419" s="47"/>
      <c r="AF419" s="47"/>
      <c r="AG419" s="47"/>
      <c r="AH419" s="47"/>
      <c r="AI419" s="47"/>
      <c r="AJ419" s="47"/>
      <c r="AK419" s="47"/>
      <c r="AL419" s="47"/>
      <c r="AM419" s="47"/>
      <c r="AN419" s="2"/>
    </row>
    <row r="420" spans="1:40" x14ac:dyDescent="0.35">
      <c r="A420" s="11" t="s">
        <v>591</v>
      </c>
      <c r="B420" s="12"/>
      <c r="C420" s="12"/>
      <c r="D420" s="85"/>
      <c r="E420" s="74"/>
      <c r="F420" s="12"/>
      <c r="G420" s="12"/>
      <c r="H420" s="13"/>
      <c r="I420" s="63"/>
      <c r="J420" s="63"/>
      <c r="K420" s="13"/>
      <c r="L420" s="86"/>
      <c r="M420" s="87">
        <v>5137.2001953125</v>
      </c>
      <c r="N420" s="87">
        <v>1354.6087646484375</v>
      </c>
      <c r="O420" s="73"/>
      <c r="P420" s="88"/>
      <c r="Q420" s="88"/>
      <c r="R420" s="47">
        <v>1</v>
      </c>
      <c r="S420" s="47">
        <v>1</v>
      </c>
      <c r="T420" s="47">
        <v>0</v>
      </c>
      <c r="U420" s="48">
        <v>0</v>
      </c>
      <c r="V420" s="48">
        <v>1.3140000000000001E-3</v>
      </c>
      <c r="W420" s="48">
        <v>0</v>
      </c>
      <c r="X420" s="48">
        <v>0.55471700000000002</v>
      </c>
      <c r="Y420" s="48">
        <v>0</v>
      </c>
      <c r="Z420" s="48">
        <v>0</v>
      </c>
      <c r="AA420" s="75">
        <v>420</v>
      </c>
      <c r="AB420" s="75"/>
      <c r="AC420" s="89"/>
      <c r="AD420" s="47"/>
      <c r="AE420" s="47"/>
      <c r="AF420" s="47"/>
      <c r="AG420" s="47"/>
      <c r="AH420" s="47"/>
      <c r="AI420" s="47"/>
      <c r="AJ420" s="47"/>
      <c r="AK420" s="47"/>
      <c r="AL420" s="47"/>
      <c r="AM420" s="47"/>
      <c r="AN420" s="2"/>
    </row>
    <row r="421" spans="1:40" x14ac:dyDescent="0.35">
      <c r="A421" s="11" t="s">
        <v>592</v>
      </c>
      <c r="B421" s="12"/>
      <c r="C421" s="12"/>
      <c r="D421" s="85"/>
      <c r="E421" s="74"/>
      <c r="F421" s="12"/>
      <c r="G421" s="12"/>
      <c r="H421" s="13"/>
      <c r="I421" s="63"/>
      <c r="J421" s="63"/>
      <c r="K421" s="13"/>
      <c r="L421" s="86"/>
      <c r="M421" s="87">
        <v>5164.43798828125</v>
      </c>
      <c r="N421" s="87">
        <v>4129.58154296875</v>
      </c>
      <c r="O421" s="73"/>
      <c r="P421" s="88"/>
      <c r="Q421" s="88"/>
      <c r="R421" s="47">
        <v>3</v>
      </c>
      <c r="S421" s="47">
        <v>0</v>
      </c>
      <c r="T421" s="47">
        <v>3</v>
      </c>
      <c r="U421" s="48">
        <v>810</v>
      </c>
      <c r="V421" s="48">
        <v>1.7669999999999999E-3</v>
      </c>
      <c r="W421" s="48">
        <v>0</v>
      </c>
      <c r="X421" s="48">
        <v>1.464129</v>
      </c>
      <c r="Y421" s="48">
        <v>0</v>
      </c>
      <c r="Z421" s="48">
        <v>0</v>
      </c>
      <c r="AA421" s="75">
        <v>421</v>
      </c>
      <c r="AB421" s="75"/>
      <c r="AC421" s="89"/>
      <c r="AD421" s="47"/>
      <c r="AE421" s="47"/>
      <c r="AF421" s="47"/>
      <c r="AG421" s="47"/>
      <c r="AH421" s="47"/>
      <c r="AI421" s="47"/>
      <c r="AJ421" s="106" t="s">
        <v>2147</v>
      </c>
      <c r="AK421" s="106" t="s">
        <v>2147</v>
      </c>
      <c r="AL421" s="106" t="s">
        <v>2147</v>
      </c>
      <c r="AM421" s="106" t="s">
        <v>2147</v>
      </c>
      <c r="AN421" s="2"/>
    </row>
    <row r="422" spans="1:40" x14ac:dyDescent="0.35">
      <c r="A422" s="11" t="s">
        <v>593</v>
      </c>
      <c r="B422" s="12"/>
      <c r="C422" s="12"/>
      <c r="D422" s="85"/>
      <c r="E422" s="74"/>
      <c r="F422" s="12"/>
      <c r="G422" s="12"/>
      <c r="H422" s="13"/>
      <c r="I422" s="63"/>
      <c r="J422" s="63"/>
      <c r="K422" s="13"/>
      <c r="L422" s="86"/>
      <c r="M422" s="87">
        <v>3094.77099609375</v>
      </c>
      <c r="N422" s="87">
        <v>2768.06494140625</v>
      </c>
      <c r="O422" s="73"/>
      <c r="P422" s="88"/>
      <c r="Q422" s="88"/>
      <c r="R422" s="47">
        <v>1</v>
      </c>
      <c r="S422" s="47">
        <v>1</v>
      </c>
      <c r="T422" s="47">
        <v>0</v>
      </c>
      <c r="U422" s="48">
        <v>0</v>
      </c>
      <c r="V422" s="48">
        <v>1.2999999999999999E-3</v>
      </c>
      <c r="W422" s="48">
        <v>0</v>
      </c>
      <c r="X422" s="48">
        <v>0.564836</v>
      </c>
      <c r="Y422" s="48">
        <v>0</v>
      </c>
      <c r="Z422" s="48">
        <v>0</v>
      </c>
      <c r="AA422" s="75">
        <v>422</v>
      </c>
      <c r="AB422" s="75"/>
      <c r="AC422" s="89"/>
      <c r="AD422" s="47"/>
      <c r="AE422" s="47"/>
      <c r="AF422" s="47"/>
      <c r="AG422" s="47"/>
      <c r="AH422" s="47"/>
      <c r="AI422" s="47"/>
      <c r="AJ422" s="47"/>
      <c r="AK422" s="47"/>
      <c r="AL422" s="47"/>
      <c r="AM422" s="47"/>
      <c r="AN422" s="2"/>
    </row>
    <row r="423" spans="1:40" x14ac:dyDescent="0.35">
      <c r="A423" s="11" t="s">
        <v>594</v>
      </c>
      <c r="B423" s="12"/>
      <c r="C423" s="12"/>
      <c r="D423" s="85"/>
      <c r="E423" s="74"/>
      <c r="F423" s="12"/>
      <c r="G423" s="12"/>
      <c r="H423" s="13"/>
      <c r="I423" s="63"/>
      <c r="J423" s="63"/>
      <c r="K423" s="13"/>
      <c r="L423" s="86"/>
      <c r="M423" s="87">
        <v>2619.884033203125</v>
      </c>
      <c r="N423" s="87">
        <v>7392.146484375</v>
      </c>
      <c r="O423" s="73"/>
      <c r="P423" s="88"/>
      <c r="Q423" s="88"/>
      <c r="R423" s="47">
        <v>1</v>
      </c>
      <c r="S423" s="47">
        <v>1</v>
      </c>
      <c r="T423" s="47">
        <v>0</v>
      </c>
      <c r="U423" s="48">
        <v>0</v>
      </c>
      <c r="V423" s="48">
        <v>1.0300000000000001E-3</v>
      </c>
      <c r="W423" s="48">
        <v>2.0530000000000001E-3</v>
      </c>
      <c r="X423" s="48">
        <v>0.54148600000000002</v>
      </c>
      <c r="Y423" s="48">
        <v>0</v>
      </c>
      <c r="Z423" s="48">
        <v>0</v>
      </c>
      <c r="AA423" s="75">
        <v>423</v>
      </c>
      <c r="AB423" s="75"/>
      <c r="AC423" s="89"/>
      <c r="AD423" s="47"/>
      <c r="AE423" s="47"/>
      <c r="AF423" s="47"/>
      <c r="AG423" s="47"/>
      <c r="AH423" s="47"/>
      <c r="AI423" s="47"/>
      <c r="AJ423" s="47"/>
      <c r="AK423" s="47"/>
      <c r="AL423" s="47"/>
      <c r="AM423" s="47"/>
      <c r="AN423" s="2"/>
    </row>
    <row r="424" spans="1:40" x14ac:dyDescent="0.35">
      <c r="A424" s="11" t="s">
        <v>595</v>
      </c>
      <c r="B424" s="12"/>
      <c r="C424" s="12"/>
      <c r="D424" s="85"/>
      <c r="E424" s="74"/>
      <c r="F424" s="12"/>
      <c r="G424" s="12"/>
      <c r="H424" s="13"/>
      <c r="I424" s="63"/>
      <c r="J424" s="63"/>
      <c r="K424" s="13"/>
      <c r="L424" s="86"/>
      <c r="M424" s="87">
        <v>1295.2877197265625</v>
      </c>
      <c r="N424" s="87">
        <v>5997.95751953125</v>
      </c>
      <c r="O424" s="73"/>
      <c r="P424" s="88"/>
      <c r="Q424" s="88"/>
      <c r="R424" s="47">
        <v>1</v>
      </c>
      <c r="S424" s="47">
        <v>1</v>
      </c>
      <c r="T424" s="47">
        <v>0</v>
      </c>
      <c r="U424" s="48">
        <v>0</v>
      </c>
      <c r="V424" s="48">
        <v>1.0300000000000001E-3</v>
      </c>
      <c r="W424" s="48">
        <v>2.0530000000000001E-3</v>
      </c>
      <c r="X424" s="48">
        <v>0.54148600000000002</v>
      </c>
      <c r="Y424" s="48">
        <v>0</v>
      </c>
      <c r="Z424" s="48">
        <v>0</v>
      </c>
      <c r="AA424" s="75">
        <v>424</v>
      </c>
      <c r="AB424" s="75"/>
      <c r="AC424" s="89"/>
      <c r="AD424" s="47"/>
      <c r="AE424" s="47"/>
      <c r="AF424" s="47"/>
      <c r="AG424" s="47"/>
      <c r="AH424" s="47"/>
      <c r="AI424" s="47"/>
      <c r="AJ424" s="47"/>
      <c r="AK424" s="47"/>
      <c r="AL424" s="47"/>
      <c r="AM424" s="47"/>
      <c r="AN424" s="2"/>
    </row>
    <row r="425" spans="1:40" x14ac:dyDescent="0.35">
      <c r="A425" s="11" t="s">
        <v>596</v>
      </c>
      <c r="B425" s="12"/>
      <c r="C425" s="12"/>
      <c r="D425" s="85"/>
      <c r="E425" s="74"/>
      <c r="F425" s="12"/>
      <c r="G425" s="12"/>
      <c r="H425" s="13"/>
      <c r="I425" s="63"/>
      <c r="J425" s="63"/>
      <c r="K425" s="13"/>
      <c r="L425" s="86"/>
      <c r="M425" s="87">
        <v>9156.9658203125</v>
      </c>
      <c r="N425" s="87">
        <v>3038.829833984375</v>
      </c>
      <c r="O425" s="73"/>
      <c r="P425" s="88"/>
      <c r="Q425" s="88"/>
      <c r="R425" s="47">
        <v>1</v>
      </c>
      <c r="S425" s="47">
        <v>1</v>
      </c>
      <c r="T425" s="47">
        <v>0</v>
      </c>
      <c r="U425" s="48">
        <v>0</v>
      </c>
      <c r="V425" s="48">
        <v>1.3569999999999999E-3</v>
      </c>
      <c r="W425" s="48">
        <v>0</v>
      </c>
      <c r="X425" s="48">
        <v>0.54684200000000005</v>
      </c>
      <c r="Y425" s="48">
        <v>0</v>
      </c>
      <c r="Z425" s="48">
        <v>0</v>
      </c>
      <c r="AA425" s="75">
        <v>425</v>
      </c>
      <c r="AB425" s="75"/>
      <c r="AC425" s="89"/>
      <c r="AD425" s="47"/>
      <c r="AE425" s="47"/>
      <c r="AF425" s="47"/>
      <c r="AG425" s="47"/>
      <c r="AH425" s="47"/>
      <c r="AI425" s="47"/>
      <c r="AJ425" s="47"/>
      <c r="AK425" s="47"/>
      <c r="AL425" s="47"/>
      <c r="AM425" s="47"/>
      <c r="AN425" s="2"/>
    </row>
    <row r="426" spans="1:40" x14ac:dyDescent="0.35">
      <c r="A426" s="11" t="s">
        <v>597</v>
      </c>
      <c r="B426" s="12"/>
      <c r="C426" s="12"/>
      <c r="D426" s="85"/>
      <c r="E426" s="74"/>
      <c r="F426" s="12"/>
      <c r="G426" s="12"/>
      <c r="H426" s="13"/>
      <c r="I426" s="63"/>
      <c r="J426" s="63"/>
      <c r="K426" s="13"/>
      <c r="L426" s="86"/>
      <c r="M426" s="87">
        <v>2518.028076171875</v>
      </c>
      <c r="N426" s="87">
        <v>5109.70263671875</v>
      </c>
      <c r="O426" s="73"/>
      <c r="P426" s="88"/>
      <c r="Q426" s="88"/>
      <c r="R426" s="47">
        <v>1</v>
      </c>
      <c r="S426" s="47">
        <v>1</v>
      </c>
      <c r="T426" s="47">
        <v>0</v>
      </c>
      <c r="U426" s="48">
        <v>0</v>
      </c>
      <c r="V426" s="48">
        <v>1.3500000000000001E-3</v>
      </c>
      <c r="W426" s="48">
        <v>0</v>
      </c>
      <c r="X426" s="48">
        <v>0.547485</v>
      </c>
      <c r="Y426" s="48">
        <v>0</v>
      </c>
      <c r="Z426" s="48">
        <v>0</v>
      </c>
      <c r="AA426" s="75">
        <v>426</v>
      </c>
      <c r="AB426" s="75"/>
      <c r="AC426" s="89"/>
      <c r="AD426" s="47"/>
      <c r="AE426" s="47"/>
      <c r="AF426" s="47"/>
      <c r="AG426" s="47"/>
      <c r="AH426" s="47"/>
      <c r="AI426" s="47"/>
      <c r="AJ426" s="47"/>
      <c r="AK426" s="47"/>
      <c r="AL426" s="47"/>
      <c r="AM426" s="47"/>
      <c r="AN426" s="2"/>
    </row>
    <row r="427" spans="1:40" x14ac:dyDescent="0.35">
      <c r="A427" s="11" t="s">
        <v>598</v>
      </c>
      <c r="B427" s="12"/>
      <c r="C427" s="12"/>
      <c r="D427" s="85"/>
      <c r="E427" s="74"/>
      <c r="F427" s="12"/>
      <c r="G427" s="12"/>
      <c r="H427" s="13"/>
      <c r="I427" s="63"/>
      <c r="J427" s="63"/>
      <c r="K427" s="13"/>
      <c r="L427" s="86"/>
      <c r="M427" s="87">
        <v>442.62368774414063</v>
      </c>
      <c r="N427" s="87">
        <v>7200.82666015625</v>
      </c>
      <c r="O427" s="73"/>
      <c r="P427" s="88"/>
      <c r="Q427" s="88"/>
      <c r="R427" s="47">
        <v>1</v>
      </c>
      <c r="S427" s="47">
        <v>1</v>
      </c>
      <c r="T427" s="47">
        <v>0</v>
      </c>
      <c r="U427" s="48">
        <v>0</v>
      </c>
      <c r="V427" s="48">
        <v>1.0300000000000001E-3</v>
      </c>
      <c r="W427" s="48">
        <v>2.0530000000000001E-3</v>
      </c>
      <c r="X427" s="48">
        <v>0.54148600000000002</v>
      </c>
      <c r="Y427" s="48">
        <v>0</v>
      </c>
      <c r="Z427" s="48">
        <v>0</v>
      </c>
      <c r="AA427" s="75">
        <v>427</v>
      </c>
      <c r="AB427" s="75"/>
      <c r="AC427" s="89"/>
      <c r="AD427" s="47"/>
      <c r="AE427" s="47"/>
      <c r="AF427" s="47"/>
      <c r="AG427" s="47"/>
      <c r="AH427" s="47"/>
      <c r="AI427" s="47"/>
      <c r="AJ427" s="47"/>
      <c r="AK427" s="47"/>
      <c r="AL427" s="47"/>
      <c r="AM427" s="47"/>
      <c r="AN427" s="2"/>
    </row>
    <row r="428" spans="1:40" x14ac:dyDescent="0.35">
      <c r="A428" s="11" t="s">
        <v>599</v>
      </c>
      <c r="B428" s="12"/>
      <c r="C428" s="12"/>
      <c r="D428" s="85"/>
      <c r="E428" s="74"/>
      <c r="F428" s="12"/>
      <c r="G428" s="12"/>
      <c r="H428" s="13"/>
      <c r="I428" s="63"/>
      <c r="J428" s="63"/>
      <c r="K428" s="13"/>
      <c r="L428" s="86"/>
      <c r="M428" s="87">
        <v>1608.295654296875</v>
      </c>
      <c r="N428" s="87">
        <v>7064.62060546875</v>
      </c>
      <c r="O428" s="73"/>
      <c r="P428" s="88"/>
      <c r="Q428" s="88"/>
      <c r="R428" s="47">
        <v>1</v>
      </c>
      <c r="S428" s="47">
        <v>1</v>
      </c>
      <c r="T428" s="47">
        <v>0</v>
      </c>
      <c r="U428" s="48">
        <v>0</v>
      </c>
      <c r="V428" s="48">
        <v>1.0300000000000001E-3</v>
      </c>
      <c r="W428" s="48">
        <v>2.0530000000000001E-3</v>
      </c>
      <c r="X428" s="48">
        <v>0.54148600000000002</v>
      </c>
      <c r="Y428" s="48">
        <v>0</v>
      </c>
      <c r="Z428" s="48">
        <v>0</v>
      </c>
      <c r="AA428" s="75">
        <v>428</v>
      </c>
      <c r="AB428" s="75"/>
      <c r="AC428" s="89"/>
      <c r="AD428" s="47"/>
      <c r="AE428" s="47"/>
      <c r="AF428" s="47"/>
      <c r="AG428" s="47"/>
      <c r="AH428" s="47"/>
      <c r="AI428" s="47"/>
      <c r="AJ428" s="47"/>
      <c r="AK428" s="47"/>
      <c r="AL428" s="47"/>
      <c r="AM428" s="47"/>
      <c r="AN428" s="2"/>
    </row>
    <row r="429" spans="1:40" x14ac:dyDescent="0.35">
      <c r="A429" s="11" t="s">
        <v>600</v>
      </c>
      <c r="B429" s="12"/>
      <c r="C429" s="12"/>
      <c r="D429" s="85"/>
      <c r="E429" s="74"/>
      <c r="F429" s="12"/>
      <c r="G429" s="12"/>
      <c r="H429" s="13"/>
      <c r="I429" s="63"/>
      <c r="J429" s="63"/>
      <c r="K429" s="13"/>
      <c r="L429" s="86"/>
      <c r="M429" s="87">
        <v>1250.57666015625</v>
      </c>
      <c r="N429" s="87">
        <v>6715.51171875</v>
      </c>
      <c r="O429" s="73"/>
      <c r="P429" s="88"/>
      <c r="Q429" s="88"/>
      <c r="R429" s="47">
        <v>1</v>
      </c>
      <c r="S429" s="47">
        <v>1</v>
      </c>
      <c r="T429" s="47">
        <v>0</v>
      </c>
      <c r="U429" s="48">
        <v>0</v>
      </c>
      <c r="V429" s="48">
        <v>1.0300000000000001E-3</v>
      </c>
      <c r="W429" s="48">
        <v>2.0530000000000001E-3</v>
      </c>
      <c r="X429" s="48">
        <v>0.54148600000000002</v>
      </c>
      <c r="Y429" s="48">
        <v>0</v>
      </c>
      <c r="Z429" s="48">
        <v>0</v>
      </c>
      <c r="AA429" s="75">
        <v>429</v>
      </c>
      <c r="AB429" s="75"/>
      <c r="AC429" s="89"/>
      <c r="AD429" s="47"/>
      <c r="AE429" s="47"/>
      <c r="AF429" s="47"/>
      <c r="AG429" s="47"/>
      <c r="AH429" s="47"/>
      <c r="AI429" s="47"/>
      <c r="AJ429" s="47"/>
      <c r="AK429" s="47"/>
      <c r="AL429" s="47"/>
      <c r="AM429" s="47"/>
      <c r="AN429" s="2"/>
    </row>
    <row r="430" spans="1:40" x14ac:dyDescent="0.35">
      <c r="A430" s="11" t="s">
        <v>601</v>
      </c>
      <c r="B430" s="12"/>
      <c r="C430" s="12"/>
      <c r="D430" s="85"/>
      <c r="E430" s="74"/>
      <c r="F430" s="12"/>
      <c r="G430" s="12"/>
      <c r="H430" s="13"/>
      <c r="I430" s="63"/>
      <c r="J430" s="63"/>
      <c r="K430" s="13"/>
      <c r="L430" s="86"/>
      <c r="M430" s="87">
        <v>1126.64990234375</v>
      </c>
      <c r="N430" s="87">
        <v>5928.7783203125</v>
      </c>
      <c r="O430" s="73"/>
      <c r="P430" s="88"/>
      <c r="Q430" s="88"/>
      <c r="R430" s="47">
        <v>1</v>
      </c>
      <c r="S430" s="47">
        <v>1</v>
      </c>
      <c r="T430" s="47">
        <v>0</v>
      </c>
      <c r="U430" s="48">
        <v>0</v>
      </c>
      <c r="V430" s="48">
        <v>1.0300000000000001E-3</v>
      </c>
      <c r="W430" s="48">
        <v>2.0530000000000001E-3</v>
      </c>
      <c r="X430" s="48">
        <v>0.54148600000000002</v>
      </c>
      <c r="Y430" s="48">
        <v>0</v>
      </c>
      <c r="Z430" s="48">
        <v>0</v>
      </c>
      <c r="AA430" s="75">
        <v>430</v>
      </c>
      <c r="AB430" s="75"/>
      <c r="AC430" s="89"/>
      <c r="AD430" s="47"/>
      <c r="AE430" s="47"/>
      <c r="AF430" s="47"/>
      <c r="AG430" s="47"/>
      <c r="AH430" s="47"/>
      <c r="AI430" s="47"/>
      <c r="AJ430" s="47"/>
      <c r="AK430" s="47"/>
      <c r="AL430" s="47"/>
      <c r="AM430" s="47"/>
      <c r="AN430" s="2"/>
    </row>
    <row r="431" spans="1:40" x14ac:dyDescent="0.35">
      <c r="A431" s="11" t="s">
        <v>602</v>
      </c>
      <c r="B431" s="12"/>
      <c r="C431" s="12"/>
      <c r="D431" s="85"/>
      <c r="E431" s="74"/>
      <c r="F431" s="12"/>
      <c r="G431" s="12"/>
      <c r="H431" s="13"/>
      <c r="I431" s="63"/>
      <c r="J431" s="63"/>
      <c r="K431" s="13"/>
      <c r="L431" s="86"/>
      <c r="M431" s="87">
        <v>3152.4345703125</v>
      </c>
      <c r="N431" s="87">
        <v>9467.7060546875</v>
      </c>
      <c r="O431" s="73"/>
      <c r="P431" s="88"/>
      <c r="Q431" s="88"/>
      <c r="R431" s="47">
        <v>1</v>
      </c>
      <c r="S431" s="47">
        <v>1</v>
      </c>
      <c r="T431" s="47">
        <v>0</v>
      </c>
      <c r="U431" s="48">
        <v>0</v>
      </c>
      <c r="V431" s="48">
        <v>1.0300000000000001E-3</v>
      </c>
      <c r="W431" s="48">
        <v>2.0530000000000001E-3</v>
      </c>
      <c r="X431" s="48">
        <v>0.54148600000000002</v>
      </c>
      <c r="Y431" s="48">
        <v>0</v>
      </c>
      <c r="Z431" s="48">
        <v>0</v>
      </c>
      <c r="AA431" s="75">
        <v>431</v>
      </c>
      <c r="AB431" s="75"/>
      <c r="AC431" s="89"/>
      <c r="AD431" s="47"/>
      <c r="AE431" s="47"/>
      <c r="AF431" s="47"/>
      <c r="AG431" s="47"/>
      <c r="AH431" s="47"/>
      <c r="AI431" s="47"/>
      <c r="AJ431" s="47"/>
      <c r="AK431" s="47"/>
      <c r="AL431" s="47"/>
      <c r="AM431" s="47"/>
      <c r="AN431" s="2"/>
    </row>
    <row r="432" spans="1:40" x14ac:dyDescent="0.35">
      <c r="A432" s="11" t="s">
        <v>603</v>
      </c>
      <c r="B432" s="12"/>
      <c r="C432" s="12"/>
      <c r="D432" s="85"/>
      <c r="E432" s="74"/>
      <c r="F432" s="12"/>
      <c r="G432" s="12"/>
      <c r="H432" s="13"/>
      <c r="I432" s="63"/>
      <c r="J432" s="63"/>
      <c r="K432" s="13"/>
      <c r="L432" s="86"/>
      <c r="M432" s="87">
        <v>2203.69140625</v>
      </c>
      <c r="N432" s="87">
        <v>6960.34814453125</v>
      </c>
      <c r="O432" s="73"/>
      <c r="P432" s="88"/>
      <c r="Q432" s="88"/>
      <c r="R432" s="47">
        <v>1</v>
      </c>
      <c r="S432" s="47">
        <v>1</v>
      </c>
      <c r="T432" s="47">
        <v>0</v>
      </c>
      <c r="U432" s="48">
        <v>0</v>
      </c>
      <c r="V432" s="48">
        <v>1.0300000000000001E-3</v>
      </c>
      <c r="W432" s="48">
        <v>2.0530000000000001E-3</v>
      </c>
      <c r="X432" s="48">
        <v>0.54148600000000002</v>
      </c>
      <c r="Y432" s="48">
        <v>0</v>
      </c>
      <c r="Z432" s="48">
        <v>0</v>
      </c>
      <c r="AA432" s="75">
        <v>432</v>
      </c>
      <c r="AB432" s="75"/>
      <c r="AC432" s="89"/>
      <c r="AD432" s="47"/>
      <c r="AE432" s="47"/>
      <c r="AF432" s="47"/>
      <c r="AG432" s="47"/>
      <c r="AH432" s="47"/>
      <c r="AI432" s="47"/>
      <c r="AJ432" s="47"/>
      <c r="AK432" s="47"/>
      <c r="AL432" s="47"/>
      <c r="AM432" s="47"/>
      <c r="AN432" s="2"/>
    </row>
    <row r="433" spans="1:40" x14ac:dyDescent="0.35">
      <c r="A433" s="11" t="s">
        <v>604</v>
      </c>
      <c r="B433" s="12"/>
      <c r="C433" s="12"/>
      <c r="D433" s="85"/>
      <c r="E433" s="74"/>
      <c r="F433" s="12"/>
      <c r="G433" s="12"/>
      <c r="H433" s="13"/>
      <c r="I433" s="63"/>
      <c r="J433" s="63"/>
      <c r="K433" s="13"/>
      <c r="L433" s="86"/>
      <c r="M433" s="87">
        <v>3031.892333984375</v>
      </c>
      <c r="N433" s="87">
        <v>7416.8125</v>
      </c>
      <c r="O433" s="73"/>
      <c r="P433" s="88"/>
      <c r="Q433" s="88"/>
      <c r="R433" s="47">
        <v>1</v>
      </c>
      <c r="S433" s="47">
        <v>1</v>
      </c>
      <c r="T433" s="47">
        <v>0</v>
      </c>
      <c r="U433" s="48">
        <v>0</v>
      </c>
      <c r="V433" s="48">
        <v>1.0300000000000001E-3</v>
      </c>
      <c r="W433" s="48">
        <v>2.0530000000000001E-3</v>
      </c>
      <c r="X433" s="48">
        <v>0.54148600000000002</v>
      </c>
      <c r="Y433" s="48">
        <v>0</v>
      </c>
      <c r="Z433" s="48">
        <v>0</v>
      </c>
      <c r="AA433" s="75">
        <v>433</v>
      </c>
      <c r="AB433" s="75"/>
      <c r="AC433" s="89"/>
      <c r="AD433" s="47"/>
      <c r="AE433" s="47"/>
      <c r="AF433" s="47"/>
      <c r="AG433" s="47"/>
      <c r="AH433" s="47"/>
      <c r="AI433" s="47"/>
      <c r="AJ433" s="47"/>
      <c r="AK433" s="47"/>
      <c r="AL433" s="47"/>
      <c r="AM433" s="47"/>
      <c r="AN433" s="2"/>
    </row>
    <row r="434" spans="1:40" x14ac:dyDescent="0.35">
      <c r="A434" s="11" t="s">
        <v>605</v>
      </c>
      <c r="B434" s="12"/>
      <c r="C434" s="12"/>
      <c r="D434" s="85"/>
      <c r="E434" s="74"/>
      <c r="F434" s="12"/>
      <c r="G434" s="12"/>
      <c r="H434" s="13"/>
      <c r="I434" s="63"/>
      <c r="J434" s="63"/>
      <c r="K434" s="13"/>
      <c r="L434" s="86"/>
      <c r="M434" s="87">
        <v>1355.1978759765625</v>
      </c>
      <c r="N434" s="87">
        <v>5508.93603515625</v>
      </c>
      <c r="O434" s="73"/>
      <c r="P434" s="88"/>
      <c r="Q434" s="88"/>
      <c r="R434" s="47">
        <v>1</v>
      </c>
      <c r="S434" s="47">
        <v>1</v>
      </c>
      <c r="T434" s="47">
        <v>0</v>
      </c>
      <c r="U434" s="48">
        <v>0</v>
      </c>
      <c r="V434" s="48">
        <v>1.0300000000000001E-3</v>
      </c>
      <c r="W434" s="48">
        <v>2.0530000000000001E-3</v>
      </c>
      <c r="X434" s="48">
        <v>0.54148600000000002</v>
      </c>
      <c r="Y434" s="48">
        <v>0</v>
      </c>
      <c r="Z434" s="48">
        <v>0</v>
      </c>
      <c r="AA434" s="75">
        <v>434</v>
      </c>
      <c r="AB434" s="75"/>
      <c r="AC434" s="89"/>
      <c r="AD434" s="47"/>
      <c r="AE434" s="47"/>
      <c r="AF434" s="47"/>
      <c r="AG434" s="47"/>
      <c r="AH434" s="47"/>
      <c r="AI434" s="47"/>
      <c r="AJ434" s="47"/>
      <c r="AK434" s="47"/>
      <c r="AL434" s="47"/>
      <c r="AM434" s="47"/>
      <c r="AN434" s="2"/>
    </row>
    <row r="435" spans="1:40" x14ac:dyDescent="0.35">
      <c r="A435" s="11" t="s">
        <v>606</v>
      </c>
      <c r="B435" s="12"/>
      <c r="C435" s="12"/>
      <c r="D435" s="85"/>
      <c r="E435" s="74"/>
      <c r="F435" s="12"/>
      <c r="G435" s="12"/>
      <c r="H435" s="13"/>
      <c r="I435" s="63"/>
      <c r="J435" s="63"/>
      <c r="K435" s="13"/>
      <c r="L435" s="86"/>
      <c r="M435" s="87">
        <v>3663.7470703125</v>
      </c>
      <c r="N435" s="87">
        <v>8504.861328125</v>
      </c>
      <c r="O435" s="73"/>
      <c r="P435" s="88"/>
      <c r="Q435" s="88"/>
      <c r="R435" s="47">
        <v>1</v>
      </c>
      <c r="S435" s="47">
        <v>1</v>
      </c>
      <c r="T435" s="47">
        <v>0</v>
      </c>
      <c r="U435" s="48">
        <v>0</v>
      </c>
      <c r="V435" s="48">
        <v>1.0300000000000001E-3</v>
      </c>
      <c r="W435" s="48">
        <v>2.0530000000000001E-3</v>
      </c>
      <c r="X435" s="48">
        <v>0.54148600000000002</v>
      </c>
      <c r="Y435" s="48">
        <v>0</v>
      </c>
      <c r="Z435" s="48">
        <v>0</v>
      </c>
      <c r="AA435" s="75">
        <v>435</v>
      </c>
      <c r="AB435" s="75"/>
      <c r="AC435" s="89"/>
      <c r="AD435" s="47"/>
      <c r="AE435" s="47"/>
      <c r="AF435" s="47"/>
      <c r="AG435" s="47"/>
      <c r="AH435" s="47"/>
      <c r="AI435" s="47"/>
      <c r="AJ435" s="47"/>
      <c r="AK435" s="47"/>
      <c r="AL435" s="47"/>
      <c r="AM435" s="47"/>
      <c r="AN435" s="2"/>
    </row>
    <row r="436" spans="1:40" x14ac:dyDescent="0.35">
      <c r="A436" s="11" t="s">
        <v>607</v>
      </c>
      <c r="B436" s="12"/>
      <c r="C436" s="12"/>
      <c r="D436" s="85"/>
      <c r="E436" s="74"/>
      <c r="F436" s="12"/>
      <c r="G436" s="12"/>
      <c r="H436" s="13"/>
      <c r="I436" s="63"/>
      <c r="J436" s="63"/>
      <c r="K436" s="13"/>
      <c r="L436" s="86"/>
      <c r="M436" s="87">
        <v>1257.625</v>
      </c>
      <c r="N436" s="87">
        <v>5585.953125</v>
      </c>
      <c r="O436" s="73"/>
      <c r="P436" s="88"/>
      <c r="Q436" s="88"/>
      <c r="R436" s="47">
        <v>1</v>
      </c>
      <c r="S436" s="47">
        <v>1</v>
      </c>
      <c r="T436" s="47">
        <v>0</v>
      </c>
      <c r="U436" s="48">
        <v>0</v>
      </c>
      <c r="V436" s="48">
        <v>1.0300000000000001E-3</v>
      </c>
      <c r="W436" s="48">
        <v>2.0530000000000001E-3</v>
      </c>
      <c r="X436" s="48">
        <v>0.54148600000000002</v>
      </c>
      <c r="Y436" s="48">
        <v>0</v>
      </c>
      <c r="Z436" s="48">
        <v>0</v>
      </c>
      <c r="AA436" s="75">
        <v>436</v>
      </c>
      <c r="AB436" s="75"/>
      <c r="AC436" s="89"/>
      <c r="AD436" s="47"/>
      <c r="AE436" s="47"/>
      <c r="AF436" s="47"/>
      <c r="AG436" s="47"/>
      <c r="AH436" s="47"/>
      <c r="AI436" s="47"/>
      <c r="AJ436" s="47"/>
      <c r="AK436" s="47"/>
      <c r="AL436" s="47"/>
      <c r="AM436" s="47"/>
      <c r="AN436" s="2"/>
    </row>
    <row r="437" spans="1:40" x14ac:dyDescent="0.35">
      <c r="A437" s="11" t="s">
        <v>608</v>
      </c>
      <c r="B437" s="12"/>
      <c r="C437" s="12"/>
      <c r="D437" s="85"/>
      <c r="E437" s="74"/>
      <c r="F437" s="12"/>
      <c r="G437" s="12"/>
      <c r="H437" s="13"/>
      <c r="I437" s="63"/>
      <c r="J437" s="63"/>
      <c r="K437" s="13"/>
      <c r="L437" s="86"/>
      <c r="M437" s="87">
        <v>571.0330810546875</v>
      </c>
      <c r="N437" s="87">
        <v>7569.72802734375</v>
      </c>
      <c r="O437" s="73"/>
      <c r="P437" s="88"/>
      <c r="Q437" s="88"/>
      <c r="R437" s="47">
        <v>1</v>
      </c>
      <c r="S437" s="47">
        <v>1</v>
      </c>
      <c r="T437" s="47">
        <v>0</v>
      </c>
      <c r="U437" s="48">
        <v>0</v>
      </c>
      <c r="V437" s="48">
        <v>1.0300000000000001E-3</v>
      </c>
      <c r="W437" s="48">
        <v>2.0530000000000001E-3</v>
      </c>
      <c r="X437" s="48">
        <v>0.54148600000000002</v>
      </c>
      <c r="Y437" s="48">
        <v>0</v>
      </c>
      <c r="Z437" s="48">
        <v>0</v>
      </c>
      <c r="AA437" s="75">
        <v>437</v>
      </c>
      <c r="AB437" s="75"/>
      <c r="AC437" s="89"/>
      <c r="AD437" s="47"/>
      <c r="AE437" s="47"/>
      <c r="AF437" s="47"/>
      <c r="AG437" s="47"/>
      <c r="AH437" s="47"/>
      <c r="AI437" s="47"/>
      <c r="AJ437" s="47"/>
      <c r="AK437" s="47"/>
      <c r="AL437" s="47"/>
      <c r="AM437" s="47"/>
      <c r="AN437" s="2"/>
    </row>
    <row r="438" spans="1:40" x14ac:dyDescent="0.35">
      <c r="A438" s="11" t="s">
        <v>609</v>
      </c>
      <c r="B438" s="12"/>
      <c r="C438" s="12"/>
      <c r="D438" s="85"/>
      <c r="E438" s="74"/>
      <c r="F438" s="12"/>
      <c r="G438" s="12"/>
      <c r="H438" s="13"/>
      <c r="I438" s="63"/>
      <c r="J438" s="63"/>
      <c r="K438" s="13"/>
      <c r="L438" s="86"/>
      <c r="M438" s="87">
        <v>3487.637451171875</v>
      </c>
      <c r="N438" s="87">
        <v>6220.14990234375</v>
      </c>
      <c r="O438" s="73"/>
      <c r="P438" s="88"/>
      <c r="Q438" s="88"/>
      <c r="R438" s="47">
        <v>1</v>
      </c>
      <c r="S438" s="47">
        <v>1</v>
      </c>
      <c r="T438" s="47">
        <v>0</v>
      </c>
      <c r="U438" s="48">
        <v>0</v>
      </c>
      <c r="V438" s="48">
        <v>1.0300000000000001E-3</v>
      </c>
      <c r="W438" s="48">
        <v>2.0530000000000001E-3</v>
      </c>
      <c r="X438" s="48">
        <v>0.54148600000000002</v>
      </c>
      <c r="Y438" s="48">
        <v>0</v>
      </c>
      <c r="Z438" s="48">
        <v>0</v>
      </c>
      <c r="AA438" s="75">
        <v>438</v>
      </c>
      <c r="AB438" s="75"/>
      <c r="AC438" s="89"/>
      <c r="AD438" s="47"/>
      <c r="AE438" s="47"/>
      <c r="AF438" s="47"/>
      <c r="AG438" s="47"/>
      <c r="AH438" s="47"/>
      <c r="AI438" s="47"/>
      <c r="AJ438" s="47"/>
      <c r="AK438" s="47"/>
      <c r="AL438" s="47"/>
      <c r="AM438" s="47"/>
      <c r="AN438" s="2"/>
    </row>
    <row r="439" spans="1:40" x14ac:dyDescent="0.35">
      <c r="A439" s="11" t="s">
        <v>610</v>
      </c>
      <c r="B439" s="12"/>
      <c r="C439" s="12"/>
      <c r="D439" s="85"/>
      <c r="E439" s="74"/>
      <c r="F439" s="12"/>
      <c r="G439" s="12"/>
      <c r="H439" s="13"/>
      <c r="I439" s="63"/>
      <c r="J439" s="63"/>
      <c r="K439" s="13"/>
      <c r="L439" s="86"/>
      <c r="M439" s="87">
        <v>2795.546630859375</v>
      </c>
      <c r="N439" s="87">
        <v>5023.6357421875</v>
      </c>
      <c r="O439" s="73"/>
      <c r="P439" s="88"/>
      <c r="Q439" s="88"/>
      <c r="R439" s="47">
        <v>1</v>
      </c>
      <c r="S439" s="47">
        <v>1</v>
      </c>
      <c r="T439" s="47">
        <v>0</v>
      </c>
      <c r="U439" s="48">
        <v>0</v>
      </c>
      <c r="V439" s="48">
        <v>1.3500000000000001E-3</v>
      </c>
      <c r="W439" s="48">
        <v>0</v>
      </c>
      <c r="X439" s="48">
        <v>0.547485</v>
      </c>
      <c r="Y439" s="48">
        <v>0</v>
      </c>
      <c r="Z439" s="48">
        <v>0</v>
      </c>
      <c r="AA439" s="75">
        <v>439</v>
      </c>
      <c r="AB439" s="75"/>
      <c r="AC439" s="89"/>
      <c r="AD439" s="47"/>
      <c r="AE439" s="47"/>
      <c r="AF439" s="47"/>
      <c r="AG439" s="47"/>
      <c r="AH439" s="47"/>
      <c r="AI439" s="47"/>
      <c r="AJ439" s="47"/>
      <c r="AK439" s="47"/>
      <c r="AL439" s="47"/>
      <c r="AM439" s="47"/>
      <c r="AN439" s="2"/>
    </row>
    <row r="440" spans="1:40" x14ac:dyDescent="0.35">
      <c r="A440" s="11" t="s">
        <v>611</v>
      </c>
      <c r="B440" s="12"/>
      <c r="C440" s="12"/>
      <c r="D440" s="85"/>
      <c r="E440" s="74"/>
      <c r="F440" s="12"/>
      <c r="G440" s="12"/>
      <c r="H440" s="13"/>
      <c r="I440" s="63"/>
      <c r="J440" s="63"/>
      <c r="K440" s="13"/>
      <c r="L440" s="86"/>
      <c r="M440" s="87">
        <v>2618.452880859375</v>
      </c>
      <c r="N440" s="87">
        <v>6770.56201171875</v>
      </c>
      <c r="O440" s="73"/>
      <c r="P440" s="88"/>
      <c r="Q440" s="88"/>
      <c r="R440" s="47">
        <v>1</v>
      </c>
      <c r="S440" s="47">
        <v>1</v>
      </c>
      <c r="T440" s="47">
        <v>0</v>
      </c>
      <c r="U440" s="48">
        <v>0</v>
      </c>
      <c r="V440" s="48">
        <v>1.0300000000000001E-3</v>
      </c>
      <c r="W440" s="48">
        <v>2.0530000000000001E-3</v>
      </c>
      <c r="X440" s="48">
        <v>0.54148600000000002</v>
      </c>
      <c r="Y440" s="48">
        <v>0</v>
      </c>
      <c r="Z440" s="48">
        <v>0</v>
      </c>
      <c r="AA440" s="75">
        <v>440</v>
      </c>
      <c r="AB440" s="75"/>
      <c r="AC440" s="89"/>
      <c r="AD440" s="47"/>
      <c r="AE440" s="47"/>
      <c r="AF440" s="47"/>
      <c r="AG440" s="47"/>
      <c r="AH440" s="47"/>
      <c r="AI440" s="47"/>
      <c r="AJ440" s="47"/>
      <c r="AK440" s="47"/>
      <c r="AL440" s="47"/>
      <c r="AM440" s="47"/>
      <c r="AN440" s="2"/>
    </row>
    <row r="441" spans="1:40" x14ac:dyDescent="0.35">
      <c r="A441" s="11" t="s">
        <v>612</v>
      </c>
      <c r="B441" s="12"/>
      <c r="C441" s="12"/>
      <c r="D441" s="85"/>
      <c r="E441" s="74"/>
      <c r="F441" s="12"/>
      <c r="G441" s="12"/>
      <c r="H441" s="13"/>
      <c r="I441" s="63"/>
      <c r="J441" s="63"/>
      <c r="K441" s="13"/>
      <c r="L441" s="86"/>
      <c r="M441" s="87">
        <v>190.356201171875</v>
      </c>
      <c r="N441" s="87">
        <v>7401.4638671875</v>
      </c>
      <c r="O441" s="73"/>
      <c r="P441" s="88"/>
      <c r="Q441" s="88"/>
      <c r="R441" s="47">
        <v>1</v>
      </c>
      <c r="S441" s="47">
        <v>1</v>
      </c>
      <c r="T441" s="47">
        <v>0</v>
      </c>
      <c r="U441" s="48">
        <v>0</v>
      </c>
      <c r="V441" s="48">
        <v>1.0300000000000001E-3</v>
      </c>
      <c r="W441" s="48">
        <v>2.0530000000000001E-3</v>
      </c>
      <c r="X441" s="48">
        <v>0.54148600000000002</v>
      </c>
      <c r="Y441" s="48">
        <v>0</v>
      </c>
      <c r="Z441" s="48">
        <v>0</v>
      </c>
      <c r="AA441" s="75">
        <v>441</v>
      </c>
      <c r="AB441" s="75"/>
      <c r="AC441" s="89"/>
      <c r="AD441" s="47"/>
      <c r="AE441" s="47"/>
      <c r="AF441" s="47"/>
      <c r="AG441" s="47"/>
      <c r="AH441" s="47"/>
      <c r="AI441" s="47"/>
      <c r="AJ441" s="47"/>
      <c r="AK441" s="47"/>
      <c r="AL441" s="47"/>
      <c r="AM441" s="47"/>
      <c r="AN441" s="2"/>
    </row>
    <row r="442" spans="1:40" x14ac:dyDescent="0.35">
      <c r="A442" s="11" t="s">
        <v>613</v>
      </c>
      <c r="B442" s="12"/>
      <c r="C442" s="12"/>
      <c r="D442" s="85"/>
      <c r="E442" s="74"/>
      <c r="F442" s="12"/>
      <c r="G442" s="12"/>
      <c r="H442" s="13"/>
      <c r="I442" s="63"/>
      <c r="J442" s="63"/>
      <c r="K442" s="13"/>
      <c r="L442" s="86"/>
      <c r="M442" s="87">
        <v>3787.517822265625</v>
      </c>
      <c r="N442" s="87">
        <v>7574.345703125</v>
      </c>
      <c r="O442" s="73"/>
      <c r="P442" s="88"/>
      <c r="Q442" s="88"/>
      <c r="R442" s="47">
        <v>1</v>
      </c>
      <c r="S442" s="47">
        <v>1</v>
      </c>
      <c r="T442" s="47">
        <v>0</v>
      </c>
      <c r="U442" s="48">
        <v>0</v>
      </c>
      <c r="V442" s="48">
        <v>1.0300000000000001E-3</v>
      </c>
      <c r="W442" s="48">
        <v>2.0530000000000001E-3</v>
      </c>
      <c r="X442" s="48">
        <v>0.54148600000000002</v>
      </c>
      <c r="Y442" s="48">
        <v>0</v>
      </c>
      <c r="Z442" s="48">
        <v>0</v>
      </c>
      <c r="AA442" s="75">
        <v>442</v>
      </c>
      <c r="AB442" s="75"/>
      <c r="AC442" s="89"/>
      <c r="AD442" s="47"/>
      <c r="AE442" s="47"/>
      <c r="AF442" s="47"/>
      <c r="AG442" s="47"/>
      <c r="AH442" s="47"/>
      <c r="AI442" s="47"/>
      <c r="AJ442" s="47"/>
      <c r="AK442" s="47"/>
      <c r="AL442" s="47"/>
      <c r="AM442" s="47"/>
      <c r="AN442" s="2"/>
    </row>
    <row r="443" spans="1:40" x14ac:dyDescent="0.35">
      <c r="A443" s="11" t="s">
        <v>614</v>
      </c>
      <c r="B443" s="12"/>
      <c r="C443" s="12"/>
      <c r="D443" s="85"/>
      <c r="E443" s="74"/>
      <c r="F443" s="12"/>
      <c r="G443" s="12"/>
      <c r="H443" s="13"/>
      <c r="I443" s="63"/>
      <c r="J443" s="63"/>
      <c r="K443" s="13"/>
      <c r="L443" s="86"/>
      <c r="M443" s="87">
        <v>2885.29638671875</v>
      </c>
      <c r="N443" s="87">
        <v>5043.1044921875</v>
      </c>
      <c r="O443" s="73"/>
      <c r="P443" s="88"/>
      <c r="Q443" s="88"/>
      <c r="R443" s="47">
        <v>1</v>
      </c>
      <c r="S443" s="47">
        <v>1</v>
      </c>
      <c r="T443" s="47">
        <v>0</v>
      </c>
      <c r="U443" s="48">
        <v>0</v>
      </c>
      <c r="V443" s="48">
        <v>1.3500000000000001E-3</v>
      </c>
      <c r="W443" s="48">
        <v>0</v>
      </c>
      <c r="X443" s="48">
        <v>0.547485</v>
      </c>
      <c r="Y443" s="48">
        <v>0</v>
      </c>
      <c r="Z443" s="48">
        <v>0</v>
      </c>
      <c r="AA443" s="75">
        <v>443</v>
      </c>
      <c r="AB443" s="75"/>
      <c r="AC443" s="89"/>
      <c r="AD443" s="47"/>
      <c r="AE443" s="47"/>
      <c r="AF443" s="47"/>
      <c r="AG443" s="47"/>
      <c r="AH443" s="47"/>
      <c r="AI443" s="47"/>
      <c r="AJ443" s="47"/>
      <c r="AK443" s="47"/>
      <c r="AL443" s="47"/>
      <c r="AM443" s="47"/>
      <c r="AN443" s="2"/>
    </row>
    <row r="444" spans="1:40" x14ac:dyDescent="0.35">
      <c r="A444" s="11" t="s">
        <v>615</v>
      </c>
      <c r="B444" s="12"/>
      <c r="C444" s="12"/>
      <c r="D444" s="85"/>
      <c r="E444" s="74"/>
      <c r="F444" s="12"/>
      <c r="G444" s="12"/>
      <c r="H444" s="13"/>
      <c r="I444" s="63"/>
      <c r="J444" s="63"/>
      <c r="K444" s="13"/>
      <c r="L444" s="86"/>
      <c r="M444" s="87">
        <v>2978.71533203125</v>
      </c>
      <c r="N444" s="87">
        <v>8110.5322265625</v>
      </c>
      <c r="O444" s="73"/>
      <c r="P444" s="88"/>
      <c r="Q444" s="88"/>
      <c r="R444" s="47">
        <v>1</v>
      </c>
      <c r="S444" s="47">
        <v>1</v>
      </c>
      <c r="T444" s="47">
        <v>0</v>
      </c>
      <c r="U444" s="48">
        <v>0</v>
      </c>
      <c r="V444" s="48">
        <v>1.0300000000000001E-3</v>
      </c>
      <c r="W444" s="48">
        <v>2.0530000000000001E-3</v>
      </c>
      <c r="X444" s="48">
        <v>0.54148600000000002</v>
      </c>
      <c r="Y444" s="48">
        <v>0</v>
      </c>
      <c r="Z444" s="48">
        <v>0</v>
      </c>
      <c r="AA444" s="75">
        <v>444</v>
      </c>
      <c r="AB444" s="75"/>
      <c r="AC444" s="89"/>
      <c r="AD444" s="47"/>
      <c r="AE444" s="47"/>
      <c r="AF444" s="47"/>
      <c r="AG444" s="47"/>
      <c r="AH444" s="47"/>
      <c r="AI444" s="47"/>
      <c r="AJ444" s="47"/>
      <c r="AK444" s="47"/>
      <c r="AL444" s="47"/>
      <c r="AM444" s="47"/>
      <c r="AN444" s="2"/>
    </row>
    <row r="445" spans="1:40" x14ac:dyDescent="0.35">
      <c r="A445" s="11" t="s">
        <v>616</v>
      </c>
      <c r="B445" s="12"/>
      <c r="C445" s="12"/>
      <c r="D445" s="85"/>
      <c r="E445" s="74"/>
      <c r="F445" s="12"/>
      <c r="G445" s="12"/>
      <c r="H445" s="13"/>
      <c r="I445" s="63"/>
      <c r="J445" s="63"/>
      <c r="K445" s="13"/>
      <c r="L445" s="86"/>
      <c r="M445" s="87">
        <v>4051.0947265625</v>
      </c>
      <c r="N445" s="87">
        <v>7274.14111328125</v>
      </c>
      <c r="O445" s="73"/>
      <c r="P445" s="88"/>
      <c r="Q445" s="88"/>
      <c r="R445" s="47">
        <v>1</v>
      </c>
      <c r="S445" s="47">
        <v>1</v>
      </c>
      <c r="T445" s="47">
        <v>0</v>
      </c>
      <c r="U445" s="48">
        <v>0</v>
      </c>
      <c r="V445" s="48">
        <v>1.0300000000000001E-3</v>
      </c>
      <c r="W445" s="48">
        <v>2.0530000000000001E-3</v>
      </c>
      <c r="X445" s="48">
        <v>0.54148600000000002</v>
      </c>
      <c r="Y445" s="48">
        <v>0</v>
      </c>
      <c r="Z445" s="48">
        <v>0</v>
      </c>
      <c r="AA445" s="75">
        <v>445</v>
      </c>
      <c r="AB445" s="75"/>
      <c r="AC445" s="89"/>
      <c r="AD445" s="47"/>
      <c r="AE445" s="47"/>
      <c r="AF445" s="47"/>
      <c r="AG445" s="47"/>
      <c r="AH445" s="47"/>
      <c r="AI445" s="47"/>
      <c r="AJ445" s="47"/>
      <c r="AK445" s="47"/>
      <c r="AL445" s="47"/>
      <c r="AM445" s="47"/>
      <c r="AN445" s="2"/>
    </row>
    <row r="446" spans="1:40" x14ac:dyDescent="0.35">
      <c r="A446" s="11" t="s">
        <v>617</v>
      </c>
      <c r="B446" s="12"/>
      <c r="C446" s="12"/>
      <c r="D446" s="85"/>
      <c r="E446" s="74"/>
      <c r="F446" s="12"/>
      <c r="G446" s="12"/>
      <c r="H446" s="13"/>
      <c r="I446" s="63"/>
      <c r="J446" s="63"/>
      <c r="K446" s="13"/>
      <c r="L446" s="86"/>
      <c r="M446" s="87">
        <v>2465.702880859375</v>
      </c>
      <c r="N446" s="87">
        <v>7741.54931640625</v>
      </c>
      <c r="O446" s="73"/>
      <c r="P446" s="88"/>
      <c r="Q446" s="88"/>
      <c r="R446" s="47">
        <v>1</v>
      </c>
      <c r="S446" s="47">
        <v>1</v>
      </c>
      <c r="T446" s="47">
        <v>0</v>
      </c>
      <c r="U446" s="48">
        <v>0</v>
      </c>
      <c r="V446" s="48">
        <v>1.0300000000000001E-3</v>
      </c>
      <c r="W446" s="48">
        <v>2.0530000000000001E-3</v>
      </c>
      <c r="X446" s="48">
        <v>0.54148600000000002</v>
      </c>
      <c r="Y446" s="48">
        <v>0</v>
      </c>
      <c r="Z446" s="48">
        <v>0</v>
      </c>
      <c r="AA446" s="75">
        <v>446</v>
      </c>
      <c r="AB446" s="75"/>
      <c r="AC446" s="89"/>
      <c r="AD446" s="47"/>
      <c r="AE446" s="47"/>
      <c r="AF446" s="47"/>
      <c r="AG446" s="47"/>
      <c r="AH446" s="47"/>
      <c r="AI446" s="47"/>
      <c r="AJ446" s="47"/>
      <c r="AK446" s="47"/>
      <c r="AL446" s="47"/>
      <c r="AM446" s="47"/>
      <c r="AN446" s="2"/>
    </row>
    <row r="447" spans="1:40" x14ac:dyDescent="0.35">
      <c r="A447" s="11" t="s">
        <v>618</v>
      </c>
      <c r="B447" s="12"/>
      <c r="C447" s="12"/>
      <c r="D447" s="85"/>
      <c r="E447" s="74"/>
      <c r="F447" s="12"/>
      <c r="G447" s="12"/>
      <c r="H447" s="13"/>
      <c r="I447" s="63"/>
      <c r="J447" s="63"/>
      <c r="K447" s="13"/>
      <c r="L447" s="86"/>
      <c r="M447" s="87">
        <v>466.33612060546875</v>
      </c>
      <c r="N447" s="87">
        <v>6331.515625</v>
      </c>
      <c r="O447" s="73"/>
      <c r="P447" s="88"/>
      <c r="Q447" s="88"/>
      <c r="R447" s="47">
        <v>1</v>
      </c>
      <c r="S447" s="47">
        <v>1</v>
      </c>
      <c r="T447" s="47">
        <v>0</v>
      </c>
      <c r="U447" s="48">
        <v>0</v>
      </c>
      <c r="V447" s="48">
        <v>1.0300000000000001E-3</v>
      </c>
      <c r="W447" s="48">
        <v>2.0530000000000001E-3</v>
      </c>
      <c r="X447" s="48">
        <v>0.54148600000000002</v>
      </c>
      <c r="Y447" s="48">
        <v>0</v>
      </c>
      <c r="Z447" s="48">
        <v>0</v>
      </c>
      <c r="AA447" s="75">
        <v>447</v>
      </c>
      <c r="AB447" s="75"/>
      <c r="AC447" s="89"/>
      <c r="AD447" s="47"/>
      <c r="AE447" s="47"/>
      <c r="AF447" s="47"/>
      <c r="AG447" s="47"/>
      <c r="AH447" s="47"/>
      <c r="AI447" s="47"/>
      <c r="AJ447" s="47"/>
      <c r="AK447" s="47"/>
      <c r="AL447" s="47"/>
      <c r="AM447" s="47"/>
      <c r="AN447" s="2"/>
    </row>
    <row r="448" spans="1:40" x14ac:dyDescent="0.35">
      <c r="A448" s="11" t="s">
        <v>619</v>
      </c>
      <c r="B448" s="12"/>
      <c r="C448" s="12"/>
      <c r="D448" s="85"/>
      <c r="E448" s="74"/>
      <c r="F448" s="12"/>
      <c r="G448" s="12"/>
      <c r="H448" s="13"/>
      <c r="I448" s="63"/>
      <c r="J448" s="63"/>
      <c r="K448" s="13"/>
      <c r="L448" s="86"/>
      <c r="M448" s="87">
        <v>2641.923828125</v>
      </c>
      <c r="N448" s="87">
        <v>8667.103515625</v>
      </c>
      <c r="O448" s="73"/>
      <c r="P448" s="88"/>
      <c r="Q448" s="88"/>
      <c r="R448" s="47">
        <v>1</v>
      </c>
      <c r="S448" s="47">
        <v>1</v>
      </c>
      <c r="T448" s="47">
        <v>0</v>
      </c>
      <c r="U448" s="48">
        <v>0</v>
      </c>
      <c r="V448" s="48">
        <v>1.0300000000000001E-3</v>
      </c>
      <c r="W448" s="48">
        <v>2.0530000000000001E-3</v>
      </c>
      <c r="X448" s="48">
        <v>0.54148600000000002</v>
      </c>
      <c r="Y448" s="48">
        <v>0</v>
      </c>
      <c r="Z448" s="48">
        <v>0</v>
      </c>
      <c r="AA448" s="75">
        <v>448</v>
      </c>
      <c r="AB448" s="75"/>
      <c r="AC448" s="89"/>
      <c r="AD448" s="47"/>
      <c r="AE448" s="47"/>
      <c r="AF448" s="47"/>
      <c r="AG448" s="47"/>
      <c r="AH448" s="47"/>
      <c r="AI448" s="47"/>
      <c r="AJ448" s="47"/>
      <c r="AK448" s="47"/>
      <c r="AL448" s="47"/>
      <c r="AM448" s="47"/>
      <c r="AN448" s="2"/>
    </row>
    <row r="449" spans="1:40" x14ac:dyDescent="0.35">
      <c r="A449" s="11" t="s">
        <v>620</v>
      </c>
      <c r="B449" s="12"/>
      <c r="C449" s="12"/>
      <c r="D449" s="85"/>
      <c r="E449" s="74"/>
      <c r="F449" s="12"/>
      <c r="G449" s="12"/>
      <c r="H449" s="13"/>
      <c r="I449" s="63"/>
      <c r="J449" s="63"/>
      <c r="K449" s="13"/>
      <c r="L449" s="86"/>
      <c r="M449" s="87">
        <v>5049.31201171875</v>
      </c>
      <c r="N449" s="87">
        <v>604.1168212890625</v>
      </c>
      <c r="O449" s="73"/>
      <c r="P449" s="88"/>
      <c r="Q449" s="88"/>
      <c r="R449" s="47">
        <v>1</v>
      </c>
      <c r="S449" s="47">
        <v>1</v>
      </c>
      <c r="T449" s="47">
        <v>0</v>
      </c>
      <c r="U449" s="48">
        <v>0</v>
      </c>
      <c r="V449" s="48">
        <v>1.3110000000000001E-3</v>
      </c>
      <c r="W449" s="48">
        <v>0</v>
      </c>
      <c r="X449" s="48">
        <v>0.556365</v>
      </c>
      <c r="Y449" s="48">
        <v>0</v>
      </c>
      <c r="Z449" s="48">
        <v>0</v>
      </c>
      <c r="AA449" s="75">
        <v>449</v>
      </c>
      <c r="AB449" s="75"/>
      <c r="AC449" s="89"/>
      <c r="AD449" s="47"/>
      <c r="AE449" s="47"/>
      <c r="AF449" s="47"/>
      <c r="AG449" s="47"/>
      <c r="AH449" s="47"/>
      <c r="AI449" s="47"/>
      <c r="AJ449" s="47"/>
      <c r="AK449" s="47"/>
      <c r="AL449" s="47"/>
      <c r="AM449" s="47"/>
      <c r="AN449" s="2"/>
    </row>
    <row r="450" spans="1:40" x14ac:dyDescent="0.35">
      <c r="A450" s="11" t="s">
        <v>621</v>
      </c>
      <c r="B450" s="12"/>
      <c r="C450" s="12"/>
      <c r="D450" s="85"/>
      <c r="E450" s="74"/>
      <c r="F450" s="12"/>
      <c r="G450" s="12"/>
      <c r="H450" s="13"/>
      <c r="I450" s="63"/>
      <c r="J450" s="63"/>
      <c r="K450" s="13"/>
      <c r="L450" s="86"/>
      <c r="M450" s="87">
        <v>1085.551025390625</v>
      </c>
      <c r="N450" s="87">
        <v>7462.880859375</v>
      </c>
      <c r="O450" s="73"/>
      <c r="P450" s="88"/>
      <c r="Q450" s="88"/>
      <c r="R450" s="47">
        <v>1</v>
      </c>
      <c r="S450" s="47">
        <v>1</v>
      </c>
      <c r="T450" s="47">
        <v>0</v>
      </c>
      <c r="U450" s="48">
        <v>0</v>
      </c>
      <c r="V450" s="48">
        <v>1.0300000000000001E-3</v>
      </c>
      <c r="W450" s="48">
        <v>2.0530000000000001E-3</v>
      </c>
      <c r="X450" s="48">
        <v>0.54148600000000002</v>
      </c>
      <c r="Y450" s="48">
        <v>0</v>
      </c>
      <c r="Z450" s="48">
        <v>0</v>
      </c>
      <c r="AA450" s="75">
        <v>450</v>
      </c>
      <c r="AB450" s="75"/>
      <c r="AC450" s="89"/>
      <c r="AD450" s="47"/>
      <c r="AE450" s="47"/>
      <c r="AF450" s="47"/>
      <c r="AG450" s="47"/>
      <c r="AH450" s="47"/>
      <c r="AI450" s="47"/>
      <c r="AJ450" s="47"/>
      <c r="AK450" s="47"/>
      <c r="AL450" s="47"/>
      <c r="AM450" s="47"/>
      <c r="AN450" s="2"/>
    </row>
    <row r="451" spans="1:40" x14ac:dyDescent="0.35">
      <c r="A451" s="11" t="s">
        <v>622</v>
      </c>
      <c r="B451" s="12"/>
      <c r="C451" s="12"/>
      <c r="D451" s="85"/>
      <c r="E451" s="74"/>
      <c r="F451" s="12"/>
      <c r="G451" s="12"/>
      <c r="H451" s="13"/>
      <c r="I451" s="63"/>
      <c r="J451" s="63"/>
      <c r="K451" s="13"/>
      <c r="L451" s="86"/>
      <c r="M451" s="87">
        <v>3874.413330078125</v>
      </c>
      <c r="N451" s="87">
        <v>7802.69140625</v>
      </c>
      <c r="O451" s="73"/>
      <c r="P451" s="88"/>
      <c r="Q451" s="88"/>
      <c r="R451" s="47">
        <v>1</v>
      </c>
      <c r="S451" s="47">
        <v>1</v>
      </c>
      <c r="T451" s="47">
        <v>0</v>
      </c>
      <c r="U451" s="48">
        <v>0</v>
      </c>
      <c r="V451" s="48">
        <v>1.0300000000000001E-3</v>
      </c>
      <c r="W451" s="48">
        <v>2.0530000000000001E-3</v>
      </c>
      <c r="X451" s="48">
        <v>0.54148600000000002</v>
      </c>
      <c r="Y451" s="48">
        <v>0</v>
      </c>
      <c r="Z451" s="48">
        <v>0</v>
      </c>
      <c r="AA451" s="75">
        <v>451</v>
      </c>
      <c r="AB451" s="75"/>
      <c r="AC451" s="89"/>
      <c r="AD451" s="47"/>
      <c r="AE451" s="47"/>
      <c r="AF451" s="47"/>
      <c r="AG451" s="47"/>
      <c r="AH451" s="47"/>
      <c r="AI451" s="47"/>
      <c r="AJ451" s="47"/>
      <c r="AK451" s="47"/>
      <c r="AL451" s="47"/>
      <c r="AM451" s="47"/>
      <c r="AN451" s="2"/>
    </row>
    <row r="452" spans="1:40" x14ac:dyDescent="0.35">
      <c r="A452" s="11" t="s">
        <v>623</v>
      </c>
      <c r="B452" s="12"/>
      <c r="C452" s="12"/>
      <c r="D452" s="85"/>
      <c r="E452" s="74"/>
      <c r="F452" s="12"/>
      <c r="G452" s="12"/>
      <c r="H452" s="13"/>
      <c r="I452" s="63"/>
      <c r="J452" s="63"/>
      <c r="K452" s="13"/>
      <c r="L452" s="86"/>
      <c r="M452" s="87">
        <v>2129.75244140625</v>
      </c>
      <c r="N452" s="87">
        <v>9399.4990234375</v>
      </c>
      <c r="O452" s="73"/>
      <c r="P452" s="88"/>
      <c r="Q452" s="88"/>
      <c r="R452" s="47">
        <v>1</v>
      </c>
      <c r="S452" s="47">
        <v>1</v>
      </c>
      <c r="T452" s="47">
        <v>0</v>
      </c>
      <c r="U452" s="48">
        <v>0</v>
      </c>
      <c r="V452" s="48">
        <v>1.0300000000000001E-3</v>
      </c>
      <c r="W452" s="48">
        <v>2.0530000000000001E-3</v>
      </c>
      <c r="X452" s="48">
        <v>0.54148600000000002</v>
      </c>
      <c r="Y452" s="48">
        <v>0</v>
      </c>
      <c r="Z452" s="48">
        <v>0</v>
      </c>
      <c r="AA452" s="75">
        <v>452</v>
      </c>
      <c r="AB452" s="75"/>
      <c r="AC452" s="89"/>
      <c r="AD452" s="47"/>
      <c r="AE452" s="47"/>
      <c r="AF452" s="47"/>
      <c r="AG452" s="47"/>
      <c r="AH452" s="47"/>
      <c r="AI452" s="47"/>
      <c r="AJ452" s="47"/>
      <c r="AK452" s="47"/>
      <c r="AL452" s="47"/>
      <c r="AM452" s="47"/>
      <c r="AN452" s="2"/>
    </row>
    <row r="453" spans="1:40" x14ac:dyDescent="0.35">
      <c r="A453" s="11" t="s">
        <v>624</v>
      </c>
      <c r="B453" s="12"/>
      <c r="C453" s="12"/>
      <c r="D453" s="85"/>
      <c r="E453" s="74"/>
      <c r="F453" s="12"/>
      <c r="G453" s="12"/>
      <c r="H453" s="13"/>
      <c r="I453" s="63"/>
      <c r="J453" s="63"/>
      <c r="K453" s="13"/>
      <c r="L453" s="86"/>
      <c r="M453" s="87">
        <v>2783.1533203125</v>
      </c>
      <c r="N453" s="87">
        <v>2474.708984375</v>
      </c>
      <c r="O453" s="73"/>
      <c r="P453" s="88"/>
      <c r="Q453" s="88"/>
      <c r="R453" s="47">
        <v>1</v>
      </c>
      <c r="S453" s="47">
        <v>1</v>
      </c>
      <c r="T453" s="47">
        <v>0</v>
      </c>
      <c r="U453" s="48">
        <v>0</v>
      </c>
      <c r="V453" s="48">
        <v>1.2999999999999999E-3</v>
      </c>
      <c r="W453" s="48">
        <v>0</v>
      </c>
      <c r="X453" s="48">
        <v>0.564836</v>
      </c>
      <c r="Y453" s="48">
        <v>0</v>
      </c>
      <c r="Z453" s="48">
        <v>0</v>
      </c>
      <c r="AA453" s="75">
        <v>453</v>
      </c>
      <c r="AB453" s="75"/>
      <c r="AC453" s="89"/>
      <c r="AD453" s="47"/>
      <c r="AE453" s="47"/>
      <c r="AF453" s="47"/>
      <c r="AG453" s="47"/>
      <c r="AH453" s="47"/>
      <c r="AI453" s="47"/>
      <c r="AJ453" s="47"/>
      <c r="AK453" s="47"/>
      <c r="AL453" s="47"/>
      <c r="AM453" s="47"/>
      <c r="AN453" s="2"/>
    </row>
    <row r="454" spans="1:40" x14ac:dyDescent="0.35">
      <c r="A454" s="11" t="s">
        <v>625</v>
      </c>
      <c r="B454" s="12"/>
      <c r="C454" s="12"/>
      <c r="D454" s="85"/>
      <c r="E454" s="74"/>
      <c r="F454" s="12"/>
      <c r="G454" s="12"/>
      <c r="H454" s="13"/>
      <c r="I454" s="63"/>
      <c r="J454" s="63"/>
      <c r="K454" s="13"/>
      <c r="L454" s="86"/>
      <c r="M454" s="87">
        <v>614.6378173828125</v>
      </c>
      <c r="N454" s="87">
        <v>6281.65185546875</v>
      </c>
      <c r="O454" s="73"/>
      <c r="P454" s="88"/>
      <c r="Q454" s="88"/>
      <c r="R454" s="47">
        <v>1</v>
      </c>
      <c r="S454" s="47">
        <v>1</v>
      </c>
      <c r="T454" s="47">
        <v>0</v>
      </c>
      <c r="U454" s="48">
        <v>0</v>
      </c>
      <c r="V454" s="48">
        <v>1.0300000000000001E-3</v>
      </c>
      <c r="W454" s="48">
        <v>2.0530000000000001E-3</v>
      </c>
      <c r="X454" s="48">
        <v>0.54148600000000002</v>
      </c>
      <c r="Y454" s="48">
        <v>0</v>
      </c>
      <c r="Z454" s="48">
        <v>0</v>
      </c>
      <c r="AA454" s="75">
        <v>454</v>
      </c>
      <c r="AB454" s="75"/>
      <c r="AC454" s="89"/>
      <c r="AD454" s="47"/>
      <c r="AE454" s="47"/>
      <c r="AF454" s="47"/>
      <c r="AG454" s="47"/>
      <c r="AH454" s="47"/>
      <c r="AI454" s="47"/>
      <c r="AJ454" s="47"/>
      <c r="AK454" s="47"/>
      <c r="AL454" s="47"/>
      <c r="AM454" s="47"/>
      <c r="AN454" s="2"/>
    </row>
    <row r="455" spans="1:40" x14ac:dyDescent="0.35">
      <c r="A455" s="11" t="s">
        <v>626</v>
      </c>
      <c r="B455" s="12"/>
      <c r="C455" s="12"/>
      <c r="D455" s="85"/>
      <c r="E455" s="74"/>
      <c r="F455" s="12"/>
      <c r="G455" s="12"/>
      <c r="H455" s="13"/>
      <c r="I455" s="63"/>
      <c r="J455" s="63"/>
      <c r="K455" s="13"/>
      <c r="L455" s="86"/>
      <c r="M455" s="87">
        <v>4039.414794921875</v>
      </c>
      <c r="N455" s="87">
        <v>8191.169921875</v>
      </c>
      <c r="O455" s="73"/>
      <c r="P455" s="88"/>
      <c r="Q455" s="88"/>
      <c r="R455" s="47">
        <v>1</v>
      </c>
      <c r="S455" s="47">
        <v>1</v>
      </c>
      <c r="T455" s="47">
        <v>0</v>
      </c>
      <c r="U455" s="48">
        <v>0</v>
      </c>
      <c r="V455" s="48">
        <v>1.0300000000000001E-3</v>
      </c>
      <c r="W455" s="48">
        <v>2.0530000000000001E-3</v>
      </c>
      <c r="X455" s="48">
        <v>0.54148600000000002</v>
      </c>
      <c r="Y455" s="48">
        <v>0</v>
      </c>
      <c r="Z455" s="48">
        <v>0</v>
      </c>
      <c r="AA455" s="75">
        <v>455</v>
      </c>
      <c r="AB455" s="75"/>
      <c r="AC455" s="89"/>
      <c r="AD455" s="47"/>
      <c r="AE455" s="47"/>
      <c r="AF455" s="47"/>
      <c r="AG455" s="47"/>
      <c r="AH455" s="47"/>
      <c r="AI455" s="47"/>
      <c r="AJ455" s="47"/>
      <c r="AK455" s="47"/>
      <c r="AL455" s="47"/>
      <c r="AM455" s="47"/>
      <c r="AN455" s="2"/>
    </row>
    <row r="456" spans="1:40" x14ac:dyDescent="0.35">
      <c r="A456" s="11" t="s">
        <v>627</v>
      </c>
      <c r="B456" s="12"/>
      <c r="C456" s="12"/>
      <c r="D456" s="85"/>
      <c r="E456" s="74"/>
      <c r="F456" s="12"/>
      <c r="G456" s="12"/>
      <c r="H456" s="13"/>
      <c r="I456" s="63"/>
      <c r="J456" s="63"/>
      <c r="K456" s="13"/>
      <c r="L456" s="86"/>
      <c r="M456" s="87">
        <v>2039.8333740234375</v>
      </c>
      <c r="N456" s="87">
        <v>8202.0380859375</v>
      </c>
      <c r="O456" s="73"/>
      <c r="P456" s="88"/>
      <c r="Q456" s="88"/>
      <c r="R456" s="47">
        <v>1</v>
      </c>
      <c r="S456" s="47">
        <v>1</v>
      </c>
      <c r="T456" s="47">
        <v>0</v>
      </c>
      <c r="U456" s="48">
        <v>0</v>
      </c>
      <c r="V456" s="48">
        <v>1.0300000000000001E-3</v>
      </c>
      <c r="W456" s="48">
        <v>2.0530000000000001E-3</v>
      </c>
      <c r="X456" s="48">
        <v>0.54148600000000002</v>
      </c>
      <c r="Y456" s="48">
        <v>0</v>
      </c>
      <c r="Z456" s="48">
        <v>0</v>
      </c>
      <c r="AA456" s="75">
        <v>456</v>
      </c>
      <c r="AB456" s="75"/>
      <c r="AC456" s="89"/>
      <c r="AD456" s="47"/>
      <c r="AE456" s="47"/>
      <c r="AF456" s="47"/>
      <c r="AG456" s="47"/>
      <c r="AH456" s="47"/>
      <c r="AI456" s="47"/>
      <c r="AJ456" s="47"/>
      <c r="AK456" s="47"/>
      <c r="AL456" s="47"/>
      <c r="AM456" s="47"/>
      <c r="AN456" s="2"/>
    </row>
    <row r="457" spans="1:40" x14ac:dyDescent="0.35">
      <c r="A457" s="11" t="s">
        <v>628</v>
      </c>
      <c r="B457" s="12"/>
      <c r="C457" s="12"/>
      <c r="D457" s="85"/>
      <c r="E457" s="74"/>
      <c r="F457" s="12"/>
      <c r="G457" s="12"/>
      <c r="H457" s="13"/>
      <c r="I457" s="63"/>
      <c r="J457" s="63"/>
      <c r="K457" s="13"/>
      <c r="L457" s="86"/>
      <c r="M457" s="87">
        <v>1939.2315673828125</v>
      </c>
      <c r="N457" s="87">
        <v>9714.9580078125</v>
      </c>
      <c r="O457" s="73"/>
      <c r="P457" s="88"/>
      <c r="Q457" s="88"/>
      <c r="R457" s="47">
        <v>1</v>
      </c>
      <c r="S457" s="47">
        <v>1</v>
      </c>
      <c r="T457" s="47">
        <v>0</v>
      </c>
      <c r="U457" s="48">
        <v>0</v>
      </c>
      <c r="V457" s="48">
        <v>1.0300000000000001E-3</v>
      </c>
      <c r="W457" s="48">
        <v>2.0530000000000001E-3</v>
      </c>
      <c r="X457" s="48">
        <v>0.54148600000000002</v>
      </c>
      <c r="Y457" s="48">
        <v>0</v>
      </c>
      <c r="Z457" s="48">
        <v>0</v>
      </c>
      <c r="AA457" s="75">
        <v>457</v>
      </c>
      <c r="AB457" s="75"/>
      <c r="AC457" s="89"/>
      <c r="AD457" s="47"/>
      <c r="AE457" s="47"/>
      <c r="AF457" s="47"/>
      <c r="AG457" s="47"/>
      <c r="AH457" s="47"/>
      <c r="AI457" s="47"/>
      <c r="AJ457" s="47"/>
      <c r="AK457" s="47"/>
      <c r="AL457" s="47"/>
      <c r="AM457" s="47"/>
      <c r="AN457" s="2"/>
    </row>
    <row r="458" spans="1:40" x14ac:dyDescent="0.35">
      <c r="A458" s="11" t="s">
        <v>629</v>
      </c>
      <c r="B458" s="12"/>
      <c r="C458" s="12"/>
      <c r="D458" s="85"/>
      <c r="E458" s="74"/>
      <c r="F458" s="12"/>
      <c r="G458" s="12"/>
      <c r="H458" s="13"/>
      <c r="I458" s="63"/>
      <c r="J458" s="63"/>
      <c r="K458" s="13"/>
      <c r="L458" s="86"/>
      <c r="M458" s="87">
        <v>841.623046875</v>
      </c>
      <c r="N458" s="87">
        <v>6087.27783203125</v>
      </c>
      <c r="O458" s="73"/>
      <c r="P458" s="88"/>
      <c r="Q458" s="88"/>
      <c r="R458" s="47">
        <v>1</v>
      </c>
      <c r="S458" s="47">
        <v>1</v>
      </c>
      <c r="T458" s="47">
        <v>0</v>
      </c>
      <c r="U458" s="48">
        <v>0</v>
      </c>
      <c r="V458" s="48">
        <v>1.0300000000000001E-3</v>
      </c>
      <c r="W458" s="48">
        <v>2.0530000000000001E-3</v>
      </c>
      <c r="X458" s="48">
        <v>0.54148600000000002</v>
      </c>
      <c r="Y458" s="48">
        <v>0</v>
      </c>
      <c r="Z458" s="48">
        <v>0</v>
      </c>
      <c r="AA458" s="75">
        <v>458</v>
      </c>
      <c r="AB458" s="75"/>
      <c r="AC458" s="89"/>
      <c r="AD458" s="47"/>
      <c r="AE458" s="47"/>
      <c r="AF458" s="47"/>
      <c r="AG458" s="47"/>
      <c r="AH458" s="47"/>
      <c r="AI458" s="47"/>
      <c r="AJ458" s="47"/>
      <c r="AK458" s="47"/>
      <c r="AL458" s="47"/>
      <c r="AM458" s="47"/>
      <c r="AN458" s="2"/>
    </row>
    <row r="459" spans="1:40" x14ac:dyDescent="0.35">
      <c r="A459" s="11" t="s">
        <v>630</v>
      </c>
      <c r="B459" s="12"/>
      <c r="C459" s="12"/>
      <c r="D459" s="85"/>
      <c r="E459" s="74"/>
      <c r="F459" s="12"/>
      <c r="G459" s="12"/>
      <c r="H459" s="13"/>
      <c r="I459" s="63"/>
      <c r="J459" s="63"/>
      <c r="K459" s="13"/>
      <c r="L459" s="86"/>
      <c r="M459" s="87">
        <v>2306.763427734375</v>
      </c>
      <c r="N459" s="87">
        <v>9068.3369140625</v>
      </c>
      <c r="O459" s="73"/>
      <c r="P459" s="88"/>
      <c r="Q459" s="88"/>
      <c r="R459" s="47">
        <v>1</v>
      </c>
      <c r="S459" s="47">
        <v>1</v>
      </c>
      <c r="T459" s="47">
        <v>0</v>
      </c>
      <c r="U459" s="48">
        <v>0</v>
      </c>
      <c r="V459" s="48">
        <v>1.0300000000000001E-3</v>
      </c>
      <c r="W459" s="48">
        <v>2.0530000000000001E-3</v>
      </c>
      <c r="X459" s="48">
        <v>0.54148600000000002</v>
      </c>
      <c r="Y459" s="48">
        <v>0</v>
      </c>
      <c r="Z459" s="48">
        <v>0</v>
      </c>
      <c r="AA459" s="75">
        <v>459</v>
      </c>
      <c r="AB459" s="75"/>
      <c r="AC459" s="89"/>
      <c r="AD459" s="47"/>
      <c r="AE459" s="47"/>
      <c r="AF459" s="47"/>
      <c r="AG459" s="47"/>
      <c r="AH459" s="47"/>
      <c r="AI459" s="47"/>
      <c r="AJ459" s="47"/>
      <c r="AK459" s="47"/>
      <c r="AL459" s="47"/>
      <c r="AM459" s="47"/>
      <c r="AN459" s="2"/>
    </row>
    <row r="460" spans="1:40" x14ac:dyDescent="0.35">
      <c r="A460" s="11" t="s">
        <v>631</v>
      </c>
      <c r="B460" s="12"/>
      <c r="C460" s="12"/>
      <c r="D460" s="85"/>
      <c r="E460" s="74"/>
      <c r="F460" s="12"/>
      <c r="G460" s="12"/>
      <c r="H460" s="13"/>
      <c r="I460" s="63"/>
      <c r="J460" s="63"/>
      <c r="K460" s="13"/>
      <c r="L460" s="86"/>
      <c r="M460" s="87">
        <v>190.356201171875</v>
      </c>
      <c r="N460" s="87">
        <v>8121.44140625</v>
      </c>
      <c r="O460" s="73"/>
      <c r="P460" s="88"/>
      <c r="Q460" s="88"/>
      <c r="R460" s="47">
        <v>1</v>
      </c>
      <c r="S460" s="47">
        <v>1</v>
      </c>
      <c r="T460" s="47">
        <v>0</v>
      </c>
      <c r="U460" s="48">
        <v>0</v>
      </c>
      <c r="V460" s="48">
        <v>1.0300000000000001E-3</v>
      </c>
      <c r="W460" s="48">
        <v>2.0530000000000001E-3</v>
      </c>
      <c r="X460" s="48">
        <v>0.54148600000000002</v>
      </c>
      <c r="Y460" s="48">
        <v>0</v>
      </c>
      <c r="Z460" s="48">
        <v>0</v>
      </c>
      <c r="AA460" s="75">
        <v>460</v>
      </c>
      <c r="AB460" s="75"/>
      <c r="AC460" s="89"/>
      <c r="AD460" s="47"/>
      <c r="AE460" s="47"/>
      <c r="AF460" s="47"/>
      <c r="AG460" s="47"/>
      <c r="AH460" s="47"/>
      <c r="AI460" s="47"/>
      <c r="AJ460" s="47"/>
      <c r="AK460" s="47"/>
      <c r="AL460" s="47"/>
      <c r="AM460" s="47"/>
      <c r="AN460" s="2"/>
    </row>
    <row r="461" spans="1:40" x14ac:dyDescent="0.35">
      <c r="A461" s="11" t="s">
        <v>632</v>
      </c>
      <c r="B461" s="12"/>
      <c r="C461" s="12"/>
      <c r="D461" s="85"/>
      <c r="E461" s="74"/>
      <c r="F461" s="12"/>
      <c r="G461" s="12"/>
      <c r="H461" s="13"/>
      <c r="I461" s="63"/>
      <c r="J461" s="63"/>
      <c r="K461" s="13"/>
      <c r="L461" s="86"/>
      <c r="M461" s="87">
        <v>748.07061767578125</v>
      </c>
      <c r="N461" s="87">
        <v>7532.31884765625</v>
      </c>
      <c r="O461" s="73"/>
      <c r="P461" s="88"/>
      <c r="Q461" s="88"/>
      <c r="R461" s="47">
        <v>1</v>
      </c>
      <c r="S461" s="47">
        <v>1</v>
      </c>
      <c r="T461" s="47">
        <v>0</v>
      </c>
      <c r="U461" s="48">
        <v>0</v>
      </c>
      <c r="V461" s="48">
        <v>1.0300000000000001E-3</v>
      </c>
      <c r="W461" s="48">
        <v>2.0530000000000001E-3</v>
      </c>
      <c r="X461" s="48">
        <v>0.54148600000000002</v>
      </c>
      <c r="Y461" s="48">
        <v>0</v>
      </c>
      <c r="Z461" s="48">
        <v>0</v>
      </c>
      <c r="AA461" s="75">
        <v>461</v>
      </c>
      <c r="AB461" s="75"/>
      <c r="AC461" s="89"/>
      <c r="AD461" s="47"/>
      <c r="AE461" s="47"/>
      <c r="AF461" s="47"/>
      <c r="AG461" s="47"/>
      <c r="AH461" s="47"/>
      <c r="AI461" s="47"/>
      <c r="AJ461" s="47"/>
      <c r="AK461" s="47"/>
      <c r="AL461" s="47"/>
      <c r="AM461" s="47"/>
      <c r="AN461" s="2"/>
    </row>
    <row r="462" spans="1:40" x14ac:dyDescent="0.35">
      <c r="A462" s="11" t="s">
        <v>633</v>
      </c>
      <c r="B462" s="12"/>
      <c r="C462" s="12"/>
      <c r="D462" s="85"/>
      <c r="E462" s="74"/>
      <c r="F462" s="12"/>
      <c r="G462" s="12"/>
      <c r="H462" s="13"/>
      <c r="I462" s="63"/>
      <c r="J462" s="63"/>
      <c r="K462" s="13"/>
      <c r="L462" s="86"/>
      <c r="M462" s="87">
        <v>3087.14990234375</v>
      </c>
      <c r="N462" s="87">
        <v>9421.18359375</v>
      </c>
      <c r="O462" s="73"/>
      <c r="P462" s="88"/>
      <c r="Q462" s="88"/>
      <c r="R462" s="47">
        <v>1</v>
      </c>
      <c r="S462" s="47">
        <v>1</v>
      </c>
      <c r="T462" s="47">
        <v>0</v>
      </c>
      <c r="U462" s="48">
        <v>0</v>
      </c>
      <c r="V462" s="48">
        <v>1.0300000000000001E-3</v>
      </c>
      <c r="W462" s="48">
        <v>2.0530000000000001E-3</v>
      </c>
      <c r="X462" s="48">
        <v>0.54148600000000002</v>
      </c>
      <c r="Y462" s="48">
        <v>0</v>
      </c>
      <c r="Z462" s="48">
        <v>0</v>
      </c>
      <c r="AA462" s="75">
        <v>462</v>
      </c>
      <c r="AB462" s="75"/>
      <c r="AC462" s="89"/>
      <c r="AD462" s="47"/>
      <c r="AE462" s="47"/>
      <c r="AF462" s="47"/>
      <c r="AG462" s="47"/>
      <c r="AH462" s="47"/>
      <c r="AI462" s="47"/>
      <c r="AJ462" s="47"/>
      <c r="AK462" s="47"/>
      <c r="AL462" s="47"/>
      <c r="AM462" s="47"/>
      <c r="AN462" s="2"/>
    </row>
    <row r="463" spans="1:40" x14ac:dyDescent="0.35">
      <c r="A463" s="11" t="s">
        <v>634</v>
      </c>
      <c r="B463" s="12"/>
      <c r="C463" s="12"/>
      <c r="D463" s="85"/>
      <c r="E463" s="74"/>
      <c r="F463" s="12"/>
      <c r="G463" s="12"/>
      <c r="H463" s="13"/>
      <c r="I463" s="63"/>
      <c r="J463" s="63"/>
      <c r="K463" s="13"/>
      <c r="L463" s="86"/>
      <c r="M463" s="87">
        <v>614.7279052734375</v>
      </c>
      <c r="N463" s="87">
        <v>7204.98974609375</v>
      </c>
      <c r="O463" s="73"/>
      <c r="P463" s="88"/>
      <c r="Q463" s="88"/>
      <c r="R463" s="47">
        <v>1</v>
      </c>
      <c r="S463" s="47">
        <v>1</v>
      </c>
      <c r="T463" s="47">
        <v>0</v>
      </c>
      <c r="U463" s="48">
        <v>0</v>
      </c>
      <c r="V463" s="48">
        <v>1.0300000000000001E-3</v>
      </c>
      <c r="W463" s="48">
        <v>2.0530000000000001E-3</v>
      </c>
      <c r="X463" s="48">
        <v>0.54148600000000002</v>
      </c>
      <c r="Y463" s="48">
        <v>0</v>
      </c>
      <c r="Z463" s="48">
        <v>0</v>
      </c>
      <c r="AA463" s="75">
        <v>463</v>
      </c>
      <c r="AB463" s="75"/>
      <c r="AC463" s="89"/>
      <c r="AD463" s="47"/>
      <c r="AE463" s="47"/>
      <c r="AF463" s="47"/>
      <c r="AG463" s="47"/>
      <c r="AH463" s="47"/>
      <c r="AI463" s="47"/>
      <c r="AJ463" s="47"/>
      <c r="AK463" s="47"/>
      <c r="AL463" s="47"/>
      <c r="AM463" s="47"/>
      <c r="AN463" s="2"/>
    </row>
    <row r="464" spans="1:40" x14ac:dyDescent="0.35">
      <c r="A464" s="11" t="s">
        <v>635</v>
      </c>
      <c r="B464" s="12"/>
      <c r="C464" s="12"/>
      <c r="D464" s="85"/>
      <c r="E464" s="74"/>
      <c r="F464" s="12"/>
      <c r="G464" s="12"/>
      <c r="H464" s="13"/>
      <c r="I464" s="63"/>
      <c r="J464" s="63"/>
      <c r="K464" s="13"/>
      <c r="L464" s="86"/>
      <c r="M464" s="87">
        <v>780.736083984375</v>
      </c>
      <c r="N464" s="87">
        <v>8219.982421875</v>
      </c>
      <c r="O464" s="73"/>
      <c r="P464" s="88"/>
      <c r="Q464" s="88"/>
      <c r="R464" s="47">
        <v>1</v>
      </c>
      <c r="S464" s="47">
        <v>1</v>
      </c>
      <c r="T464" s="47">
        <v>0</v>
      </c>
      <c r="U464" s="48">
        <v>0</v>
      </c>
      <c r="V464" s="48">
        <v>1.0300000000000001E-3</v>
      </c>
      <c r="W464" s="48">
        <v>2.0530000000000001E-3</v>
      </c>
      <c r="X464" s="48">
        <v>0.54148600000000002</v>
      </c>
      <c r="Y464" s="48">
        <v>0</v>
      </c>
      <c r="Z464" s="48">
        <v>0</v>
      </c>
      <c r="AA464" s="75">
        <v>464</v>
      </c>
      <c r="AB464" s="75"/>
      <c r="AC464" s="89"/>
      <c r="AD464" s="47"/>
      <c r="AE464" s="47"/>
      <c r="AF464" s="47"/>
      <c r="AG464" s="47"/>
      <c r="AH464" s="47"/>
      <c r="AI464" s="47"/>
      <c r="AJ464" s="47"/>
      <c r="AK464" s="47"/>
      <c r="AL464" s="47"/>
      <c r="AM464" s="47"/>
      <c r="AN464" s="2"/>
    </row>
    <row r="465" spans="1:40" x14ac:dyDescent="0.35">
      <c r="A465" s="11" t="s">
        <v>636</v>
      </c>
      <c r="B465" s="12"/>
      <c r="C465" s="12"/>
      <c r="D465" s="85"/>
      <c r="E465" s="74"/>
      <c r="F465" s="12"/>
      <c r="G465" s="12"/>
      <c r="H465" s="13"/>
      <c r="I465" s="63"/>
      <c r="J465" s="63"/>
      <c r="K465" s="13"/>
      <c r="L465" s="86"/>
      <c r="M465" s="87">
        <v>3256.900146484375</v>
      </c>
      <c r="N465" s="87">
        <v>5893.3681640625</v>
      </c>
      <c r="O465" s="73"/>
      <c r="P465" s="88"/>
      <c r="Q465" s="88"/>
      <c r="R465" s="47">
        <v>1</v>
      </c>
      <c r="S465" s="47">
        <v>1</v>
      </c>
      <c r="T465" s="47">
        <v>0</v>
      </c>
      <c r="U465" s="48">
        <v>0</v>
      </c>
      <c r="V465" s="48">
        <v>1.0300000000000001E-3</v>
      </c>
      <c r="W465" s="48">
        <v>2.0530000000000001E-3</v>
      </c>
      <c r="X465" s="48">
        <v>0.54148600000000002</v>
      </c>
      <c r="Y465" s="48">
        <v>0</v>
      </c>
      <c r="Z465" s="48">
        <v>0</v>
      </c>
      <c r="AA465" s="75">
        <v>465</v>
      </c>
      <c r="AB465" s="75"/>
      <c r="AC465" s="89"/>
      <c r="AD465" s="47"/>
      <c r="AE465" s="47"/>
      <c r="AF465" s="47"/>
      <c r="AG465" s="47"/>
      <c r="AH465" s="47"/>
      <c r="AI465" s="47"/>
      <c r="AJ465" s="47"/>
      <c r="AK465" s="47"/>
      <c r="AL465" s="47"/>
      <c r="AM465" s="47"/>
      <c r="AN465" s="2"/>
    </row>
    <row r="466" spans="1:40" x14ac:dyDescent="0.35">
      <c r="A466" s="11" t="s">
        <v>637</v>
      </c>
      <c r="B466" s="12"/>
      <c r="C466" s="12"/>
      <c r="D466" s="85"/>
      <c r="E466" s="74"/>
      <c r="F466" s="12"/>
      <c r="G466" s="12"/>
      <c r="H466" s="13"/>
      <c r="I466" s="63"/>
      <c r="J466" s="63"/>
      <c r="K466" s="13"/>
      <c r="L466" s="86"/>
      <c r="M466" s="87">
        <v>2063.593017578125</v>
      </c>
      <c r="N466" s="87">
        <v>5367.8662109375</v>
      </c>
      <c r="O466" s="73"/>
      <c r="P466" s="88"/>
      <c r="Q466" s="88"/>
      <c r="R466" s="47">
        <v>1</v>
      </c>
      <c r="S466" s="47">
        <v>1</v>
      </c>
      <c r="T466" s="47">
        <v>0</v>
      </c>
      <c r="U466" s="48">
        <v>0</v>
      </c>
      <c r="V466" s="48">
        <v>1.0300000000000001E-3</v>
      </c>
      <c r="W466" s="48">
        <v>2.0530000000000001E-3</v>
      </c>
      <c r="X466" s="48">
        <v>0.54148600000000002</v>
      </c>
      <c r="Y466" s="48">
        <v>0</v>
      </c>
      <c r="Z466" s="48">
        <v>0</v>
      </c>
      <c r="AA466" s="75">
        <v>466</v>
      </c>
      <c r="AB466" s="75"/>
      <c r="AC466" s="89"/>
      <c r="AD466" s="47"/>
      <c r="AE466" s="47"/>
      <c r="AF466" s="47"/>
      <c r="AG466" s="47"/>
      <c r="AH466" s="47"/>
      <c r="AI466" s="47"/>
      <c r="AJ466" s="47"/>
      <c r="AK466" s="47"/>
      <c r="AL466" s="47"/>
      <c r="AM466" s="47"/>
      <c r="AN466" s="2"/>
    </row>
    <row r="467" spans="1:40" x14ac:dyDescent="0.35">
      <c r="A467" s="11" t="s">
        <v>638</v>
      </c>
      <c r="B467" s="12"/>
      <c r="C467" s="12"/>
      <c r="D467" s="85"/>
      <c r="E467" s="74"/>
      <c r="F467" s="12"/>
      <c r="G467" s="12"/>
      <c r="H467" s="13"/>
      <c r="I467" s="63"/>
      <c r="J467" s="63"/>
      <c r="K467" s="13"/>
      <c r="L467" s="86"/>
      <c r="M467" s="87">
        <v>5124.1904296875</v>
      </c>
      <c r="N467" s="87">
        <v>7945.79931640625</v>
      </c>
      <c r="O467" s="73"/>
      <c r="P467" s="88"/>
      <c r="Q467" s="88"/>
      <c r="R467" s="47">
        <v>1</v>
      </c>
      <c r="S467" s="47">
        <v>1</v>
      </c>
      <c r="T467" s="47">
        <v>0</v>
      </c>
      <c r="U467" s="48">
        <v>0</v>
      </c>
      <c r="V467" s="48">
        <v>1.3209999999999999E-3</v>
      </c>
      <c r="W467" s="48">
        <v>0</v>
      </c>
      <c r="X467" s="48">
        <v>0.55227300000000001</v>
      </c>
      <c r="Y467" s="48">
        <v>0</v>
      </c>
      <c r="Z467" s="48">
        <v>0</v>
      </c>
      <c r="AA467" s="75">
        <v>467</v>
      </c>
      <c r="AB467" s="75"/>
      <c r="AC467" s="89"/>
      <c r="AD467" s="47"/>
      <c r="AE467" s="47"/>
      <c r="AF467" s="47"/>
      <c r="AG467" s="47"/>
      <c r="AH467" s="47"/>
      <c r="AI467" s="47"/>
      <c r="AJ467" s="47"/>
      <c r="AK467" s="47"/>
      <c r="AL467" s="47"/>
      <c r="AM467" s="47"/>
      <c r="AN467" s="2"/>
    </row>
    <row r="468" spans="1:40" x14ac:dyDescent="0.35">
      <c r="A468" s="11" t="s">
        <v>639</v>
      </c>
      <c r="B468" s="12"/>
      <c r="C468" s="12"/>
      <c r="D468" s="85"/>
      <c r="E468" s="74"/>
      <c r="F468" s="12"/>
      <c r="G468" s="12"/>
      <c r="H468" s="13"/>
      <c r="I468" s="63"/>
      <c r="J468" s="63"/>
      <c r="K468" s="13"/>
      <c r="L468" s="86"/>
      <c r="M468" s="87">
        <v>1269.146484375</v>
      </c>
      <c r="N468" s="87">
        <v>6460.69921875</v>
      </c>
      <c r="O468" s="73"/>
      <c r="P468" s="88"/>
      <c r="Q468" s="88"/>
      <c r="R468" s="47">
        <v>1</v>
      </c>
      <c r="S468" s="47">
        <v>1</v>
      </c>
      <c r="T468" s="47">
        <v>0</v>
      </c>
      <c r="U468" s="48">
        <v>0</v>
      </c>
      <c r="V468" s="48">
        <v>1.0300000000000001E-3</v>
      </c>
      <c r="W468" s="48">
        <v>2.0530000000000001E-3</v>
      </c>
      <c r="X468" s="48">
        <v>0.54148600000000002</v>
      </c>
      <c r="Y468" s="48">
        <v>0</v>
      </c>
      <c r="Z468" s="48">
        <v>0</v>
      </c>
      <c r="AA468" s="75">
        <v>468</v>
      </c>
      <c r="AB468" s="75"/>
      <c r="AC468" s="89"/>
      <c r="AD468" s="47"/>
      <c r="AE468" s="47"/>
      <c r="AF468" s="47"/>
      <c r="AG468" s="47"/>
      <c r="AH468" s="47"/>
      <c r="AI468" s="47"/>
      <c r="AJ468" s="47"/>
      <c r="AK468" s="47"/>
      <c r="AL468" s="47"/>
      <c r="AM468" s="47"/>
      <c r="AN468" s="2"/>
    </row>
    <row r="469" spans="1:40" x14ac:dyDescent="0.35">
      <c r="A469" s="11" t="s">
        <v>640</v>
      </c>
      <c r="B469" s="12"/>
      <c r="C469" s="12"/>
      <c r="D469" s="85"/>
      <c r="E469" s="74"/>
      <c r="F469" s="12"/>
      <c r="G469" s="12"/>
      <c r="H469" s="13"/>
      <c r="I469" s="63"/>
      <c r="J469" s="63"/>
      <c r="K469" s="13"/>
      <c r="L469" s="86"/>
      <c r="M469" s="87">
        <v>5354.70703125</v>
      </c>
      <c r="N469" s="87">
        <v>3769.767578125</v>
      </c>
      <c r="O469" s="73"/>
      <c r="P469" s="88"/>
      <c r="Q469" s="88"/>
      <c r="R469" s="47">
        <v>2</v>
      </c>
      <c r="S469" s="47">
        <v>0</v>
      </c>
      <c r="T469" s="47">
        <v>2</v>
      </c>
      <c r="U469" s="48">
        <v>406</v>
      </c>
      <c r="V469" s="48">
        <v>1.761E-3</v>
      </c>
      <c r="W469" s="48">
        <v>0</v>
      </c>
      <c r="X469" s="48">
        <v>0.98850400000000005</v>
      </c>
      <c r="Y469" s="48">
        <v>0</v>
      </c>
      <c r="Z469" s="48">
        <v>0</v>
      </c>
      <c r="AA469" s="75">
        <v>469</v>
      </c>
      <c r="AB469" s="75"/>
      <c r="AC469" s="89"/>
      <c r="AD469" s="47"/>
      <c r="AE469" s="47"/>
      <c r="AF469" s="47"/>
      <c r="AG469" s="47"/>
      <c r="AH469" s="47"/>
      <c r="AI469" s="47"/>
      <c r="AJ469" s="106" t="s">
        <v>2147</v>
      </c>
      <c r="AK469" s="106" t="s">
        <v>2147</v>
      </c>
      <c r="AL469" s="106" t="s">
        <v>2147</v>
      </c>
      <c r="AM469" s="106" t="s">
        <v>2147</v>
      </c>
      <c r="AN469" s="2"/>
    </row>
    <row r="470" spans="1:40" x14ac:dyDescent="0.35">
      <c r="A470" s="11" t="s">
        <v>641</v>
      </c>
      <c r="B470" s="12"/>
      <c r="C470" s="12"/>
      <c r="D470" s="85"/>
      <c r="E470" s="74"/>
      <c r="F470" s="12"/>
      <c r="G470" s="12"/>
      <c r="H470" s="13"/>
      <c r="I470" s="63"/>
      <c r="J470" s="63"/>
      <c r="K470" s="13"/>
      <c r="L470" s="86"/>
      <c r="M470" s="87">
        <v>3912.875732421875</v>
      </c>
      <c r="N470" s="87">
        <v>2054.193359375</v>
      </c>
      <c r="O470" s="73"/>
      <c r="P470" s="88"/>
      <c r="Q470" s="88"/>
      <c r="R470" s="47">
        <v>1</v>
      </c>
      <c r="S470" s="47">
        <v>1</v>
      </c>
      <c r="T470" s="47">
        <v>0</v>
      </c>
      <c r="U470" s="48">
        <v>0</v>
      </c>
      <c r="V470" s="48">
        <v>1.297E-3</v>
      </c>
      <c r="W470" s="48">
        <v>0</v>
      </c>
      <c r="X470" s="48">
        <v>0.57011400000000001</v>
      </c>
      <c r="Y470" s="48">
        <v>0</v>
      </c>
      <c r="Z470" s="48">
        <v>0</v>
      </c>
      <c r="AA470" s="75">
        <v>470</v>
      </c>
      <c r="AB470" s="75"/>
      <c r="AC470" s="89"/>
      <c r="AD470" s="47"/>
      <c r="AE470" s="47"/>
      <c r="AF470" s="47"/>
      <c r="AG470" s="47"/>
      <c r="AH470" s="47"/>
      <c r="AI470" s="47"/>
      <c r="AJ470" s="47"/>
      <c r="AK470" s="47"/>
      <c r="AL470" s="47"/>
      <c r="AM470" s="47"/>
      <c r="AN470" s="2"/>
    </row>
    <row r="471" spans="1:40" x14ac:dyDescent="0.35">
      <c r="A471" s="11" t="s">
        <v>642</v>
      </c>
      <c r="B471" s="12"/>
      <c r="C471" s="12"/>
      <c r="D471" s="85"/>
      <c r="E471" s="74"/>
      <c r="F471" s="12"/>
      <c r="G471" s="12"/>
      <c r="H471" s="13"/>
      <c r="I471" s="63"/>
      <c r="J471" s="63"/>
      <c r="K471" s="13"/>
      <c r="L471" s="86"/>
      <c r="M471" s="87">
        <v>2148.35205078125</v>
      </c>
      <c r="N471" s="87">
        <v>8971.876953125</v>
      </c>
      <c r="O471" s="73"/>
      <c r="P471" s="88"/>
      <c r="Q471" s="88"/>
      <c r="R471" s="47">
        <v>1</v>
      </c>
      <c r="S471" s="47">
        <v>1</v>
      </c>
      <c r="T471" s="47">
        <v>0</v>
      </c>
      <c r="U471" s="48">
        <v>0</v>
      </c>
      <c r="V471" s="48">
        <v>1.0300000000000001E-3</v>
      </c>
      <c r="W471" s="48">
        <v>2.0530000000000001E-3</v>
      </c>
      <c r="X471" s="48">
        <v>0.54148600000000002</v>
      </c>
      <c r="Y471" s="48">
        <v>0</v>
      </c>
      <c r="Z471" s="48">
        <v>0</v>
      </c>
      <c r="AA471" s="75">
        <v>471</v>
      </c>
      <c r="AB471" s="75"/>
      <c r="AC471" s="89"/>
      <c r="AD471" s="47"/>
      <c r="AE471" s="47"/>
      <c r="AF471" s="47"/>
      <c r="AG471" s="47"/>
      <c r="AH471" s="47"/>
      <c r="AI471" s="47"/>
      <c r="AJ471" s="47"/>
      <c r="AK471" s="47"/>
      <c r="AL471" s="47"/>
      <c r="AM471" s="47"/>
      <c r="AN471" s="2"/>
    </row>
    <row r="472" spans="1:40" x14ac:dyDescent="0.35">
      <c r="A472" s="11" t="s">
        <v>643</v>
      </c>
      <c r="B472" s="12"/>
      <c r="C472" s="12"/>
      <c r="D472" s="85"/>
      <c r="E472" s="74"/>
      <c r="F472" s="12"/>
      <c r="G472" s="12"/>
      <c r="H472" s="13"/>
      <c r="I472" s="63"/>
      <c r="J472" s="63"/>
      <c r="K472" s="13"/>
      <c r="L472" s="86"/>
      <c r="M472" s="87">
        <v>3767.384521484375</v>
      </c>
      <c r="N472" s="87">
        <v>6324.2646484375</v>
      </c>
      <c r="O472" s="73"/>
      <c r="P472" s="88"/>
      <c r="Q472" s="88"/>
      <c r="R472" s="47">
        <v>1</v>
      </c>
      <c r="S472" s="47">
        <v>1</v>
      </c>
      <c r="T472" s="47">
        <v>0</v>
      </c>
      <c r="U472" s="48">
        <v>0</v>
      </c>
      <c r="V472" s="48">
        <v>1.0300000000000001E-3</v>
      </c>
      <c r="W472" s="48">
        <v>2.0530000000000001E-3</v>
      </c>
      <c r="X472" s="48">
        <v>0.54148600000000002</v>
      </c>
      <c r="Y472" s="48">
        <v>0</v>
      </c>
      <c r="Z472" s="48">
        <v>0</v>
      </c>
      <c r="AA472" s="75">
        <v>472</v>
      </c>
      <c r="AB472" s="75"/>
      <c r="AC472" s="89"/>
      <c r="AD472" s="47"/>
      <c r="AE472" s="47"/>
      <c r="AF472" s="47"/>
      <c r="AG472" s="47"/>
      <c r="AH472" s="47"/>
      <c r="AI472" s="47"/>
      <c r="AJ472" s="47"/>
      <c r="AK472" s="47"/>
      <c r="AL472" s="47"/>
      <c r="AM472" s="47"/>
      <c r="AN472" s="2"/>
    </row>
    <row r="473" spans="1:40" x14ac:dyDescent="0.35">
      <c r="A473" s="11" t="s">
        <v>644</v>
      </c>
      <c r="B473" s="12"/>
      <c r="C473" s="12"/>
      <c r="D473" s="85"/>
      <c r="E473" s="74"/>
      <c r="F473" s="12"/>
      <c r="G473" s="12"/>
      <c r="H473" s="13"/>
      <c r="I473" s="63"/>
      <c r="J473" s="63"/>
      <c r="K473" s="13"/>
      <c r="L473" s="86"/>
      <c r="M473" s="87">
        <v>3101.431640625</v>
      </c>
      <c r="N473" s="87">
        <v>5622.24365234375</v>
      </c>
      <c r="O473" s="73"/>
      <c r="P473" s="88"/>
      <c r="Q473" s="88"/>
      <c r="R473" s="47">
        <v>1</v>
      </c>
      <c r="S473" s="47">
        <v>1</v>
      </c>
      <c r="T473" s="47">
        <v>0</v>
      </c>
      <c r="U473" s="48">
        <v>0</v>
      </c>
      <c r="V473" s="48">
        <v>1.0300000000000001E-3</v>
      </c>
      <c r="W473" s="48">
        <v>2.0530000000000001E-3</v>
      </c>
      <c r="X473" s="48">
        <v>0.54148600000000002</v>
      </c>
      <c r="Y473" s="48">
        <v>0</v>
      </c>
      <c r="Z473" s="48">
        <v>0</v>
      </c>
      <c r="AA473" s="75">
        <v>473</v>
      </c>
      <c r="AB473" s="75"/>
      <c r="AC473" s="89"/>
      <c r="AD473" s="47"/>
      <c r="AE473" s="47"/>
      <c r="AF473" s="47"/>
      <c r="AG473" s="47"/>
      <c r="AH473" s="47"/>
      <c r="AI473" s="47"/>
      <c r="AJ473" s="47"/>
      <c r="AK473" s="47"/>
      <c r="AL473" s="47"/>
      <c r="AM473" s="47"/>
      <c r="AN473" s="2"/>
    </row>
    <row r="474" spans="1:40" x14ac:dyDescent="0.35">
      <c r="A474" s="11" t="s">
        <v>645</v>
      </c>
      <c r="B474" s="12"/>
      <c r="C474" s="12"/>
      <c r="D474" s="85"/>
      <c r="E474" s="74"/>
      <c r="F474" s="12"/>
      <c r="G474" s="12"/>
      <c r="H474" s="13"/>
      <c r="I474" s="63"/>
      <c r="J474" s="63"/>
      <c r="K474" s="13"/>
      <c r="L474" s="86"/>
      <c r="M474" s="87">
        <v>5068.5224609375</v>
      </c>
      <c r="N474" s="87">
        <v>593.07421875</v>
      </c>
      <c r="O474" s="73"/>
      <c r="P474" s="88"/>
      <c r="Q474" s="88"/>
      <c r="R474" s="47">
        <v>1</v>
      </c>
      <c r="S474" s="47">
        <v>1</v>
      </c>
      <c r="T474" s="47">
        <v>0</v>
      </c>
      <c r="U474" s="48">
        <v>0</v>
      </c>
      <c r="V474" s="48">
        <v>1.3110000000000001E-3</v>
      </c>
      <c r="W474" s="48">
        <v>0</v>
      </c>
      <c r="X474" s="48">
        <v>0.556365</v>
      </c>
      <c r="Y474" s="48">
        <v>0</v>
      </c>
      <c r="Z474" s="48">
        <v>0</v>
      </c>
      <c r="AA474" s="75">
        <v>474</v>
      </c>
      <c r="AB474" s="75"/>
      <c r="AC474" s="89"/>
      <c r="AD474" s="47"/>
      <c r="AE474" s="47"/>
      <c r="AF474" s="47"/>
      <c r="AG474" s="47"/>
      <c r="AH474" s="47"/>
      <c r="AI474" s="47"/>
      <c r="AJ474" s="47"/>
      <c r="AK474" s="47"/>
      <c r="AL474" s="47"/>
      <c r="AM474" s="47"/>
      <c r="AN474" s="2"/>
    </row>
    <row r="475" spans="1:40" x14ac:dyDescent="0.35">
      <c r="A475" s="11" t="s">
        <v>646</v>
      </c>
      <c r="B475" s="12"/>
      <c r="C475" s="12"/>
      <c r="D475" s="85"/>
      <c r="E475" s="74"/>
      <c r="F475" s="12"/>
      <c r="G475" s="12"/>
      <c r="H475" s="13"/>
      <c r="I475" s="63"/>
      <c r="J475" s="63"/>
      <c r="K475" s="13"/>
      <c r="L475" s="86"/>
      <c r="M475" s="87">
        <v>7577.1875</v>
      </c>
      <c r="N475" s="87">
        <v>7501.5</v>
      </c>
      <c r="O475" s="73"/>
      <c r="P475" s="88"/>
      <c r="Q475" s="88"/>
      <c r="R475" s="47">
        <v>1</v>
      </c>
      <c r="S475" s="47">
        <v>1</v>
      </c>
      <c r="T475" s="47">
        <v>0</v>
      </c>
      <c r="U475" s="48">
        <v>0</v>
      </c>
      <c r="V475" s="48">
        <v>1.2999999999999999E-3</v>
      </c>
      <c r="W475" s="48">
        <v>0</v>
      </c>
      <c r="X475" s="48">
        <v>0.564836</v>
      </c>
      <c r="Y475" s="48">
        <v>0</v>
      </c>
      <c r="Z475" s="48">
        <v>0</v>
      </c>
      <c r="AA475" s="75">
        <v>475</v>
      </c>
      <c r="AB475" s="75"/>
      <c r="AC475" s="89"/>
      <c r="AD475" s="47"/>
      <c r="AE475" s="47"/>
      <c r="AF475" s="47"/>
      <c r="AG475" s="47"/>
      <c r="AH475" s="47"/>
      <c r="AI475" s="47"/>
      <c r="AJ475" s="47"/>
      <c r="AK475" s="47"/>
      <c r="AL475" s="47"/>
      <c r="AM475" s="47"/>
      <c r="AN475" s="2"/>
    </row>
    <row r="476" spans="1:40" x14ac:dyDescent="0.35">
      <c r="A476" s="11" t="s">
        <v>647</v>
      </c>
      <c r="B476" s="12"/>
      <c r="C476" s="12"/>
      <c r="D476" s="85"/>
      <c r="E476" s="74"/>
      <c r="F476" s="12"/>
      <c r="G476" s="12"/>
      <c r="H476" s="13"/>
      <c r="I476" s="63"/>
      <c r="J476" s="63"/>
      <c r="K476" s="13"/>
      <c r="L476" s="86"/>
      <c r="M476" s="87">
        <v>255.35841369628906</v>
      </c>
      <c r="N476" s="87">
        <v>8193.001953125</v>
      </c>
      <c r="O476" s="73"/>
      <c r="P476" s="88"/>
      <c r="Q476" s="88"/>
      <c r="R476" s="47">
        <v>1</v>
      </c>
      <c r="S476" s="47">
        <v>1</v>
      </c>
      <c r="T476" s="47">
        <v>0</v>
      </c>
      <c r="U476" s="48">
        <v>0</v>
      </c>
      <c r="V476" s="48">
        <v>1.0300000000000001E-3</v>
      </c>
      <c r="W476" s="48">
        <v>2.0530000000000001E-3</v>
      </c>
      <c r="X476" s="48">
        <v>0.54148600000000002</v>
      </c>
      <c r="Y476" s="48">
        <v>0</v>
      </c>
      <c r="Z476" s="48">
        <v>0</v>
      </c>
      <c r="AA476" s="75">
        <v>476</v>
      </c>
      <c r="AB476" s="75"/>
      <c r="AC476" s="89"/>
      <c r="AD476" s="47"/>
      <c r="AE476" s="47"/>
      <c r="AF476" s="47"/>
      <c r="AG476" s="47"/>
      <c r="AH476" s="47"/>
      <c r="AI476" s="47"/>
      <c r="AJ476" s="47"/>
      <c r="AK476" s="47"/>
      <c r="AL476" s="47"/>
      <c r="AM476" s="47"/>
      <c r="AN476" s="2"/>
    </row>
    <row r="477" spans="1:40" x14ac:dyDescent="0.35">
      <c r="A477" s="11" t="s">
        <v>648</v>
      </c>
      <c r="B477" s="12"/>
      <c r="C477" s="12"/>
      <c r="D477" s="85"/>
      <c r="E477" s="74"/>
      <c r="F477" s="12"/>
      <c r="G477" s="12"/>
      <c r="H477" s="13"/>
      <c r="I477" s="63"/>
      <c r="J477" s="63"/>
      <c r="K477" s="13"/>
      <c r="L477" s="86"/>
      <c r="M477" s="87">
        <v>1607.2939453125</v>
      </c>
      <c r="N477" s="87">
        <v>9580.236328125</v>
      </c>
      <c r="O477" s="73"/>
      <c r="P477" s="88"/>
      <c r="Q477" s="88"/>
      <c r="R477" s="47">
        <v>1</v>
      </c>
      <c r="S477" s="47">
        <v>1</v>
      </c>
      <c r="T477" s="47">
        <v>0</v>
      </c>
      <c r="U477" s="48">
        <v>0</v>
      </c>
      <c r="V477" s="48">
        <v>1.0300000000000001E-3</v>
      </c>
      <c r="W477" s="48">
        <v>2.0530000000000001E-3</v>
      </c>
      <c r="X477" s="48">
        <v>0.54148600000000002</v>
      </c>
      <c r="Y477" s="48">
        <v>0</v>
      </c>
      <c r="Z477" s="48">
        <v>0</v>
      </c>
      <c r="AA477" s="75">
        <v>477</v>
      </c>
      <c r="AB477" s="75"/>
      <c r="AC477" s="89"/>
      <c r="AD477" s="47"/>
      <c r="AE477" s="47"/>
      <c r="AF477" s="47"/>
      <c r="AG477" s="47"/>
      <c r="AH477" s="47"/>
      <c r="AI477" s="47"/>
      <c r="AJ477" s="47"/>
      <c r="AK477" s="47"/>
      <c r="AL477" s="47"/>
      <c r="AM477" s="47"/>
      <c r="AN477" s="2"/>
    </row>
    <row r="478" spans="1:40" x14ac:dyDescent="0.35">
      <c r="A478" s="11" t="s">
        <v>649</v>
      </c>
      <c r="B478" s="12"/>
      <c r="C478" s="12"/>
      <c r="D478" s="85"/>
      <c r="E478" s="74"/>
      <c r="F478" s="12"/>
      <c r="G478" s="12"/>
      <c r="H478" s="13"/>
      <c r="I478" s="63"/>
      <c r="J478" s="63"/>
      <c r="K478" s="13"/>
      <c r="L478" s="86"/>
      <c r="M478" s="87">
        <v>5328.060546875</v>
      </c>
      <c r="N478" s="87">
        <v>8257.1923828125</v>
      </c>
      <c r="O478" s="73"/>
      <c r="P478" s="88"/>
      <c r="Q478" s="88"/>
      <c r="R478" s="47">
        <v>1</v>
      </c>
      <c r="S478" s="47">
        <v>1</v>
      </c>
      <c r="T478" s="47">
        <v>0</v>
      </c>
      <c r="U478" s="48">
        <v>0</v>
      </c>
      <c r="V478" s="48">
        <v>1.328E-3</v>
      </c>
      <c r="W478" s="48">
        <v>0</v>
      </c>
      <c r="X478" s="48">
        <v>0.55054800000000004</v>
      </c>
      <c r="Y478" s="48">
        <v>0</v>
      </c>
      <c r="Z478" s="48">
        <v>0</v>
      </c>
      <c r="AA478" s="75">
        <v>478</v>
      </c>
      <c r="AB478" s="75"/>
      <c r="AC478" s="89"/>
      <c r="AD478" s="47"/>
      <c r="AE478" s="47"/>
      <c r="AF478" s="47"/>
      <c r="AG478" s="47"/>
      <c r="AH478" s="47"/>
      <c r="AI478" s="47"/>
      <c r="AJ478" s="47"/>
      <c r="AK478" s="47"/>
      <c r="AL478" s="47"/>
      <c r="AM478" s="47"/>
      <c r="AN478" s="2"/>
    </row>
    <row r="479" spans="1:40" x14ac:dyDescent="0.35">
      <c r="A479" s="11" t="s">
        <v>650</v>
      </c>
      <c r="B479" s="12"/>
      <c r="C479" s="12"/>
      <c r="D479" s="85"/>
      <c r="E479" s="74"/>
      <c r="F479" s="12"/>
      <c r="G479" s="12"/>
      <c r="H479" s="13"/>
      <c r="I479" s="63"/>
      <c r="J479" s="63"/>
      <c r="K479" s="13"/>
      <c r="L479" s="86"/>
      <c r="M479" s="87">
        <v>3647.02294921875</v>
      </c>
      <c r="N479" s="87">
        <v>6280.625</v>
      </c>
      <c r="O479" s="73"/>
      <c r="P479" s="88"/>
      <c r="Q479" s="88"/>
      <c r="R479" s="47">
        <v>1</v>
      </c>
      <c r="S479" s="47">
        <v>1</v>
      </c>
      <c r="T479" s="47">
        <v>0</v>
      </c>
      <c r="U479" s="48">
        <v>0</v>
      </c>
      <c r="V479" s="48">
        <v>1.0300000000000001E-3</v>
      </c>
      <c r="W479" s="48">
        <v>2.0530000000000001E-3</v>
      </c>
      <c r="X479" s="48">
        <v>0.54148600000000002</v>
      </c>
      <c r="Y479" s="48">
        <v>0</v>
      </c>
      <c r="Z479" s="48">
        <v>0</v>
      </c>
      <c r="AA479" s="75">
        <v>479</v>
      </c>
      <c r="AB479" s="75"/>
      <c r="AC479" s="89"/>
      <c r="AD479" s="47"/>
      <c r="AE479" s="47"/>
      <c r="AF479" s="47"/>
      <c r="AG479" s="47"/>
      <c r="AH479" s="47"/>
      <c r="AI479" s="47"/>
      <c r="AJ479" s="47"/>
      <c r="AK479" s="47"/>
      <c r="AL479" s="47"/>
      <c r="AM479" s="47"/>
      <c r="AN479" s="2"/>
    </row>
    <row r="480" spans="1:40" x14ac:dyDescent="0.35">
      <c r="A480" s="11" t="s">
        <v>651</v>
      </c>
      <c r="B480" s="12"/>
      <c r="C480" s="12"/>
      <c r="D480" s="85"/>
      <c r="E480" s="74"/>
      <c r="F480" s="12"/>
      <c r="G480" s="12"/>
      <c r="H480" s="13"/>
      <c r="I480" s="63"/>
      <c r="J480" s="63"/>
      <c r="K480" s="13"/>
      <c r="L480" s="86"/>
      <c r="M480" s="87">
        <v>2667.648193359375</v>
      </c>
      <c r="N480" s="87">
        <v>3002.5869140625</v>
      </c>
      <c r="O480" s="73"/>
      <c r="P480" s="88"/>
      <c r="Q480" s="88"/>
      <c r="R480" s="47">
        <v>1</v>
      </c>
      <c r="S480" s="47">
        <v>1</v>
      </c>
      <c r="T480" s="47">
        <v>0</v>
      </c>
      <c r="U480" s="48">
        <v>0</v>
      </c>
      <c r="V480" s="48">
        <v>1.3179999999999999E-3</v>
      </c>
      <c r="W480" s="48">
        <v>0</v>
      </c>
      <c r="X480" s="48">
        <v>0.55337999999999998</v>
      </c>
      <c r="Y480" s="48">
        <v>0</v>
      </c>
      <c r="Z480" s="48">
        <v>0</v>
      </c>
      <c r="AA480" s="75">
        <v>480</v>
      </c>
      <c r="AB480" s="75"/>
      <c r="AC480" s="89"/>
      <c r="AD480" s="47"/>
      <c r="AE480" s="47"/>
      <c r="AF480" s="47"/>
      <c r="AG480" s="47"/>
      <c r="AH480" s="47"/>
      <c r="AI480" s="47"/>
      <c r="AJ480" s="47"/>
      <c r="AK480" s="47"/>
      <c r="AL480" s="47"/>
      <c r="AM480" s="47"/>
      <c r="AN480" s="2"/>
    </row>
    <row r="481" spans="1:40" x14ac:dyDescent="0.35">
      <c r="A481" s="11" t="s">
        <v>652</v>
      </c>
      <c r="B481" s="12"/>
      <c r="C481" s="12"/>
      <c r="D481" s="85"/>
      <c r="E481" s="74"/>
      <c r="F481" s="12"/>
      <c r="G481" s="12"/>
      <c r="H481" s="13"/>
      <c r="I481" s="63"/>
      <c r="J481" s="63"/>
      <c r="K481" s="13"/>
      <c r="L481" s="86"/>
      <c r="M481" s="87">
        <v>940.212158203125</v>
      </c>
      <c r="N481" s="87">
        <v>9132.2119140625</v>
      </c>
      <c r="O481" s="73"/>
      <c r="P481" s="88"/>
      <c r="Q481" s="88"/>
      <c r="R481" s="47">
        <v>1</v>
      </c>
      <c r="S481" s="47">
        <v>1</v>
      </c>
      <c r="T481" s="47">
        <v>0</v>
      </c>
      <c r="U481" s="48">
        <v>0</v>
      </c>
      <c r="V481" s="48">
        <v>1.0300000000000001E-3</v>
      </c>
      <c r="W481" s="48">
        <v>2.0530000000000001E-3</v>
      </c>
      <c r="X481" s="48">
        <v>0.54148600000000002</v>
      </c>
      <c r="Y481" s="48">
        <v>0</v>
      </c>
      <c r="Z481" s="48">
        <v>0</v>
      </c>
      <c r="AA481" s="75">
        <v>481</v>
      </c>
      <c r="AB481" s="75"/>
      <c r="AC481" s="89"/>
      <c r="AD481" s="47"/>
      <c r="AE481" s="47"/>
      <c r="AF481" s="47"/>
      <c r="AG481" s="47"/>
      <c r="AH481" s="47"/>
      <c r="AI481" s="47"/>
      <c r="AJ481" s="47"/>
      <c r="AK481" s="47"/>
      <c r="AL481" s="47"/>
      <c r="AM481" s="47"/>
      <c r="AN481" s="2"/>
    </row>
    <row r="482" spans="1:40" x14ac:dyDescent="0.35">
      <c r="A482" s="11" t="s">
        <v>653</v>
      </c>
      <c r="B482" s="12"/>
      <c r="C482" s="12"/>
      <c r="D482" s="85"/>
      <c r="E482" s="74"/>
      <c r="F482" s="12"/>
      <c r="G482" s="12"/>
      <c r="H482" s="13"/>
      <c r="I482" s="63"/>
      <c r="J482" s="63"/>
      <c r="K482" s="13"/>
      <c r="L482" s="86"/>
      <c r="M482" s="87">
        <v>6096.578125</v>
      </c>
      <c r="N482" s="87">
        <v>1494.6138916015625</v>
      </c>
      <c r="O482" s="73"/>
      <c r="P482" s="88"/>
      <c r="Q482" s="88"/>
      <c r="R482" s="47">
        <v>1</v>
      </c>
      <c r="S482" s="47">
        <v>1</v>
      </c>
      <c r="T482" s="47">
        <v>0</v>
      </c>
      <c r="U482" s="48">
        <v>0</v>
      </c>
      <c r="V482" s="48">
        <v>1.3140000000000001E-3</v>
      </c>
      <c r="W482" s="48">
        <v>0</v>
      </c>
      <c r="X482" s="48">
        <v>0.55471700000000002</v>
      </c>
      <c r="Y482" s="48">
        <v>0</v>
      </c>
      <c r="Z482" s="48">
        <v>0</v>
      </c>
      <c r="AA482" s="75">
        <v>482</v>
      </c>
      <c r="AB482" s="75"/>
      <c r="AC482" s="89"/>
      <c r="AD482" s="47"/>
      <c r="AE482" s="47"/>
      <c r="AF482" s="47"/>
      <c r="AG482" s="47"/>
      <c r="AH482" s="47"/>
      <c r="AI482" s="47"/>
      <c r="AJ482" s="47"/>
      <c r="AK482" s="47"/>
      <c r="AL482" s="47"/>
      <c r="AM482" s="47"/>
      <c r="AN482" s="2"/>
    </row>
    <row r="483" spans="1:40" x14ac:dyDescent="0.35">
      <c r="A483" s="11" t="s">
        <v>654</v>
      </c>
      <c r="B483" s="12"/>
      <c r="C483" s="12"/>
      <c r="D483" s="85"/>
      <c r="E483" s="74"/>
      <c r="F483" s="12"/>
      <c r="G483" s="12"/>
      <c r="H483" s="13"/>
      <c r="I483" s="63"/>
      <c r="J483" s="63"/>
      <c r="K483" s="13"/>
      <c r="L483" s="86"/>
      <c r="M483" s="87">
        <v>3019.443603515625</v>
      </c>
      <c r="N483" s="87">
        <v>8777.267578125</v>
      </c>
      <c r="O483" s="73"/>
      <c r="P483" s="88"/>
      <c r="Q483" s="88"/>
      <c r="R483" s="47">
        <v>1</v>
      </c>
      <c r="S483" s="47">
        <v>1</v>
      </c>
      <c r="T483" s="47">
        <v>0</v>
      </c>
      <c r="U483" s="48">
        <v>0</v>
      </c>
      <c r="V483" s="48">
        <v>1.0300000000000001E-3</v>
      </c>
      <c r="W483" s="48">
        <v>2.0530000000000001E-3</v>
      </c>
      <c r="X483" s="48">
        <v>0.54148600000000002</v>
      </c>
      <c r="Y483" s="48">
        <v>0</v>
      </c>
      <c r="Z483" s="48">
        <v>0</v>
      </c>
      <c r="AA483" s="75">
        <v>483</v>
      </c>
      <c r="AB483" s="75"/>
      <c r="AC483" s="89"/>
      <c r="AD483" s="47"/>
      <c r="AE483" s="47"/>
      <c r="AF483" s="47"/>
      <c r="AG483" s="47"/>
      <c r="AH483" s="47"/>
      <c r="AI483" s="47"/>
      <c r="AJ483" s="47"/>
      <c r="AK483" s="47"/>
      <c r="AL483" s="47"/>
      <c r="AM483" s="47"/>
      <c r="AN483" s="2"/>
    </row>
    <row r="484" spans="1:40" x14ac:dyDescent="0.35">
      <c r="A484" s="11" t="s">
        <v>655</v>
      </c>
      <c r="B484" s="12"/>
      <c r="C484" s="12"/>
      <c r="D484" s="85"/>
      <c r="E484" s="74"/>
      <c r="F484" s="12"/>
      <c r="G484" s="12"/>
      <c r="H484" s="13"/>
      <c r="I484" s="63"/>
      <c r="J484" s="63"/>
      <c r="K484" s="13"/>
      <c r="L484" s="86"/>
      <c r="M484" s="87">
        <v>3312.331787109375</v>
      </c>
      <c r="N484" s="87">
        <v>7002.7646484375</v>
      </c>
      <c r="O484" s="73"/>
      <c r="P484" s="88"/>
      <c r="Q484" s="88"/>
      <c r="R484" s="47">
        <v>1</v>
      </c>
      <c r="S484" s="47">
        <v>1</v>
      </c>
      <c r="T484" s="47">
        <v>0</v>
      </c>
      <c r="U484" s="48">
        <v>0</v>
      </c>
      <c r="V484" s="48">
        <v>1.0300000000000001E-3</v>
      </c>
      <c r="W484" s="48">
        <v>2.0530000000000001E-3</v>
      </c>
      <c r="X484" s="48">
        <v>0.54148600000000002</v>
      </c>
      <c r="Y484" s="48">
        <v>0</v>
      </c>
      <c r="Z484" s="48">
        <v>0</v>
      </c>
      <c r="AA484" s="75">
        <v>484</v>
      </c>
      <c r="AB484" s="75"/>
      <c r="AC484" s="89"/>
      <c r="AD484" s="47"/>
      <c r="AE484" s="47"/>
      <c r="AF484" s="47"/>
      <c r="AG484" s="47"/>
      <c r="AH484" s="47"/>
      <c r="AI484" s="47"/>
      <c r="AJ484" s="47"/>
      <c r="AK484" s="47"/>
      <c r="AL484" s="47"/>
      <c r="AM484" s="47"/>
      <c r="AN484" s="2"/>
    </row>
    <row r="485" spans="1:40" x14ac:dyDescent="0.35">
      <c r="A485" s="11" t="s">
        <v>656</v>
      </c>
      <c r="B485" s="12"/>
      <c r="C485" s="12"/>
      <c r="D485" s="85"/>
      <c r="E485" s="74"/>
      <c r="F485" s="12"/>
      <c r="G485" s="12"/>
      <c r="H485" s="13"/>
      <c r="I485" s="63"/>
      <c r="J485" s="63"/>
      <c r="K485" s="13"/>
      <c r="L485" s="86"/>
      <c r="M485" s="87">
        <v>2039.97119140625</v>
      </c>
      <c r="N485" s="87">
        <v>8683.939453125</v>
      </c>
      <c r="O485" s="73"/>
      <c r="P485" s="88"/>
      <c r="Q485" s="88"/>
      <c r="R485" s="47">
        <v>1</v>
      </c>
      <c r="S485" s="47">
        <v>1</v>
      </c>
      <c r="T485" s="47">
        <v>0</v>
      </c>
      <c r="U485" s="48">
        <v>0</v>
      </c>
      <c r="V485" s="48">
        <v>1.0300000000000001E-3</v>
      </c>
      <c r="W485" s="48">
        <v>2.0530000000000001E-3</v>
      </c>
      <c r="X485" s="48">
        <v>0.54148600000000002</v>
      </c>
      <c r="Y485" s="48">
        <v>0</v>
      </c>
      <c r="Z485" s="48">
        <v>0</v>
      </c>
      <c r="AA485" s="75">
        <v>485</v>
      </c>
      <c r="AB485" s="75"/>
      <c r="AC485" s="89"/>
      <c r="AD485" s="47"/>
      <c r="AE485" s="47"/>
      <c r="AF485" s="47"/>
      <c r="AG485" s="47"/>
      <c r="AH485" s="47"/>
      <c r="AI485" s="47"/>
      <c r="AJ485" s="47"/>
      <c r="AK485" s="47"/>
      <c r="AL485" s="47"/>
      <c r="AM485" s="47"/>
      <c r="AN485" s="2"/>
    </row>
    <row r="486" spans="1:40" x14ac:dyDescent="0.35">
      <c r="A486" s="11" t="s">
        <v>657</v>
      </c>
      <c r="B486" s="12"/>
      <c r="C486" s="12"/>
      <c r="D486" s="85"/>
      <c r="E486" s="74"/>
      <c r="F486" s="12"/>
      <c r="G486" s="12"/>
      <c r="H486" s="13"/>
      <c r="I486" s="63"/>
      <c r="J486" s="63"/>
      <c r="K486" s="13"/>
      <c r="L486" s="86"/>
      <c r="M486" s="87">
        <v>3267.979736328125</v>
      </c>
      <c r="N486" s="87">
        <v>4595.56982421875</v>
      </c>
      <c r="O486" s="73"/>
      <c r="P486" s="88"/>
      <c r="Q486" s="88"/>
      <c r="R486" s="47">
        <v>1</v>
      </c>
      <c r="S486" s="47">
        <v>1</v>
      </c>
      <c r="T486" s="47">
        <v>0</v>
      </c>
      <c r="U486" s="48">
        <v>0</v>
      </c>
      <c r="V486" s="48">
        <v>1.3500000000000001E-3</v>
      </c>
      <c r="W486" s="48">
        <v>0</v>
      </c>
      <c r="X486" s="48">
        <v>0.547485</v>
      </c>
      <c r="Y486" s="48">
        <v>0</v>
      </c>
      <c r="Z486" s="48">
        <v>0</v>
      </c>
      <c r="AA486" s="75">
        <v>486</v>
      </c>
      <c r="AB486" s="75"/>
      <c r="AC486" s="89"/>
      <c r="AD486" s="47"/>
      <c r="AE486" s="47"/>
      <c r="AF486" s="47"/>
      <c r="AG486" s="47"/>
      <c r="AH486" s="47"/>
      <c r="AI486" s="47"/>
      <c r="AJ486" s="47"/>
      <c r="AK486" s="47"/>
      <c r="AL486" s="47"/>
      <c r="AM486" s="47"/>
      <c r="AN486" s="2"/>
    </row>
    <row r="487" spans="1:40" x14ac:dyDescent="0.35">
      <c r="A487" s="11" t="s">
        <v>658</v>
      </c>
      <c r="B487" s="12"/>
      <c r="C487" s="12"/>
      <c r="D487" s="85"/>
      <c r="E487" s="74"/>
      <c r="F487" s="12"/>
      <c r="G487" s="12"/>
      <c r="H487" s="13"/>
      <c r="I487" s="63"/>
      <c r="J487" s="63"/>
      <c r="K487" s="13"/>
      <c r="L487" s="86"/>
      <c r="M487" s="87">
        <v>5424.14306640625</v>
      </c>
      <c r="N487" s="87">
        <v>4641.29052734375</v>
      </c>
      <c r="O487" s="73"/>
      <c r="P487" s="88"/>
      <c r="Q487" s="88"/>
      <c r="R487" s="47">
        <v>2</v>
      </c>
      <c r="S487" s="47">
        <v>0</v>
      </c>
      <c r="T487" s="47">
        <v>2</v>
      </c>
      <c r="U487" s="48">
        <v>406</v>
      </c>
      <c r="V487" s="48">
        <v>1.761E-3</v>
      </c>
      <c r="W487" s="48">
        <v>0</v>
      </c>
      <c r="X487" s="48">
        <v>0.98850400000000005</v>
      </c>
      <c r="Y487" s="48">
        <v>0</v>
      </c>
      <c r="Z487" s="48">
        <v>0</v>
      </c>
      <c r="AA487" s="75">
        <v>487</v>
      </c>
      <c r="AB487" s="75"/>
      <c r="AC487" s="89"/>
      <c r="AD487" s="47"/>
      <c r="AE487" s="47"/>
      <c r="AF487" s="47"/>
      <c r="AG487" s="47"/>
      <c r="AH487" s="47"/>
      <c r="AI487" s="47"/>
      <c r="AJ487" s="106" t="s">
        <v>2147</v>
      </c>
      <c r="AK487" s="106" t="s">
        <v>2147</v>
      </c>
      <c r="AL487" s="106" t="s">
        <v>2147</v>
      </c>
      <c r="AM487" s="106" t="s">
        <v>2147</v>
      </c>
      <c r="AN487" s="2"/>
    </row>
    <row r="488" spans="1:40" x14ac:dyDescent="0.35">
      <c r="A488" s="11" t="s">
        <v>659</v>
      </c>
      <c r="B488" s="12"/>
      <c r="C488" s="12"/>
      <c r="D488" s="85"/>
      <c r="E488" s="74"/>
      <c r="F488" s="12"/>
      <c r="G488" s="12"/>
      <c r="H488" s="13"/>
      <c r="I488" s="63"/>
      <c r="J488" s="63"/>
      <c r="K488" s="13"/>
      <c r="L488" s="86"/>
      <c r="M488" s="87">
        <v>3007.296630859375</v>
      </c>
      <c r="N488" s="87">
        <v>2852.41650390625</v>
      </c>
      <c r="O488" s="73"/>
      <c r="P488" s="88"/>
      <c r="Q488" s="88"/>
      <c r="R488" s="47">
        <v>1</v>
      </c>
      <c r="S488" s="47">
        <v>1</v>
      </c>
      <c r="T488" s="47">
        <v>0</v>
      </c>
      <c r="U488" s="48">
        <v>0</v>
      </c>
      <c r="V488" s="48">
        <v>1.297E-3</v>
      </c>
      <c r="W488" s="48">
        <v>0</v>
      </c>
      <c r="X488" s="48">
        <v>0.57011400000000001</v>
      </c>
      <c r="Y488" s="48">
        <v>0</v>
      </c>
      <c r="Z488" s="48">
        <v>0</v>
      </c>
      <c r="AA488" s="75">
        <v>488</v>
      </c>
      <c r="AB488" s="75"/>
      <c r="AC488" s="89"/>
      <c r="AD488" s="47"/>
      <c r="AE488" s="47"/>
      <c r="AF488" s="47"/>
      <c r="AG488" s="47"/>
      <c r="AH488" s="47"/>
      <c r="AI488" s="47"/>
      <c r="AJ488" s="47"/>
      <c r="AK488" s="47"/>
      <c r="AL488" s="47"/>
      <c r="AM488" s="47"/>
      <c r="AN488" s="2"/>
    </row>
    <row r="489" spans="1:40" x14ac:dyDescent="0.35">
      <c r="A489" s="11" t="s">
        <v>660</v>
      </c>
      <c r="B489" s="12"/>
      <c r="C489" s="12"/>
      <c r="D489" s="85"/>
      <c r="E489" s="74"/>
      <c r="F489" s="12"/>
      <c r="G489" s="12"/>
      <c r="H489" s="13"/>
      <c r="I489" s="63"/>
      <c r="J489" s="63"/>
      <c r="K489" s="13"/>
      <c r="L489" s="86"/>
      <c r="M489" s="87">
        <v>3410.368408203125</v>
      </c>
      <c r="N489" s="87">
        <v>8553.9033203125</v>
      </c>
      <c r="O489" s="73"/>
      <c r="P489" s="88"/>
      <c r="Q489" s="88"/>
      <c r="R489" s="47">
        <v>1</v>
      </c>
      <c r="S489" s="47">
        <v>1</v>
      </c>
      <c r="T489" s="47">
        <v>0</v>
      </c>
      <c r="U489" s="48">
        <v>0</v>
      </c>
      <c r="V489" s="48">
        <v>1.0300000000000001E-3</v>
      </c>
      <c r="W489" s="48">
        <v>2.0530000000000001E-3</v>
      </c>
      <c r="X489" s="48">
        <v>0.54148600000000002</v>
      </c>
      <c r="Y489" s="48">
        <v>0</v>
      </c>
      <c r="Z489" s="48">
        <v>0</v>
      </c>
      <c r="AA489" s="75">
        <v>489</v>
      </c>
      <c r="AB489" s="75"/>
      <c r="AC489" s="89"/>
      <c r="AD489" s="47"/>
      <c r="AE489" s="47"/>
      <c r="AF489" s="47"/>
      <c r="AG489" s="47"/>
      <c r="AH489" s="47"/>
      <c r="AI489" s="47"/>
      <c r="AJ489" s="47"/>
      <c r="AK489" s="47"/>
      <c r="AL489" s="47"/>
      <c r="AM489" s="47"/>
      <c r="AN489" s="2"/>
    </row>
    <row r="490" spans="1:40" x14ac:dyDescent="0.35">
      <c r="A490" s="11" t="s">
        <v>661</v>
      </c>
      <c r="B490" s="12"/>
      <c r="C490" s="12"/>
      <c r="D490" s="85"/>
      <c r="E490" s="74"/>
      <c r="F490" s="12"/>
      <c r="G490" s="12"/>
      <c r="H490" s="13"/>
      <c r="I490" s="63"/>
      <c r="J490" s="63"/>
      <c r="K490" s="13"/>
      <c r="L490" s="86"/>
      <c r="M490" s="87">
        <v>643.42645263671875</v>
      </c>
      <c r="N490" s="87">
        <v>8840.5849609375</v>
      </c>
      <c r="O490" s="73"/>
      <c r="P490" s="88"/>
      <c r="Q490" s="88"/>
      <c r="R490" s="47">
        <v>1</v>
      </c>
      <c r="S490" s="47">
        <v>1</v>
      </c>
      <c r="T490" s="47">
        <v>0</v>
      </c>
      <c r="U490" s="48">
        <v>0</v>
      </c>
      <c r="V490" s="48">
        <v>1.0300000000000001E-3</v>
      </c>
      <c r="W490" s="48">
        <v>2.0530000000000001E-3</v>
      </c>
      <c r="X490" s="48">
        <v>0.54148600000000002</v>
      </c>
      <c r="Y490" s="48">
        <v>0</v>
      </c>
      <c r="Z490" s="48">
        <v>0</v>
      </c>
      <c r="AA490" s="75">
        <v>490</v>
      </c>
      <c r="AB490" s="75"/>
      <c r="AC490" s="89"/>
      <c r="AD490" s="47"/>
      <c r="AE490" s="47"/>
      <c r="AF490" s="47"/>
      <c r="AG490" s="47"/>
      <c r="AH490" s="47"/>
      <c r="AI490" s="47"/>
      <c r="AJ490" s="47"/>
      <c r="AK490" s="47"/>
      <c r="AL490" s="47"/>
      <c r="AM490" s="47"/>
      <c r="AN490" s="2"/>
    </row>
    <row r="491" spans="1:40" x14ac:dyDescent="0.35">
      <c r="A491" s="11" t="s">
        <v>662</v>
      </c>
      <c r="B491" s="12"/>
      <c r="C491" s="12"/>
      <c r="D491" s="85"/>
      <c r="E491" s="74"/>
      <c r="F491" s="12"/>
      <c r="G491" s="12"/>
      <c r="H491" s="13"/>
      <c r="I491" s="63"/>
      <c r="J491" s="63"/>
      <c r="K491" s="13"/>
      <c r="L491" s="86"/>
      <c r="M491" s="87">
        <v>217.77760314941406</v>
      </c>
      <c r="N491" s="87">
        <v>8141.4765625</v>
      </c>
      <c r="O491" s="73"/>
      <c r="P491" s="88"/>
      <c r="Q491" s="88"/>
      <c r="R491" s="47">
        <v>1</v>
      </c>
      <c r="S491" s="47">
        <v>1</v>
      </c>
      <c r="T491" s="47">
        <v>0</v>
      </c>
      <c r="U491" s="48">
        <v>0</v>
      </c>
      <c r="V491" s="48">
        <v>1.0300000000000001E-3</v>
      </c>
      <c r="W491" s="48">
        <v>2.0530000000000001E-3</v>
      </c>
      <c r="X491" s="48">
        <v>0.54148600000000002</v>
      </c>
      <c r="Y491" s="48">
        <v>0</v>
      </c>
      <c r="Z491" s="48">
        <v>0</v>
      </c>
      <c r="AA491" s="75">
        <v>491</v>
      </c>
      <c r="AB491" s="75"/>
      <c r="AC491" s="89"/>
      <c r="AD491" s="47"/>
      <c r="AE491" s="47"/>
      <c r="AF491" s="47"/>
      <c r="AG491" s="47"/>
      <c r="AH491" s="47"/>
      <c r="AI491" s="47"/>
      <c r="AJ491" s="47"/>
      <c r="AK491" s="47"/>
      <c r="AL491" s="47"/>
      <c r="AM491" s="47"/>
      <c r="AN491" s="2"/>
    </row>
    <row r="492" spans="1:40" x14ac:dyDescent="0.35">
      <c r="A492" s="11" t="s">
        <v>663</v>
      </c>
      <c r="B492" s="12"/>
      <c r="C492" s="12"/>
      <c r="D492" s="85"/>
      <c r="E492" s="74"/>
      <c r="F492" s="12"/>
      <c r="G492" s="12"/>
      <c r="H492" s="13"/>
      <c r="I492" s="63"/>
      <c r="J492" s="63"/>
      <c r="K492" s="13"/>
      <c r="L492" s="86"/>
      <c r="M492" s="87">
        <v>2277.828369140625</v>
      </c>
      <c r="N492" s="87">
        <v>9567.0732421875</v>
      </c>
      <c r="O492" s="73"/>
      <c r="P492" s="88"/>
      <c r="Q492" s="88"/>
      <c r="R492" s="47">
        <v>1</v>
      </c>
      <c r="S492" s="47">
        <v>1</v>
      </c>
      <c r="T492" s="47">
        <v>0</v>
      </c>
      <c r="U492" s="48">
        <v>0</v>
      </c>
      <c r="V492" s="48">
        <v>1.0300000000000001E-3</v>
      </c>
      <c r="W492" s="48">
        <v>2.0530000000000001E-3</v>
      </c>
      <c r="X492" s="48">
        <v>0.54148600000000002</v>
      </c>
      <c r="Y492" s="48">
        <v>0</v>
      </c>
      <c r="Z492" s="48">
        <v>0</v>
      </c>
      <c r="AA492" s="75">
        <v>492</v>
      </c>
      <c r="AB492" s="75"/>
      <c r="AC492" s="89"/>
      <c r="AD492" s="47"/>
      <c r="AE492" s="47"/>
      <c r="AF492" s="47"/>
      <c r="AG492" s="47"/>
      <c r="AH492" s="47"/>
      <c r="AI492" s="47"/>
      <c r="AJ492" s="47"/>
      <c r="AK492" s="47"/>
      <c r="AL492" s="47"/>
      <c r="AM492" s="47"/>
      <c r="AN492" s="2"/>
    </row>
    <row r="493" spans="1:40" x14ac:dyDescent="0.35">
      <c r="A493" s="11" t="s">
        <v>664</v>
      </c>
      <c r="B493" s="12"/>
      <c r="C493" s="12"/>
      <c r="D493" s="85"/>
      <c r="E493" s="74"/>
      <c r="F493" s="12"/>
      <c r="G493" s="12"/>
      <c r="H493" s="13"/>
      <c r="I493" s="63"/>
      <c r="J493" s="63"/>
      <c r="K493" s="13"/>
      <c r="L493" s="86"/>
      <c r="M493" s="87">
        <v>1832.5574951171875</v>
      </c>
      <c r="N493" s="87">
        <v>6693.4609375</v>
      </c>
      <c r="O493" s="73"/>
      <c r="P493" s="88"/>
      <c r="Q493" s="88"/>
      <c r="R493" s="47">
        <v>1</v>
      </c>
      <c r="S493" s="47">
        <v>1</v>
      </c>
      <c r="T493" s="47">
        <v>0</v>
      </c>
      <c r="U493" s="48">
        <v>0</v>
      </c>
      <c r="V493" s="48">
        <v>1.0300000000000001E-3</v>
      </c>
      <c r="W493" s="48">
        <v>2.0530000000000001E-3</v>
      </c>
      <c r="X493" s="48">
        <v>0.54148600000000002</v>
      </c>
      <c r="Y493" s="48">
        <v>0</v>
      </c>
      <c r="Z493" s="48">
        <v>0</v>
      </c>
      <c r="AA493" s="75">
        <v>493</v>
      </c>
      <c r="AB493" s="75"/>
      <c r="AC493" s="89"/>
      <c r="AD493" s="47"/>
      <c r="AE493" s="47"/>
      <c r="AF493" s="47"/>
      <c r="AG493" s="47"/>
      <c r="AH493" s="47"/>
      <c r="AI493" s="47"/>
      <c r="AJ493" s="47"/>
      <c r="AK493" s="47"/>
      <c r="AL493" s="47"/>
      <c r="AM493" s="47"/>
      <c r="AN493" s="2"/>
    </row>
    <row r="494" spans="1:40" x14ac:dyDescent="0.35">
      <c r="A494" s="11" t="s">
        <v>665</v>
      </c>
      <c r="B494" s="12"/>
      <c r="C494" s="12"/>
      <c r="D494" s="85"/>
      <c r="E494" s="74"/>
      <c r="F494" s="12"/>
      <c r="G494" s="12"/>
      <c r="H494" s="13"/>
      <c r="I494" s="63"/>
      <c r="J494" s="63"/>
      <c r="K494" s="13"/>
      <c r="L494" s="86"/>
      <c r="M494" s="87">
        <v>6063.7587890625</v>
      </c>
      <c r="N494" s="87">
        <v>4551.19873046875</v>
      </c>
      <c r="O494" s="73"/>
      <c r="P494" s="88"/>
      <c r="Q494" s="88"/>
      <c r="R494" s="47">
        <v>1</v>
      </c>
      <c r="S494" s="47">
        <v>1</v>
      </c>
      <c r="T494" s="47">
        <v>0</v>
      </c>
      <c r="U494" s="48">
        <v>0</v>
      </c>
      <c r="V494" s="48">
        <v>1.3140000000000001E-3</v>
      </c>
      <c r="W494" s="48">
        <v>0</v>
      </c>
      <c r="X494" s="48">
        <v>0.55471700000000002</v>
      </c>
      <c r="Y494" s="48">
        <v>0</v>
      </c>
      <c r="Z494" s="48">
        <v>0</v>
      </c>
      <c r="AA494" s="75">
        <v>494</v>
      </c>
      <c r="AB494" s="75"/>
      <c r="AC494" s="89"/>
      <c r="AD494" s="47"/>
      <c r="AE494" s="47"/>
      <c r="AF494" s="47"/>
      <c r="AG494" s="47"/>
      <c r="AH494" s="47"/>
      <c r="AI494" s="47"/>
      <c r="AJ494" s="47"/>
      <c r="AK494" s="47"/>
      <c r="AL494" s="47"/>
      <c r="AM494" s="47"/>
      <c r="AN494" s="2"/>
    </row>
    <row r="495" spans="1:40" x14ac:dyDescent="0.35">
      <c r="A495" s="11" t="s">
        <v>666</v>
      </c>
      <c r="B495" s="12"/>
      <c r="C495" s="12"/>
      <c r="D495" s="85"/>
      <c r="E495" s="74"/>
      <c r="F495" s="12"/>
      <c r="G495" s="12"/>
      <c r="H495" s="13"/>
      <c r="I495" s="63"/>
      <c r="J495" s="63"/>
      <c r="K495" s="13"/>
      <c r="L495" s="86"/>
      <c r="M495" s="87">
        <v>8451.5107421875</v>
      </c>
      <c r="N495" s="87">
        <v>7578.06201171875</v>
      </c>
      <c r="O495" s="73"/>
      <c r="P495" s="88"/>
      <c r="Q495" s="88"/>
      <c r="R495" s="47">
        <v>1</v>
      </c>
      <c r="S495" s="47">
        <v>1</v>
      </c>
      <c r="T495" s="47">
        <v>0</v>
      </c>
      <c r="U495" s="48">
        <v>0</v>
      </c>
      <c r="V495" s="48">
        <v>1.335E-3</v>
      </c>
      <c r="W495" s="48">
        <v>0</v>
      </c>
      <c r="X495" s="48">
        <v>0.54926600000000003</v>
      </c>
      <c r="Y495" s="48">
        <v>0</v>
      </c>
      <c r="Z495" s="48">
        <v>0</v>
      </c>
      <c r="AA495" s="75">
        <v>495</v>
      </c>
      <c r="AB495" s="75"/>
      <c r="AC495" s="89"/>
      <c r="AD495" s="47"/>
      <c r="AE495" s="47"/>
      <c r="AF495" s="47"/>
      <c r="AG495" s="47"/>
      <c r="AH495" s="47"/>
      <c r="AI495" s="47"/>
      <c r="AJ495" s="47"/>
      <c r="AK495" s="47"/>
      <c r="AL495" s="47"/>
      <c r="AM495" s="47"/>
      <c r="AN495" s="2"/>
    </row>
    <row r="496" spans="1:40" x14ac:dyDescent="0.35">
      <c r="A496" s="11" t="s">
        <v>667</v>
      </c>
      <c r="B496" s="12"/>
      <c r="C496" s="12"/>
      <c r="D496" s="85"/>
      <c r="E496" s="74"/>
      <c r="F496" s="12"/>
      <c r="G496" s="12"/>
      <c r="H496" s="13"/>
      <c r="I496" s="63"/>
      <c r="J496" s="63"/>
      <c r="K496" s="13"/>
      <c r="L496" s="86"/>
      <c r="M496" s="87">
        <v>673.43572998046875</v>
      </c>
      <c r="N496" s="87">
        <v>8851.625</v>
      </c>
      <c r="O496" s="73"/>
      <c r="P496" s="88"/>
      <c r="Q496" s="88"/>
      <c r="R496" s="47">
        <v>1</v>
      </c>
      <c r="S496" s="47">
        <v>1</v>
      </c>
      <c r="T496" s="47">
        <v>0</v>
      </c>
      <c r="U496" s="48">
        <v>0</v>
      </c>
      <c r="V496" s="48">
        <v>1.0300000000000001E-3</v>
      </c>
      <c r="W496" s="48">
        <v>2.0530000000000001E-3</v>
      </c>
      <c r="X496" s="48">
        <v>0.54148600000000002</v>
      </c>
      <c r="Y496" s="48">
        <v>0</v>
      </c>
      <c r="Z496" s="48">
        <v>0</v>
      </c>
      <c r="AA496" s="75">
        <v>496</v>
      </c>
      <c r="AB496" s="75"/>
      <c r="AC496" s="89"/>
      <c r="AD496" s="47"/>
      <c r="AE496" s="47"/>
      <c r="AF496" s="47"/>
      <c r="AG496" s="47"/>
      <c r="AH496" s="47"/>
      <c r="AI496" s="47"/>
      <c r="AJ496" s="47"/>
      <c r="AK496" s="47"/>
      <c r="AL496" s="47"/>
      <c r="AM496" s="47"/>
      <c r="AN496" s="2"/>
    </row>
    <row r="497" spans="1:40" x14ac:dyDescent="0.35">
      <c r="A497" s="11" t="s">
        <v>668</v>
      </c>
      <c r="B497" s="12"/>
      <c r="C497" s="12"/>
      <c r="D497" s="85"/>
      <c r="E497" s="74"/>
      <c r="F497" s="12"/>
      <c r="G497" s="12"/>
      <c r="H497" s="13"/>
      <c r="I497" s="63"/>
      <c r="J497" s="63"/>
      <c r="K497" s="13"/>
      <c r="L497" s="86"/>
      <c r="M497" s="87">
        <v>3806.21337890625</v>
      </c>
      <c r="N497" s="87">
        <v>7337.03857421875</v>
      </c>
      <c r="O497" s="73"/>
      <c r="P497" s="88"/>
      <c r="Q497" s="88"/>
      <c r="R497" s="47">
        <v>1</v>
      </c>
      <c r="S497" s="47">
        <v>1</v>
      </c>
      <c r="T497" s="47">
        <v>0</v>
      </c>
      <c r="U497" s="48">
        <v>0</v>
      </c>
      <c r="V497" s="48">
        <v>1.0300000000000001E-3</v>
      </c>
      <c r="W497" s="48">
        <v>2.0530000000000001E-3</v>
      </c>
      <c r="X497" s="48">
        <v>0.54148600000000002</v>
      </c>
      <c r="Y497" s="48">
        <v>0</v>
      </c>
      <c r="Z497" s="48">
        <v>0</v>
      </c>
      <c r="AA497" s="75">
        <v>497</v>
      </c>
      <c r="AB497" s="75"/>
      <c r="AC497" s="89"/>
      <c r="AD497" s="47"/>
      <c r="AE497" s="47"/>
      <c r="AF497" s="47"/>
      <c r="AG497" s="47"/>
      <c r="AH497" s="47"/>
      <c r="AI497" s="47"/>
      <c r="AJ497" s="47"/>
      <c r="AK497" s="47"/>
      <c r="AL497" s="47"/>
      <c r="AM497" s="47"/>
      <c r="AN497" s="2"/>
    </row>
    <row r="498" spans="1:40" x14ac:dyDescent="0.35">
      <c r="A498" s="11" t="s">
        <v>669</v>
      </c>
      <c r="B498" s="12"/>
      <c r="C498" s="12"/>
      <c r="D498" s="85"/>
      <c r="E498" s="74"/>
      <c r="F498" s="12"/>
      <c r="G498" s="12"/>
      <c r="H498" s="13"/>
      <c r="I498" s="63"/>
      <c r="J498" s="63"/>
      <c r="K498" s="13"/>
      <c r="L498" s="86"/>
      <c r="M498" s="87">
        <v>2853.704345703125</v>
      </c>
      <c r="N498" s="87">
        <v>7255.7177734375</v>
      </c>
      <c r="O498" s="73"/>
      <c r="P498" s="88"/>
      <c r="Q498" s="88"/>
      <c r="R498" s="47">
        <v>1</v>
      </c>
      <c r="S498" s="47">
        <v>1</v>
      </c>
      <c r="T498" s="47">
        <v>0</v>
      </c>
      <c r="U498" s="48">
        <v>0</v>
      </c>
      <c r="V498" s="48">
        <v>1.0300000000000001E-3</v>
      </c>
      <c r="W498" s="48">
        <v>2.0530000000000001E-3</v>
      </c>
      <c r="X498" s="48">
        <v>0.54148600000000002</v>
      </c>
      <c r="Y498" s="48">
        <v>0</v>
      </c>
      <c r="Z498" s="48">
        <v>0</v>
      </c>
      <c r="AA498" s="75">
        <v>498</v>
      </c>
      <c r="AB498" s="75"/>
      <c r="AC498" s="89"/>
      <c r="AD498" s="47"/>
      <c r="AE498" s="47"/>
      <c r="AF498" s="47"/>
      <c r="AG498" s="47"/>
      <c r="AH498" s="47"/>
      <c r="AI498" s="47"/>
      <c r="AJ498" s="47"/>
      <c r="AK498" s="47"/>
      <c r="AL498" s="47"/>
      <c r="AM498" s="47"/>
      <c r="AN498" s="2"/>
    </row>
    <row r="499" spans="1:40" x14ac:dyDescent="0.35">
      <c r="A499" s="11" t="s">
        <v>670</v>
      </c>
      <c r="B499" s="12"/>
      <c r="C499" s="12"/>
      <c r="D499" s="85"/>
      <c r="E499" s="74"/>
      <c r="F499" s="12"/>
      <c r="G499" s="12"/>
      <c r="H499" s="13"/>
      <c r="I499" s="63"/>
      <c r="J499" s="63"/>
      <c r="K499" s="13"/>
      <c r="L499" s="86"/>
      <c r="M499" s="87">
        <v>2959.69189453125</v>
      </c>
      <c r="N499" s="87">
        <v>5752.6064453125</v>
      </c>
      <c r="O499" s="73"/>
      <c r="P499" s="88"/>
      <c r="Q499" s="88"/>
      <c r="R499" s="47">
        <v>1</v>
      </c>
      <c r="S499" s="47">
        <v>1</v>
      </c>
      <c r="T499" s="47">
        <v>0</v>
      </c>
      <c r="U499" s="48">
        <v>0</v>
      </c>
      <c r="V499" s="48">
        <v>1.0300000000000001E-3</v>
      </c>
      <c r="W499" s="48">
        <v>2.0530000000000001E-3</v>
      </c>
      <c r="X499" s="48">
        <v>0.54148600000000002</v>
      </c>
      <c r="Y499" s="48">
        <v>0</v>
      </c>
      <c r="Z499" s="48">
        <v>0</v>
      </c>
      <c r="AA499" s="75">
        <v>499</v>
      </c>
      <c r="AB499" s="75"/>
      <c r="AC499" s="89"/>
      <c r="AD499" s="47"/>
      <c r="AE499" s="47"/>
      <c r="AF499" s="47"/>
      <c r="AG499" s="47"/>
      <c r="AH499" s="47"/>
      <c r="AI499" s="47"/>
      <c r="AJ499" s="47"/>
      <c r="AK499" s="47"/>
      <c r="AL499" s="47"/>
      <c r="AM499" s="47"/>
      <c r="AN499" s="2"/>
    </row>
    <row r="500" spans="1:40" x14ac:dyDescent="0.35">
      <c r="A500" s="11" t="s">
        <v>671</v>
      </c>
      <c r="B500" s="12"/>
      <c r="C500" s="12"/>
      <c r="D500" s="85"/>
      <c r="E500" s="74"/>
      <c r="F500" s="12"/>
      <c r="G500" s="12"/>
      <c r="H500" s="13"/>
      <c r="I500" s="63"/>
      <c r="J500" s="63"/>
      <c r="K500" s="13"/>
      <c r="L500" s="86"/>
      <c r="M500" s="87">
        <v>5713.005859375</v>
      </c>
      <c r="N500" s="87">
        <v>1330.0037841796875</v>
      </c>
      <c r="O500" s="73"/>
      <c r="P500" s="88"/>
      <c r="Q500" s="88"/>
      <c r="R500" s="47">
        <v>1</v>
      </c>
      <c r="S500" s="47">
        <v>1</v>
      </c>
      <c r="T500" s="47">
        <v>0</v>
      </c>
      <c r="U500" s="48">
        <v>0</v>
      </c>
      <c r="V500" s="48">
        <v>1.3140000000000001E-3</v>
      </c>
      <c r="W500" s="48">
        <v>0</v>
      </c>
      <c r="X500" s="48">
        <v>0.55471700000000002</v>
      </c>
      <c r="Y500" s="48">
        <v>0</v>
      </c>
      <c r="Z500" s="48">
        <v>0</v>
      </c>
      <c r="AA500" s="75">
        <v>500</v>
      </c>
      <c r="AB500" s="75"/>
      <c r="AC500" s="89"/>
      <c r="AD500" s="47"/>
      <c r="AE500" s="47"/>
      <c r="AF500" s="47"/>
      <c r="AG500" s="47"/>
      <c r="AH500" s="47"/>
      <c r="AI500" s="47"/>
      <c r="AJ500" s="47"/>
      <c r="AK500" s="47"/>
      <c r="AL500" s="47"/>
      <c r="AM500" s="47"/>
      <c r="AN500" s="2"/>
    </row>
    <row r="501" spans="1:40" x14ac:dyDescent="0.35">
      <c r="A501" s="11" t="s">
        <v>672</v>
      </c>
      <c r="B501" s="12"/>
      <c r="C501" s="12"/>
      <c r="D501" s="85"/>
      <c r="E501" s="74"/>
      <c r="F501" s="12"/>
      <c r="G501" s="12"/>
      <c r="H501" s="13"/>
      <c r="I501" s="63"/>
      <c r="J501" s="63"/>
      <c r="K501" s="13"/>
      <c r="L501" s="86"/>
      <c r="M501" s="87">
        <v>3149.273193359375</v>
      </c>
      <c r="N501" s="87">
        <v>5686.31005859375</v>
      </c>
      <c r="O501" s="73"/>
      <c r="P501" s="88"/>
      <c r="Q501" s="88"/>
      <c r="R501" s="47">
        <v>1</v>
      </c>
      <c r="S501" s="47">
        <v>1</v>
      </c>
      <c r="T501" s="47">
        <v>0</v>
      </c>
      <c r="U501" s="48">
        <v>0</v>
      </c>
      <c r="V501" s="48">
        <v>1.0300000000000001E-3</v>
      </c>
      <c r="W501" s="48">
        <v>2.0530000000000001E-3</v>
      </c>
      <c r="X501" s="48">
        <v>0.54148600000000002</v>
      </c>
      <c r="Y501" s="48">
        <v>0</v>
      </c>
      <c r="Z501" s="48">
        <v>0</v>
      </c>
      <c r="AA501" s="75">
        <v>501</v>
      </c>
      <c r="AB501" s="75"/>
      <c r="AC501" s="89"/>
      <c r="AD501" s="47"/>
      <c r="AE501" s="47"/>
      <c r="AF501" s="47"/>
      <c r="AG501" s="47"/>
      <c r="AH501" s="47"/>
      <c r="AI501" s="47"/>
      <c r="AJ501" s="47"/>
      <c r="AK501" s="47"/>
      <c r="AL501" s="47"/>
      <c r="AM501" s="47"/>
      <c r="AN501" s="2"/>
    </row>
    <row r="502" spans="1:40" x14ac:dyDescent="0.35">
      <c r="A502" s="11" t="s">
        <v>673</v>
      </c>
      <c r="B502" s="12"/>
      <c r="C502" s="12"/>
      <c r="D502" s="85"/>
      <c r="E502" s="74"/>
      <c r="F502" s="12"/>
      <c r="G502" s="12"/>
      <c r="H502" s="13"/>
      <c r="I502" s="63"/>
      <c r="J502" s="63"/>
      <c r="K502" s="13"/>
      <c r="L502" s="86"/>
      <c r="M502" s="87">
        <v>4970.7412109375</v>
      </c>
      <c r="N502" s="87">
        <v>1095.659912109375</v>
      </c>
      <c r="O502" s="73"/>
      <c r="P502" s="88"/>
      <c r="Q502" s="88"/>
      <c r="R502" s="47">
        <v>1</v>
      </c>
      <c r="S502" s="47">
        <v>1</v>
      </c>
      <c r="T502" s="47">
        <v>0</v>
      </c>
      <c r="U502" s="48">
        <v>0</v>
      </c>
      <c r="V502" s="48">
        <v>1.3140000000000001E-3</v>
      </c>
      <c r="W502" s="48">
        <v>0</v>
      </c>
      <c r="X502" s="48">
        <v>0.55471700000000002</v>
      </c>
      <c r="Y502" s="48">
        <v>0</v>
      </c>
      <c r="Z502" s="48">
        <v>0</v>
      </c>
      <c r="AA502" s="75">
        <v>502</v>
      </c>
      <c r="AB502" s="75"/>
      <c r="AC502" s="89"/>
      <c r="AD502" s="47"/>
      <c r="AE502" s="47"/>
      <c r="AF502" s="47"/>
      <c r="AG502" s="47"/>
      <c r="AH502" s="47"/>
      <c r="AI502" s="47"/>
      <c r="AJ502" s="47"/>
      <c r="AK502" s="47"/>
      <c r="AL502" s="47"/>
      <c r="AM502" s="47"/>
      <c r="AN502" s="2"/>
    </row>
    <row r="503" spans="1:40" x14ac:dyDescent="0.35">
      <c r="A503" s="11" t="s">
        <v>674</v>
      </c>
      <c r="B503" s="12"/>
      <c r="C503" s="12"/>
      <c r="D503" s="85"/>
      <c r="E503" s="74"/>
      <c r="F503" s="12"/>
      <c r="G503" s="12"/>
      <c r="H503" s="13"/>
      <c r="I503" s="63"/>
      <c r="J503" s="63"/>
      <c r="K503" s="13"/>
      <c r="L503" s="86"/>
      <c r="M503" s="87">
        <v>1656.1912841796875</v>
      </c>
      <c r="N503" s="87">
        <v>5640.46923828125</v>
      </c>
      <c r="O503" s="73"/>
      <c r="P503" s="88"/>
      <c r="Q503" s="88"/>
      <c r="R503" s="47">
        <v>1</v>
      </c>
      <c r="S503" s="47">
        <v>1</v>
      </c>
      <c r="T503" s="47">
        <v>0</v>
      </c>
      <c r="U503" s="48">
        <v>0</v>
      </c>
      <c r="V503" s="48">
        <v>1.0300000000000001E-3</v>
      </c>
      <c r="W503" s="48">
        <v>2.0530000000000001E-3</v>
      </c>
      <c r="X503" s="48">
        <v>0.54148600000000002</v>
      </c>
      <c r="Y503" s="48">
        <v>0</v>
      </c>
      <c r="Z503" s="48">
        <v>0</v>
      </c>
      <c r="AA503" s="75">
        <v>503</v>
      </c>
      <c r="AB503" s="75"/>
      <c r="AC503" s="89"/>
      <c r="AD503" s="47"/>
      <c r="AE503" s="47"/>
      <c r="AF503" s="47"/>
      <c r="AG503" s="47"/>
      <c r="AH503" s="47"/>
      <c r="AI503" s="47"/>
      <c r="AJ503" s="47"/>
      <c r="AK503" s="47"/>
      <c r="AL503" s="47"/>
      <c r="AM503" s="47"/>
      <c r="AN503" s="2"/>
    </row>
    <row r="504" spans="1:40" x14ac:dyDescent="0.35">
      <c r="A504" s="11" t="s">
        <v>675</v>
      </c>
      <c r="B504" s="12"/>
      <c r="C504" s="12"/>
      <c r="D504" s="85"/>
      <c r="E504" s="74"/>
      <c r="F504" s="12"/>
      <c r="G504" s="12"/>
      <c r="H504" s="13"/>
      <c r="I504" s="63"/>
      <c r="J504" s="63"/>
      <c r="K504" s="13"/>
      <c r="L504" s="86"/>
      <c r="M504" s="87">
        <v>3215.86474609375</v>
      </c>
      <c r="N504" s="87">
        <v>6798.6787109375</v>
      </c>
      <c r="O504" s="73"/>
      <c r="P504" s="88"/>
      <c r="Q504" s="88"/>
      <c r="R504" s="47">
        <v>1</v>
      </c>
      <c r="S504" s="47">
        <v>1</v>
      </c>
      <c r="T504" s="47">
        <v>0</v>
      </c>
      <c r="U504" s="48">
        <v>0</v>
      </c>
      <c r="V504" s="48">
        <v>1.0300000000000001E-3</v>
      </c>
      <c r="W504" s="48">
        <v>2.0530000000000001E-3</v>
      </c>
      <c r="X504" s="48">
        <v>0.54148600000000002</v>
      </c>
      <c r="Y504" s="48">
        <v>0</v>
      </c>
      <c r="Z504" s="48">
        <v>0</v>
      </c>
      <c r="AA504" s="75">
        <v>504</v>
      </c>
      <c r="AB504" s="75"/>
      <c r="AC504" s="89"/>
      <c r="AD504" s="47"/>
      <c r="AE504" s="47"/>
      <c r="AF504" s="47"/>
      <c r="AG504" s="47"/>
      <c r="AH504" s="47"/>
      <c r="AI504" s="47"/>
      <c r="AJ504" s="47"/>
      <c r="AK504" s="47"/>
      <c r="AL504" s="47"/>
      <c r="AM504" s="47"/>
      <c r="AN504" s="2"/>
    </row>
    <row r="505" spans="1:40" x14ac:dyDescent="0.35">
      <c r="A505" s="11" t="s">
        <v>676</v>
      </c>
      <c r="B505" s="12"/>
      <c r="C505" s="12"/>
      <c r="D505" s="85"/>
      <c r="E505" s="74"/>
      <c r="F505" s="12"/>
      <c r="G505" s="12"/>
      <c r="H505" s="13"/>
      <c r="I505" s="63"/>
      <c r="J505" s="63"/>
      <c r="K505" s="13"/>
      <c r="L505" s="86"/>
      <c r="M505" s="87">
        <v>2851.537109375</v>
      </c>
      <c r="N505" s="87">
        <v>9593.1416015625</v>
      </c>
      <c r="O505" s="73"/>
      <c r="P505" s="88"/>
      <c r="Q505" s="88"/>
      <c r="R505" s="47">
        <v>1</v>
      </c>
      <c r="S505" s="47">
        <v>1</v>
      </c>
      <c r="T505" s="47">
        <v>0</v>
      </c>
      <c r="U505" s="48">
        <v>0</v>
      </c>
      <c r="V505" s="48">
        <v>1.0300000000000001E-3</v>
      </c>
      <c r="W505" s="48">
        <v>2.0530000000000001E-3</v>
      </c>
      <c r="X505" s="48">
        <v>0.54148600000000002</v>
      </c>
      <c r="Y505" s="48">
        <v>0</v>
      </c>
      <c r="Z505" s="48">
        <v>0</v>
      </c>
      <c r="AA505" s="75">
        <v>505</v>
      </c>
      <c r="AB505" s="75"/>
      <c r="AC505" s="89"/>
      <c r="AD505" s="47"/>
      <c r="AE505" s="47"/>
      <c r="AF505" s="47"/>
      <c r="AG505" s="47"/>
      <c r="AH505" s="47"/>
      <c r="AI505" s="47"/>
      <c r="AJ505" s="47"/>
      <c r="AK505" s="47"/>
      <c r="AL505" s="47"/>
      <c r="AM505" s="47"/>
      <c r="AN505" s="2"/>
    </row>
    <row r="506" spans="1:40" x14ac:dyDescent="0.35">
      <c r="A506" s="11" t="s">
        <v>677</v>
      </c>
      <c r="B506" s="12"/>
      <c r="C506" s="12"/>
      <c r="D506" s="85"/>
      <c r="E506" s="74"/>
      <c r="F506" s="12"/>
      <c r="G506" s="12"/>
      <c r="H506" s="13"/>
      <c r="I506" s="63"/>
      <c r="J506" s="63"/>
      <c r="K506" s="13"/>
      <c r="L506" s="86"/>
      <c r="M506" s="87">
        <v>7100.8212890625</v>
      </c>
      <c r="N506" s="87">
        <v>7950.67236328125</v>
      </c>
      <c r="O506" s="73"/>
      <c r="P506" s="88"/>
      <c r="Q506" s="88"/>
      <c r="R506" s="47">
        <v>1</v>
      </c>
      <c r="S506" s="47">
        <v>1</v>
      </c>
      <c r="T506" s="47">
        <v>0</v>
      </c>
      <c r="U506" s="48">
        <v>0</v>
      </c>
      <c r="V506" s="48">
        <v>1.328E-3</v>
      </c>
      <c r="W506" s="48">
        <v>0</v>
      </c>
      <c r="X506" s="48">
        <v>0.55054800000000004</v>
      </c>
      <c r="Y506" s="48">
        <v>0</v>
      </c>
      <c r="Z506" s="48">
        <v>0</v>
      </c>
      <c r="AA506" s="75">
        <v>506</v>
      </c>
      <c r="AB506" s="75"/>
      <c r="AC506" s="89"/>
      <c r="AD506" s="47"/>
      <c r="AE506" s="47"/>
      <c r="AF506" s="47"/>
      <c r="AG506" s="47"/>
      <c r="AH506" s="47"/>
      <c r="AI506" s="47"/>
      <c r="AJ506" s="47"/>
      <c r="AK506" s="47"/>
      <c r="AL506" s="47"/>
      <c r="AM506" s="47"/>
      <c r="AN506" s="2"/>
    </row>
    <row r="507" spans="1:40" x14ac:dyDescent="0.35">
      <c r="A507" s="11" t="s">
        <v>678</v>
      </c>
      <c r="B507" s="12"/>
      <c r="C507" s="12"/>
      <c r="D507" s="85"/>
      <c r="E507" s="74"/>
      <c r="F507" s="12"/>
      <c r="G507" s="12"/>
      <c r="H507" s="13"/>
      <c r="I507" s="63"/>
      <c r="J507" s="63"/>
      <c r="K507" s="13"/>
      <c r="L507" s="86"/>
      <c r="M507" s="87">
        <v>2679.058837890625</v>
      </c>
      <c r="N507" s="87">
        <v>4631.12841796875</v>
      </c>
      <c r="O507" s="73"/>
      <c r="P507" s="88"/>
      <c r="Q507" s="88"/>
      <c r="R507" s="47">
        <v>1</v>
      </c>
      <c r="S507" s="47">
        <v>1</v>
      </c>
      <c r="T507" s="47">
        <v>0</v>
      </c>
      <c r="U507" s="48">
        <v>0</v>
      </c>
      <c r="V507" s="48">
        <v>1.3500000000000001E-3</v>
      </c>
      <c r="W507" s="48">
        <v>0</v>
      </c>
      <c r="X507" s="48">
        <v>0.547485</v>
      </c>
      <c r="Y507" s="48">
        <v>0</v>
      </c>
      <c r="Z507" s="48">
        <v>0</v>
      </c>
      <c r="AA507" s="75">
        <v>507</v>
      </c>
      <c r="AB507" s="75"/>
      <c r="AC507" s="89"/>
      <c r="AD507" s="47"/>
      <c r="AE507" s="47"/>
      <c r="AF507" s="47"/>
      <c r="AG507" s="47"/>
      <c r="AH507" s="47"/>
      <c r="AI507" s="47"/>
      <c r="AJ507" s="47"/>
      <c r="AK507" s="47"/>
      <c r="AL507" s="47"/>
      <c r="AM507" s="47"/>
      <c r="AN507" s="2"/>
    </row>
    <row r="508" spans="1:40" x14ac:dyDescent="0.35">
      <c r="A508" s="11" t="s">
        <v>679</v>
      </c>
      <c r="B508" s="12"/>
      <c r="C508" s="12"/>
      <c r="D508" s="85"/>
      <c r="E508" s="74"/>
      <c r="F508" s="12"/>
      <c r="G508" s="12"/>
      <c r="H508" s="13"/>
      <c r="I508" s="63"/>
      <c r="J508" s="63"/>
      <c r="K508" s="13"/>
      <c r="L508" s="86"/>
      <c r="M508" s="87">
        <v>2549.03271484375</v>
      </c>
      <c r="N508" s="87">
        <v>5452.19384765625</v>
      </c>
      <c r="O508" s="73"/>
      <c r="P508" s="88"/>
      <c r="Q508" s="88"/>
      <c r="R508" s="47">
        <v>1</v>
      </c>
      <c r="S508" s="47">
        <v>1</v>
      </c>
      <c r="T508" s="47">
        <v>0</v>
      </c>
      <c r="U508" s="48">
        <v>0</v>
      </c>
      <c r="V508" s="48">
        <v>1.0300000000000001E-3</v>
      </c>
      <c r="W508" s="48">
        <v>2.0530000000000001E-3</v>
      </c>
      <c r="X508" s="48">
        <v>0.54148600000000002</v>
      </c>
      <c r="Y508" s="48">
        <v>0</v>
      </c>
      <c r="Z508" s="48">
        <v>0</v>
      </c>
      <c r="AA508" s="75">
        <v>508</v>
      </c>
      <c r="AB508" s="75"/>
      <c r="AC508" s="89"/>
      <c r="AD508" s="47"/>
      <c r="AE508" s="47"/>
      <c r="AF508" s="47"/>
      <c r="AG508" s="47"/>
      <c r="AH508" s="47"/>
      <c r="AI508" s="47"/>
      <c r="AJ508" s="47"/>
      <c r="AK508" s="47"/>
      <c r="AL508" s="47"/>
      <c r="AM508" s="47"/>
      <c r="AN508" s="2"/>
    </row>
    <row r="509" spans="1:40" x14ac:dyDescent="0.35">
      <c r="A509" s="11" t="s">
        <v>680</v>
      </c>
      <c r="B509" s="12"/>
      <c r="C509" s="12"/>
      <c r="D509" s="85"/>
      <c r="E509" s="74"/>
      <c r="F509" s="12"/>
      <c r="G509" s="12"/>
      <c r="H509" s="13"/>
      <c r="I509" s="63"/>
      <c r="J509" s="63"/>
      <c r="K509" s="13"/>
      <c r="L509" s="86"/>
      <c r="M509" s="87">
        <v>2566.91015625</v>
      </c>
      <c r="N509" s="87">
        <v>9301.783203125</v>
      </c>
      <c r="O509" s="73"/>
      <c r="P509" s="88"/>
      <c r="Q509" s="88"/>
      <c r="R509" s="47">
        <v>1</v>
      </c>
      <c r="S509" s="47">
        <v>1</v>
      </c>
      <c r="T509" s="47">
        <v>0</v>
      </c>
      <c r="U509" s="48">
        <v>0</v>
      </c>
      <c r="V509" s="48">
        <v>1.0300000000000001E-3</v>
      </c>
      <c r="W509" s="48">
        <v>2.0530000000000001E-3</v>
      </c>
      <c r="X509" s="48">
        <v>0.54148600000000002</v>
      </c>
      <c r="Y509" s="48">
        <v>0</v>
      </c>
      <c r="Z509" s="48">
        <v>0</v>
      </c>
      <c r="AA509" s="75">
        <v>509</v>
      </c>
      <c r="AB509" s="75"/>
      <c r="AC509" s="89"/>
      <c r="AD509" s="47"/>
      <c r="AE509" s="47"/>
      <c r="AF509" s="47"/>
      <c r="AG509" s="47"/>
      <c r="AH509" s="47"/>
      <c r="AI509" s="47"/>
      <c r="AJ509" s="47"/>
      <c r="AK509" s="47"/>
      <c r="AL509" s="47"/>
      <c r="AM509" s="47"/>
      <c r="AN509" s="2"/>
    </row>
    <row r="510" spans="1:40" x14ac:dyDescent="0.35">
      <c r="A510" s="11" t="s">
        <v>681</v>
      </c>
      <c r="B510" s="12"/>
      <c r="C510" s="12"/>
      <c r="D510" s="85"/>
      <c r="E510" s="74"/>
      <c r="F510" s="12"/>
      <c r="G510" s="12"/>
      <c r="H510" s="13"/>
      <c r="I510" s="63"/>
      <c r="J510" s="63"/>
      <c r="K510" s="13"/>
      <c r="L510" s="86"/>
      <c r="M510" s="87">
        <v>2187.3076171875</v>
      </c>
      <c r="N510" s="87">
        <v>8845.6943359375</v>
      </c>
      <c r="O510" s="73"/>
      <c r="P510" s="88"/>
      <c r="Q510" s="88"/>
      <c r="R510" s="47">
        <v>1</v>
      </c>
      <c r="S510" s="47">
        <v>1</v>
      </c>
      <c r="T510" s="47">
        <v>0</v>
      </c>
      <c r="U510" s="48">
        <v>0</v>
      </c>
      <c r="V510" s="48">
        <v>1.0300000000000001E-3</v>
      </c>
      <c r="W510" s="48">
        <v>2.0530000000000001E-3</v>
      </c>
      <c r="X510" s="48">
        <v>0.54148600000000002</v>
      </c>
      <c r="Y510" s="48">
        <v>0</v>
      </c>
      <c r="Z510" s="48">
        <v>0</v>
      </c>
      <c r="AA510" s="75">
        <v>510</v>
      </c>
      <c r="AB510" s="75"/>
      <c r="AC510" s="89"/>
      <c r="AD510" s="47"/>
      <c r="AE510" s="47"/>
      <c r="AF510" s="47"/>
      <c r="AG510" s="47"/>
      <c r="AH510" s="47"/>
      <c r="AI510" s="47"/>
      <c r="AJ510" s="47"/>
      <c r="AK510" s="47"/>
      <c r="AL510" s="47"/>
      <c r="AM510" s="47"/>
      <c r="AN510" s="2"/>
    </row>
    <row r="511" spans="1:40" x14ac:dyDescent="0.35">
      <c r="A511" s="11" t="s">
        <v>682</v>
      </c>
      <c r="B511" s="12"/>
      <c r="C511" s="12"/>
      <c r="D511" s="85"/>
      <c r="E511" s="74"/>
      <c r="F511" s="12"/>
      <c r="G511" s="12"/>
      <c r="H511" s="13"/>
      <c r="I511" s="63"/>
      <c r="J511" s="63"/>
      <c r="K511" s="13"/>
      <c r="L511" s="86"/>
      <c r="M511" s="87">
        <v>472.05770874023438</v>
      </c>
      <c r="N511" s="87">
        <v>7199.560546875</v>
      </c>
      <c r="O511" s="73"/>
      <c r="P511" s="88"/>
      <c r="Q511" s="88"/>
      <c r="R511" s="47">
        <v>1</v>
      </c>
      <c r="S511" s="47">
        <v>1</v>
      </c>
      <c r="T511" s="47">
        <v>0</v>
      </c>
      <c r="U511" s="48">
        <v>0</v>
      </c>
      <c r="V511" s="48">
        <v>1.0300000000000001E-3</v>
      </c>
      <c r="W511" s="48">
        <v>2.0530000000000001E-3</v>
      </c>
      <c r="X511" s="48">
        <v>0.54148600000000002</v>
      </c>
      <c r="Y511" s="48">
        <v>0</v>
      </c>
      <c r="Z511" s="48">
        <v>0</v>
      </c>
      <c r="AA511" s="75">
        <v>511</v>
      </c>
      <c r="AB511" s="75"/>
      <c r="AC511" s="89"/>
      <c r="AD511" s="47"/>
      <c r="AE511" s="47"/>
      <c r="AF511" s="47"/>
      <c r="AG511" s="47"/>
      <c r="AH511" s="47"/>
      <c r="AI511" s="47"/>
      <c r="AJ511" s="47"/>
      <c r="AK511" s="47"/>
      <c r="AL511" s="47"/>
      <c r="AM511" s="47"/>
      <c r="AN511" s="2"/>
    </row>
    <row r="512" spans="1:40" x14ac:dyDescent="0.35">
      <c r="A512" s="11" t="s">
        <v>683</v>
      </c>
      <c r="B512" s="12"/>
      <c r="C512" s="12"/>
      <c r="D512" s="85"/>
      <c r="E512" s="74"/>
      <c r="F512" s="12"/>
      <c r="G512" s="12"/>
      <c r="H512" s="13"/>
      <c r="I512" s="63"/>
      <c r="J512" s="63"/>
      <c r="K512" s="13"/>
      <c r="L512" s="86"/>
      <c r="M512" s="87">
        <v>803.20196533203125</v>
      </c>
      <c r="N512" s="87">
        <v>5904.89404296875</v>
      </c>
      <c r="O512" s="73"/>
      <c r="P512" s="88"/>
      <c r="Q512" s="88"/>
      <c r="R512" s="47">
        <v>1</v>
      </c>
      <c r="S512" s="47">
        <v>1</v>
      </c>
      <c r="T512" s="47">
        <v>0</v>
      </c>
      <c r="U512" s="48">
        <v>0</v>
      </c>
      <c r="V512" s="48">
        <v>1.0300000000000001E-3</v>
      </c>
      <c r="W512" s="48">
        <v>2.0530000000000001E-3</v>
      </c>
      <c r="X512" s="48">
        <v>0.54148600000000002</v>
      </c>
      <c r="Y512" s="48">
        <v>0</v>
      </c>
      <c r="Z512" s="48">
        <v>0</v>
      </c>
      <c r="AA512" s="75">
        <v>512</v>
      </c>
      <c r="AB512" s="75"/>
      <c r="AC512" s="89"/>
      <c r="AD512" s="47"/>
      <c r="AE512" s="47"/>
      <c r="AF512" s="47"/>
      <c r="AG512" s="47"/>
      <c r="AH512" s="47"/>
      <c r="AI512" s="47"/>
      <c r="AJ512" s="47"/>
      <c r="AK512" s="47"/>
      <c r="AL512" s="47"/>
      <c r="AM512" s="47"/>
      <c r="AN512" s="2"/>
    </row>
    <row r="513" spans="1:40" x14ac:dyDescent="0.35">
      <c r="A513" s="11" t="s">
        <v>684</v>
      </c>
      <c r="B513" s="12"/>
      <c r="C513" s="12"/>
      <c r="D513" s="85"/>
      <c r="E513" s="74"/>
      <c r="F513" s="12"/>
      <c r="G513" s="12"/>
      <c r="H513" s="13"/>
      <c r="I513" s="63"/>
      <c r="J513" s="63"/>
      <c r="K513" s="13"/>
      <c r="L513" s="86"/>
      <c r="M513" s="87">
        <v>3582.309814453125</v>
      </c>
      <c r="N513" s="87">
        <v>6734.626953125</v>
      </c>
      <c r="O513" s="73"/>
      <c r="P513" s="88"/>
      <c r="Q513" s="88"/>
      <c r="R513" s="47">
        <v>1</v>
      </c>
      <c r="S513" s="47">
        <v>1</v>
      </c>
      <c r="T513" s="47">
        <v>0</v>
      </c>
      <c r="U513" s="48">
        <v>0</v>
      </c>
      <c r="V513" s="48">
        <v>1.0300000000000001E-3</v>
      </c>
      <c r="W513" s="48">
        <v>2.0530000000000001E-3</v>
      </c>
      <c r="X513" s="48">
        <v>0.54148600000000002</v>
      </c>
      <c r="Y513" s="48">
        <v>0</v>
      </c>
      <c r="Z513" s="48">
        <v>0</v>
      </c>
      <c r="AA513" s="75">
        <v>513</v>
      </c>
      <c r="AB513" s="75"/>
      <c r="AC513" s="89"/>
      <c r="AD513" s="47"/>
      <c r="AE513" s="47"/>
      <c r="AF513" s="47"/>
      <c r="AG513" s="47"/>
      <c r="AH513" s="47"/>
      <c r="AI513" s="47"/>
      <c r="AJ513" s="47"/>
      <c r="AK513" s="47"/>
      <c r="AL513" s="47"/>
      <c r="AM513" s="47"/>
      <c r="AN513" s="2"/>
    </row>
    <row r="514" spans="1:40" x14ac:dyDescent="0.35">
      <c r="A514" s="11" t="s">
        <v>685</v>
      </c>
      <c r="B514" s="12"/>
      <c r="C514" s="12"/>
      <c r="D514" s="85"/>
      <c r="E514" s="74"/>
      <c r="F514" s="12"/>
      <c r="G514" s="12"/>
      <c r="H514" s="13"/>
      <c r="I514" s="63"/>
      <c r="J514" s="63"/>
      <c r="K514" s="13"/>
      <c r="L514" s="86"/>
      <c r="M514" s="87">
        <v>3867.4892578125</v>
      </c>
      <c r="N514" s="87">
        <v>6903.28369140625</v>
      </c>
      <c r="O514" s="73"/>
      <c r="P514" s="88"/>
      <c r="Q514" s="88"/>
      <c r="R514" s="47">
        <v>1</v>
      </c>
      <c r="S514" s="47">
        <v>1</v>
      </c>
      <c r="T514" s="47">
        <v>0</v>
      </c>
      <c r="U514" s="48">
        <v>0</v>
      </c>
      <c r="V514" s="48">
        <v>1.0300000000000001E-3</v>
      </c>
      <c r="W514" s="48">
        <v>2.0530000000000001E-3</v>
      </c>
      <c r="X514" s="48">
        <v>0.54148600000000002</v>
      </c>
      <c r="Y514" s="48">
        <v>0</v>
      </c>
      <c r="Z514" s="48">
        <v>0</v>
      </c>
      <c r="AA514" s="75">
        <v>514</v>
      </c>
      <c r="AB514" s="75"/>
      <c r="AC514" s="89"/>
      <c r="AD514" s="47"/>
      <c r="AE514" s="47"/>
      <c r="AF514" s="47"/>
      <c r="AG514" s="47"/>
      <c r="AH514" s="47"/>
      <c r="AI514" s="47"/>
      <c r="AJ514" s="47"/>
      <c r="AK514" s="47"/>
      <c r="AL514" s="47"/>
      <c r="AM514" s="47"/>
      <c r="AN514" s="2"/>
    </row>
    <row r="515" spans="1:40" x14ac:dyDescent="0.35">
      <c r="A515" s="11" t="s">
        <v>686</v>
      </c>
      <c r="B515" s="12"/>
      <c r="C515" s="12"/>
      <c r="D515" s="85"/>
      <c r="E515" s="74"/>
      <c r="F515" s="12"/>
      <c r="G515" s="12"/>
      <c r="H515" s="13"/>
      <c r="I515" s="63"/>
      <c r="J515" s="63"/>
      <c r="K515" s="13"/>
      <c r="L515" s="86"/>
      <c r="M515" s="87">
        <v>1208.472412109375</v>
      </c>
      <c r="N515" s="87">
        <v>5685.8701171875</v>
      </c>
      <c r="O515" s="73"/>
      <c r="P515" s="88"/>
      <c r="Q515" s="88"/>
      <c r="R515" s="47">
        <v>1</v>
      </c>
      <c r="S515" s="47">
        <v>1</v>
      </c>
      <c r="T515" s="47">
        <v>0</v>
      </c>
      <c r="U515" s="48">
        <v>0</v>
      </c>
      <c r="V515" s="48">
        <v>1.0300000000000001E-3</v>
      </c>
      <c r="W515" s="48">
        <v>2.0530000000000001E-3</v>
      </c>
      <c r="X515" s="48">
        <v>0.54148600000000002</v>
      </c>
      <c r="Y515" s="48">
        <v>0</v>
      </c>
      <c r="Z515" s="48">
        <v>0</v>
      </c>
      <c r="AA515" s="75">
        <v>515</v>
      </c>
      <c r="AB515" s="75"/>
      <c r="AC515" s="89"/>
      <c r="AD515" s="47"/>
      <c r="AE515" s="47"/>
      <c r="AF515" s="47"/>
      <c r="AG515" s="47"/>
      <c r="AH515" s="47"/>
      <c r="AI515" s="47"/>
      <c r="AJ515" s="47"/>
      <c r="AK515" s="47"/>
      <c r="AL515" s="47"/>
      <c r="AM515" s="47"/>
      <c r="AN515" s="2"/>
    </row>
    <row r="516" spans="1:40" x14ac:dyDescent="0.35">
      <c r="A516" s="11" t="s">
        <v>687</v>
      </c>
      <c r="B516" s="12"/>
      <c r="C516" s="12"/>
      <c r="D516" s="85"/>
      <c r="E516" s="74"/>
      <c r="F516" s="12"/>
      <c r="G516" s="12"/>
      <c r="H516" s="13"/>
      <c r="I516" s="63"/>
      <c r="J516" s="63"/>
      <c r="K516" s="13"/>
      <c r="L516" s="86"/>
      <c r="M516" s="87">
        <v>4828.4150390625</v>
      </c>
      <c r="N516" s="87">
        <v>7114.3779296875</v>
      </c>
      <c r="O516" s="73"/>
      <c r="P516" s="88"/>
      <c r="Q516" s="88"/>
      <c r="R516" s="47">
        <v>1</v>
      </c>
      <c r="S516" s="47">
        <v>1</v>
      </c>
      <c r="T516" s="47">
        <v>0</v>
      </c>
      <c r="U516" s="48">
        <v>0</v>
      </c>
      <c r="V516" s="48">
        <v>1.3209999999999999E-3</v>
      </c>
      <c r="W516" s="48">
        <v>0</v>
      </c>
      <c r="X516" s="48">
        <v>0.55227300000000001</v>
      </c>
      <c r="Y516" s="48">
        <v>0</v>
      </c>
      <c r="Z516" s="48">
        <v>0</v>
      </c>
      <c r="AA516" s="75">
        <v>516</v>
      </c>
      <c r="AB516" s="75"/>
      <c r="AC516" s="89"/>
      <c r="AD516" s="47"/>
      <c r="AE516" s="47"/>
      <c r="AF516" s="47"/>
      <c r="AG516" s="47"/>
      <c r="AH516" s="47"/>
      <c r="AI516" s="47"/>
      <c r="AJ516" s="47"/>
      <c r="AK516" s="47"/>
      <c r="AL516" s="47"/>
      <c r="AM516" s="47"/>
      <c r="AN516" s="2"/>
    </row>
    <row r="517" spans="1:40" x14ac:dyDescent="0.35">
      <c r="A517" s="11" t="s">
        <v>688</v>
      </c>
      <c r="B517" s="12"/>
      <c r="C517" s="12"/>
      <c r="D517" s="85"/>
      <c r="E517" s="74"/>
      <c r="F517" s="12"/>
      <c r="G517" s="12"/>
      <c r="H517" s="13"/>
      <c r="I517" s="63"/>
      <c r="J517" s="63"/>
      <c r="K517" s="13"/>
      <c r="L517" s="86"/>
      <c r="M517" s="87">
        <v>605.4090576171875</v>
      </c>
      <c r="N517" s="87">
        <v>8239.1240234375</v>
      </c>
      <c r="O517" s="73"/>
      <c r="P517" s="88"/>
      <c r="Q517" s="88"/>
      <c r="R517" s="47">
        <v>1</v>
      </c>
      <c r="S517" s="47">
        <v>1</v>
      </c>
      <c r="T517" s="47">
        <v>0</v>
      </c>
      <c r="U517" s="48">
        <v>0</v>
      </c>
      <c r="V517" s="48">
        <v>1.0300000000000001E-3</v>
      </c>
      <c r="W517" s="48">
        <v>2.0530000000000001E-3</v>
      </c>
      <c r="X517" s="48">
        <v>0.54148600000000002</v>
      </c>
      <c r="Y517" s="48">
        <v>0</v>
      </c>
      <c r="Z517" s="48">
        <v>0</v>
      </c>
      <c r="AA517" s="75">
        <v>517</v>
      </c>
      <c r="AB517" s="75"/>
      <c r="AC517" s="89"/>
      <c r="AD517" s="47"/>
      <c r="AE517" s="47"/>
      <c r="AF517" s="47"/>
      <c r="AG517" s="47"/>
      <c r="AH517" s="47"/>
      <c r="AI517" s="47"/>
      <c r="AJ517" s="47"/>
      <c r="AK517" s="47"/>
      <c r="AL517" s="47"/>
      <c r="AM517" s="47"/>
      <c r="AN517" s="2"/>
    </row>
    <row r="518" spans="1:40" x14ac:dyDescent="0.35">
      <c r="A518" s="11" t="s">
        <v>689</v>
      </c>
      <c r="B518" s="12"/>
      <c r="C518" s="12"/>
      <c r="D518" s="85"/>
      <c r="E518" s="74"/>
      <c r="F518" s="12"/>
      <c r="G518" s="12"/>
      <c r="H518" s="13"/>
      <c r="I518" s="63"/>
      <c r="J518" s="63"/>
      <c r="K518" s="13"/>
      <c r="L518" s="86"/>
      <c r="M518" s="87">
        <v>406.84030151367188</v>
      </c>
      <c r="N518" s="87">
        <v>6436.46337890625</v>
      </c>
      <c r="O518" s="73"/>
      <c r="P518" s="88"/>
      <c r="Q518" s="88"/>
      <c r="R518" s="47">
        <v>1</v>
      </c>
      <c r="S518" s="47">
        <v>1</v>
      </c>
      <c r="T518" s="47">
        <v>0</v>
      </c>
      <c r="U518" s="48">
        <v>0</v>
      </c>
      <c r="V518" s="48">
        <v>1.0300000000000001E-3</v>
      </c>
      <c r="W518" s="48">
        <v>2.0530000000000001E-3</v>
      </c>
      <c r="X518" s="48">
        <v>0.54148600000000002</v>
      </c>
      <c r="Y518" s="48">
        <v>0</v>
      </c>
      <c r="Z518" s="48">
        <v>0</v>
      </c>
      <c r="AA518" s="75">
        <v>518</v>
      </c>
      <c r="AB518" s="75"/>
      <c r="AC518" s="89"/>
      <c r="AD518" s="47"/>
      <c r="AE518" s="47"/>
      <c r="AF518" s="47"/>
      <c r="AG518" s="47"/>
      <c r="AH518" s="47"/>
      <c r="AI518" s="47"/>
      <c r="AJ518" s="47"/>
      <c r="AK518" s="47"/>
      <c r="AL518" s="47"/>
      <c r="AM518" s="47"/>
      <c r="AN518" s="2"/>
    </row>
    <row r="519" spans="1:40" x14ac:dyDescent="0.35">
      <c r="A519" s="11" t="s">
        <v>690</v>
      </c>
      <c r="B519" s="12"/>
      <c r="C519" s="12"/>
      <c r="D519" s="85"/>
      <c r="E519" s="74"/>
      <c r="F519" s="12"/>
      <c r="G519" s="12"/>
      <c r="H519" s="13"/>
      <c r="I519" s="63"/>
      <c r="J519" s="63"/>
      <c r="K519" s="13"/>
      <c r="L519" s="86"/>
      <c r="M519" s="87">
        <v>6152.86181640625</v>
      </c>
      <c r="N519" s="87">
        <v>5220.76123046875</v>
      </c>
      <c r="O519" s="73"/>
      <c r="P519" s="88"/>
      <c r="Q519" s="88"/>
      <c r="R519" s="47">
        <v>2</v>
      </c>
      <c r="S519" s="47">
        <v>0</v>
      </c>
      <c r="T519" s="47">
        <v>2</v>
      </c>
      <c r="U519" s="48">
        <v>406</v>
      </c>
      <c r="V519" s="48">
        <v>1.761E-3</v>
      </c>
      <c r="W519" s="48">
        <v>0</v>
      </c>
      <c r="X519" s="48">
        <v>0.98850400000000005</v>
      </c>
      <c r="Y519" s="48">
        <v>0</v>
      </c>
      <c r="Z519" s="48">
        <v>0</v>
      </c>
      <c r="AA519" s="75">
        <v>519</v>
      </c>
      <c r="AB519" s="75"/>
      <c r="AC519" s="89"/>
      <c r="AD519" s="47"/>
      <c r="AE519" s="47"/>
      <c r="AF519" s="47"/>
      <c r="AG519" s="47"/>
      <c r="AH519" s="47"/>
      <c r="AI519" s="47"/>
      <c r="AJ519" s="106" t="s">
        <v>2147</v>
      </c>
      <c r="AK519" s="106" t="s">
        <v>2147</v>
      </c>
      <c r="AL519" s="106" t="s">
        <v>2147</v>
      </c>
      <c r="AM519" s="106" t="s">
        <v>2147</v>
      </c>
      <c r="AN519" s="2"/>
    </row>
    <row r="520" spans="1:40" x14ac:dyDescent="0.35">
      <c r="A520" s="11" t="s">
        <v>691</v>
      </c>
      <c r="B520" s="12"/>
      <c r="C520" s="12"/>
      <c r="D520" s="85"/>
      <c r="E520" s="74"/>
      <c r="F520" s="12"/>
      <c r="G520" s="12"/>
      <c r="H520" s="13"/>
      <c r="I520" s="63"/>
      <c r="J520" s="63"/>
      <c r="K520" s="13"/>
      <c r="L520" s="86"/>
      <c r="M520" s="87">
        <v>9319.283203125</v>
      </c>
      <c r="N520" s="87">
        <v>6170.1201171875</v>
      </c>
      <c r="O520" s="73"/>
      <c r="P520" s="88"/>
      <c r="Q520" s="88"/>
      <c r="R520" s="47">
        <v>1</v>
      </c>
      <c r="S520" s="47">
        <v>1</v>
      </c>
      <c r="T520" s="47">
        <v>0</v>
      </c>
      <c r="U520" s="48">
        <v>0</v>
      </c>
      <c r="V520" s="48">
        <v>1.297E-3</v>
      </c>
      <c r="W520" s="48">
        <v>0</v>
      </c>
      <c r="X520" s="48">
        <v>0.57011400000000001</v>
      </c>
      <c r="Y520" s="48">
        <v>0</v>
      </c>
      <c r="Z520" s="48">
        <v>0</v>
      </c>
      <c r="AA520" s="75">
        <v>520</v>
      </c>
      <c r="AB520" s="75"/>
      <c r="AC520" s="89"/>
      <c r="AD520" s="47"/>
      <c r="AE520" s="47"/>
      <c r="AF520" s="47"/>
      <c r="AG520" s="47"/>
      <c r="AH520" s="47"/>
      <c r="AI520" s="47"/>
      <c r="AJ520" s="47"/>
      <c r="AK520" s="47"/>
      <c r="AL520" s="47"/>
      <c r="AM520" s="47"/>
      <c r="AN520" s="2"/>
    </row>
    <row r="521" spans="1:40" x14ac:dyDescent="0.35">
      <c r="A521" s="11" t="s">
        <v>692</v>
      </c>
      <c r="B521" s="12"/>
      <c r="C521" s="12"/>
      <c r="D521" s="85"/>
      <c r="E521" s="74"/>
      <c r="F521" s="12"/>
      <c r="G521" s="12"/>
      <c r="H521" s="13"/>
      <c r="I521" s="63"/>
      <c r="J521" s="63"/>
      <c r="K521" s="13"/>
      <c r="L521" s="86"/>
      <c r="M521" s="87">
        <v>5998.083984375</v>
      </c>
      <c r="N521" s="87">
        <v>8404.8076171875</v>
      </c>
      <c r="O521" s="73"/>
      <c r="P521" s="88"/>
      <c r="Q521" s="88"/>
      <c r="R521" s="47">
        <v>1</v>
      </c>
      <c r="S521" s="47">
        <v>1</v>
      </c>
      <c r="T521" s="47">
        <v>0</v>
      </c>
      <c r="U521" s="48">
        <v>0</v>
      </c>
      <c r="V521" s="48">
        <v>1.325E-3</v>
      </c>
      <c r="W521" s="48">
        <v>0</v>
      </c>
      <c r="X521" s="48">
        <v>0.551342</v>
      </c>
      <c r="Y521" s="48">
        <v>0</v>
      </c>
      <c r="Z521" s="48">
        <v>0</v>
      </c>
      <c r="AA521" s="75">
        <v>521</v>
      </c>
      <c r="AB521" s="75"/>
      <c r="AC521" s="89"/>
      <c r="AD521" s="47"/>
      <c r="AE521" s="47"/>
      <c r="AF521" s="47"/>
      <c r="AG521" s="47"/>
      <c r="AH521" s="47"/>
      <c r="AI521" s="47"/>
      <c r="AJ521" s="47"/>
      <c r="AK521" s="47"/>
      <c r="AL521" s="47"/>
      <c r="AM521" s="47"/>
      <c r="AN521" s="2"/>
    </row>
    <row r="522" spans="1:40" x14ac:dyDescent="0.35">
      <c r="A522" s="11" t="s">
        <v>693</v>
      </c>
      <c r="B522" s="12"/>
      <c r="C522" s="12"/>
      <c r="D522" s="85"/>
      <c r="E522" s="74"/>
      <c r="F522" s="12"/>
      <c r="G522" s="12"/>
      <c r="H522" s="13"/>
      <c r="I522" s="63"/>
      <c r="J522" s="63"/>
      <c r="K522" s="13"/>
      <c r="L522" s="86"/>
      <c r="M522" s="87">
        <v>2426.785400390625</v>
      </c>
      <c r="N522" s="87">
        <v>6276.43310546875</v>
      </c>
      <c r="O522" s="73"/>
      <c r="P522" s="88"/>
      <c r="Q522" s="88"/>
      <c r="R522" s="47">
        <v>1</v>
      </c>
      <c r="S522" s="47">
        <v>1</v>
      </c>
      <c r="T522" s="47">
        <v>0</v>
      </c>
      <c r="U522" s="48">
        <v>0</v>
      </c>
      <c r="V522" s="48">
        <v>1.0300000000000001E-3</v>
      </c>
      <c r="W522" s="48">
        <v>2.0530000000000001E-3</v>
      </c>
      <c r="X522" s="48">
        <v>0.54148600000000002</v>
      </c>
      <c r="Y522" s="48">
        <v>0</v>
      </c>
      <c r="Z522" s="48">
        <v>0</v>
      </c>
      <c r="AA522" s="75">
        <v>522</v>
      </c>
      <c r="AB522" s="75"/>
      <c r="AC522" s="89"/>
      <c r="AD522" s="47"/>
      <c r="AE522" s="47"/>
      <c r="AF522" s="47"/>
      <c r="AG522" s="47"/>
      <c r="AH522" s="47"/>
      <c r="AI522" s="47"/>
      <c r="AJ522" s="47"/>
      <c r="AK522" s="47"/>
      <c r="AL522" s="47"/>
      <c r="AM522" s="47"/>
      <c r="AN522" s="2"/>
    </row>
    <row r="523" spans="1:40" x14ac:dyDescent="0.35">
      <c r="A523" s="11" t="s">
        <v>694</v>
      </c>
      <c r="B523" s="12"/>
      <c r="C523" s="12"/>
      <c r="D523" s="85"/>
      <c r="E523" s="74"/>
      <c r="F523" s="12"/>
      <c r="G523" s="12"/>
      <c r="H523" s="13"/>
      <c r="I523" s="63"/>
      <c r="J523" s="63"/>
      <c r="K523" s="13"/>
      <c r="L523" s="86"/>
      <c r="M523" s="87">
        <v>2206.012451171875</v>
      </c>
      <c r="N523" s="87">
        <v>9657.087890625</v>
      </c>
      <c r="O523" s="73"/>
      <c r="P523" s="88"/>
      <c r="Q523" s="88"/>
      <c r="R523" s="47">
        <v>1</v>
      </c>
      <c r="S523" s="47">
        <v>1</v>
      </c>
      <c r="T523" s="47">
        <v>0</v>
      </c>
      <c r="U523" s="48">
        <v>0</v>
      </c>
      <c r="V523" s="48">
        <v>1.0300000000000001E-3</v>
      </c>
      <c r="W523" s="48">
        <v>2.0530000000000001E-3</v>
      </c>
      <c r="X523" s="48">
        <v>0.54148600000000002</v>
      </c>
      <c r="Y523" s="48">
        <v>0</v>
      </c>
      <c r="Z523" s="48">
        <v>0</v>
      </c>
      <c r="AA523" s="75">
        <v>523</v>
      </c>
      <c r="AB523" s="75"/>
      <c r="AC523" s="89"/>
      <c r="AD523" s="47"/>
      <c r="AE523" s="47"/>
      <c r="AF523" s="47"/>
      <c r="AG523" s="47"/>
      <c r="AH523" s="47"/>
      <c r="AI523" s="47"/>
      <c r="AJ523" s="47"/>
      <c r="AK523" s="47"/>
      <c r="AL523" s="47"/>
      <c r="AM523" s="47"/>
      <c r="AN523" s="2"/>
    </row>
    <row r="524" spans="1:40" x14ac:dyDescent="0.35">
      <c r="A524" s="11" t="s">
        <v>695</v>
      </c>
      <c r="B524" s="12"/>
      <c r="C524" s="12"/>
      <c r="D524" s="85"/>
      <c r="E524" s="74"/>
      <c r="F524" s="12"/>
      <c r="G524" s="12"/>
      <c r="H524" s="13"/>
      <c r="I524" s="63"/>
      <c r="J524" s="63"/>
      <c r="K524" s="13"/>
      <c r="L524" s="86"/>
      <c r="M524" s="87">
        <v>2432.02294921875</v>
      </c>
      <c r="N524" s="87">
        <v>8788.212890625</v>
      </c>
      <c r="O524" s="73"/>
      <c r="P524" s="88"/>
      <c r="Q524" s="88"/>
      <c r="R524" s="47">
        <v>1</v>
      </c>
      <c r="S524" s="47">
        <v>1</v>
      </c>
      <c r="T524" s="47">
        <v>0</v>
      </c>
      <c r="U524" s="48">
        <v>0</v>
      </c>
      <c r="V524" s="48">
        <v>1.0300000000000001E-3</v>
      </c>
      <c r="W524" s="48">
        <v>2.0530000000000001E-3</v>
      </c>
      <c r="X524" s="48">
        <v>0.54148600000000002</v>
      </c>
      <c r="Y524" s="48">
        <v>0</v>
      </c>
      <c r="Z524" s="48">
        <v>0</v>
      </c>
      <c r="AA524" s="75">
        <v>524</v>
      </c>
      <c r="AB524" s="75"/>
      <c r="AC524" s="89"/>
      <c r="AD524" s="47"/>
      <c r="AE524" s="47"/>
      <c r="AF524" s="47"/>
      <c r="AG524" s="47"/>
      <c r="AH524" s="47"/>
      <c r="AI524" s="47"/>
      <c r="AJ524" s="47"/>
      <c r="AK524" s="47"/>
      <c r="AL524" s="47"/>
      <c r="AM524" s="47"/>
      <c r="AN524" s="2"/>
    </row>
    <row r="525" spans="1:40" x14ac:dyDescent="0.35">
      <c r="A525" s="11" t="s">
        <v>696</v>
      </c>
      <c r="B525" s="12"/>
      <c r="C525" s="12"/>
      <c r="D525" s="85"/>
      <c r="E525" s="74"/>
      <c r="F525" s="12"/>
      <c r="G525" s="12"/>
      <c r="H525" s="13"/>
      <c r="I525" s="63"/>
      <c r="J525" s="63"/>
      <c r="K525" s="13"/>
      <c r="L525" s="86"/>
      <c r="M525" s="87">
        <v>700.22137451171875</v>
      </c>
      <c r="N525" s="87">
        <v>8617.4189453125</v>
      </c>
      <c r="O525" s="73"/>
      <c r="P525" s="88"/>
      <c r="Q525" s="88"/>
      <c r="R525" s="47">
        <v>1</v>
      </c>
      <c r="S525" s="47">
        <v>1</v>
      </c>
      <c r="T525" s="47">
        <v>0</v>
      </c>
      <c r="U525" s="48">
        <v>0</v>
      </c>
      <c r="V525" s="48">
        <v>1.0300000000000001E-3</v>
      </c>
      <c r="W525" s="48">
        <v>2.0530000000000001E-3</v>
      </c>
      <c r="X525" s="48">
        <v>0.54148600000000002</v>
      </c>
      <c r="Y525" s="48">
        <v>0</v>
      </c>
      <c r="Z525" s="48">
        <v>0</v>
      </c>
      <c r="AA525" s="75">
        <v>525</v>
      </c>
      <c r="AB525" s="75"/>
      <c r="AC525" s="89"/>
      <c r="AD525" s="47"/>
      <c r="AE525" s="47"/>
      <c r="AF525" s="47"/>
      <c r="AG525" s="47"/>
      <c r="AH525" s="47"/>
      <c r="AI525" s="47"/>
      <c r="AJ525" s="47"/>
      <c r="AK525" s="47"/>
      <c r="AL525" s="47"/>
      <c r="AM525" s="47"/>
      <c r="AN525" s="2"/>
    </row>
    <row r="526" spans="1:40" x14ac:dyDescent="0.35">
      <c r="A526" s="11" t="s">
        <v>697</v>
      </c>
      <c r="B526" s="12"/>
      <c r="C526" s="12"/>
      <c r="D526" s="85"/>
      <c r="E526" s="74"/>
      <c r="F526" s="12"/>
      <c r="G526" s="12"/>
      <c r="H526" s="13"/>
      <c r="I526" s="63"/>
      <c r="J526" s="63"/>
      <c r="K526" s="13"/>
      <c r="L526" s="86"/>
      <c r="M526" s="87">
        <v>8896.7734375</v>
      </c>
      <c r="N526" s="87">
        <v>5616.97705078125</v>
      </c>
      <c r="O526" s="73"/>
      <c r="P526" s="88"/>
      <c r="Q526" s="88"/>
      <c r="R526" s="47">
        <v>1</v>
      </c>
      <c r="S526" s="47">
        <v>1</v>
      </c>
      <c r="T526" s="47">
        <v>0</v>
      </c>
      <c r="U526" s="48">
        <v>0</v>
      </c>
      <c r="V526" s="48">
        <v>1.3110000000000001E-3</v>
      </c>
      <c r="W526" s="48">
        <v>0</v>
      </c>
      <c r="X526" s="48">
        <v>0.556365</v>
      </c>
      <c r="Y526" s="48">
        <v>0</v>
      </c>
      <c r="Z526" s="48">
        <v>0</v>
      </c>
      <c r="AA526" s="75">
        <v>526</v>
      </c>
      <c r="AB526" s="75"/>
      <c r="AC526" s="89"/>
      <c r="AD526" s="47"/>
      <c r="AE526" s="47"/>
      <c r="AF526" s="47"/>
      <c r="AG526" s="47"/>
      <c r="AH526" s="47"/>
      <c r="AI526" s="47"/>
      <c r="AJ526" s="47"/>
      <c r="AK526" s="47"/>
      <c r="AL526" s="47"/>
      <c r="AM526" s="47"/>
      <c r="AN526" s="2"/>
    </row>
    <row r="527" spans="1:40" x14ac:dyDescent="0.35">
      <c r="A527" s="11" t="s">
        <v>698</v>
      </c>
      <c r="B527" s="12"/>
      <c r="C527" s="12"/>
      <c r="D527" s="85"/>
      <c r="E527" s="74"/>
      <c r="F527" s="12"/>
      <c r="G527" s="12"/>
      <c r="H527" s="13"/>
      <c r="I527" s="63"/>
      <c r="J527" s="63"/>
      <c r="K527" s="13"/>
      <c r="L527" s="86"/>
      <c r="M527" s="87">
        <v>3613.843994140625</v>
      </c>
      <c r="N527" s="87">
        <v>6752.3486328125</v>
      </c>
      <c r="O527" s="73"/>
      <c r="P527" s="88"/>
      <c r="Q527" s="88"/>
      <c r="R527" s="47">
        <v>1</v>
      </c>
      <c r="S527" s="47">
        <v>1</v>
      </c>
      <c r="T527" s="47">
        <v>0</v>
      </c>
      <c r="U527" s="48">
        <v>0</v>
      </c>
      <c r="V527" s="48">
        <v>1.0300000000000001E-3</v>
      </c>
      <c r="W527" s="48">
        <v>2.0530000000000001E-3</v>
      </c>
      <c r="X527" s="48">
        <v>0.54148600000000002</v>
      </c>
      <c r="Y527" s="48">
        <v>0</v>
      </c>
      <c r="Z527" s="48">
        <v>0</v>
      </c>
      <c r="AA527" s="75">
        <v>527</v>
      </c>
      <c r="AB527" s="75"/>
      <c r="AC527" s="89"/>
      <c r="AD527" s="47"/>
      <c r="AE527" s="47"/>
      <c r="AF527" s="47"/>
      <c r="AG527" s="47"/>
      <c r="AH527" s="47"/>
      <c r="AI527" s="47"/>
      <c r="AJ527" s="47"/>
      <c r="AK527" s="47"/>
      <c r="AL527" s="47"/>
      <c r="AM527" s="47"/>
      <c r="AN527" s="2"/>
    </row>
    <row r="528" spans="1:40" x14ac:dyDescent="0.35">
      <c r="A528" s="11" t="s">
        <v>699</v>
      </c>
      <c r="B528" s="12"/>
      <c r="C528" s="12"/>
      <c r="D528" s="85"/>
      <c r="E528" s="74"/>
      <c r="F528" s="12"/>
      <c r="G528" s="12"/>
      <c r="H528" s="13"/>
      <c r="I528" s="63"/>
      <c r="J528" s="63"/>
      <c r="K528" s="13"/>
      <c r="L528" s="86"/>
      <c r="M528" s="87">
        <v>5894.75732421875</v>
      </c>
      <c r="N528" s="87">
        <v>8258.7451171875</v>
      </c>
      <c r="O528" s="73"/>
      <c r="P528" s="88"/>
      <c r="Q528" s="88"/>
      <c r="R528" s="47">
        <v>1</v>
      </c>
      <c r="S528" s="47">
        <v>1</v>
      </c>
      <c r="T528" s="47">
        <v>0</v>
      </c>
      <c r="U528" s="48">
        <v>0</v>
      </c>
      <c r="V528" s="48">
        <v>1.328E-3</v>
      </c>
      <c r="W528" s="48">
        <v>0</v>
      </c>
      <c r="X528" s="48">
        <v>0.55054800000000004</v>
      </c>
      <c r="Y528" s="48">
        <v>0</v>
      </c>
      <c r="Z528" s="48">
        <v>0</v>
      </c>
      <c r="AA528" s="75">
        <v>528</v>
      </c>
      <c r="AB528" s="75"/>
      <c r="AC528" s="89"/>
      <c r="AD528" s="47"/>
      <c r="AE528" s="47"/>
      <c r="AF528" s="47"/>
      <c r="AG528" s="47"/>
      <c r="AH528" s="47"/>
      <c r="AI528" s="47"/>
      <c r="AJ528" s="47"/>
      <c r="AK528" s="47"/>
      <c r="AL528" s="47"/>
      <c r="AM528" s="47"/>
      <c r="AN528" s="2"/>
    </row>
    <row r="529" spans="1:40" x14ac:dyDescent="0.35">
      <c r="A529" s="11" t="s">
        <v>700</v>
      </c>
      <c r="B529" s="12"/>
      <c r="C529" s="12"/>
      <c r="D529" s="85"/>
      <c r="E529" s="74"/>
      <c r="F529" s="12"/>
      <c r="G529" s="12"/>
      <c r="H529" s="13"/>
      <c r="I529" s="63"/>
      <c r="J529" s="63"/>
      <c r="K529" s="13"/>
      <c r="L529" s="86"/>
      <c r="M529" s="87">
        <v>3184.517822265625</v>
      </c>
      <c r="N529" s="87">
        <v>5688.650390625</v>
      </c>
      <c r="O529" s="73"/>
      <c r="P529" s="88"/>
      <c r="Q529" s="88"/>
      <c r="R529" s="47">
        <v>1</v>
      </c>
      <c r="S529" s="47">
        <v>1</v>
      </c>
      <c r="T529" s="47">
        <v>0</v>
      </c>
      <c r="U529" s="48">
        <v>0</v>
      </c>
      <c r="V529" s="48">
        <v>1.0300000000000001E-3</v>
      </c>
      <c r="W529" s="48">
        <v>2.0530000000000001E-3</v>
      </c>
      <c r="X529" s="48">
        <v>0.54148600000000002</v>
      </c>
      <c r="Y529" s="48">
        <v>0</v>
      </c>
      <c r="Z529" s="48">
        <v>0</v>
      </c>
      <c r="AA529" s="75">
        <v>529</v>
      </c>
      <c r="AB529" s="75"/>
      <c r="AC529" s="89"/>
      <c r="AD529" s="47"/>
      <c r="AE529" s="47"/>
      <c r="AF529" s="47"/>
      <c r="AG529" s="47"/>
      <c r="AH529" s="47"/>
      <c r="AI529" s="47"/>
      <c r="AJ529" s="47"/>
      <c r="AK529" s="47"/>
      <c r="AL529" s="47"/>
      <c r="AM529" s="47"/>
      <c r="AN529" s="2"/>
    </row>
    <row r="530" spans="1:40" x14ac:dyDescent="0.35">
      <c r="A530" s="11" t="s">
        <v>701</v>
      </c>
      <c r="B530" s="12"/>
      <c r="C530" s="12"/>
      <c r="D530" s="85"/>
      <c r="E530" s="74"/>
      <c r="F530" s="12"/>
      <c r="G530" s="12"/>
      <c r="H530" s="13"/>
      <c r="I530" s="63"/>
      <c r="J530" s="63"/>
      <c r="K530" s="13"/>
      <c r="L530" s="86"/>
      <c r="M530" s="87">
        <v>544.858642578125</v>
      </c>
      <c r="N530" s="87">
        <v>8802.5751953125</v>
      </c>
      <c r="O530" s="73"/>
      <c r="P530" s="88"/>
      <c r="Q530" s="88"/>
      <c r="R530" s="47">
        <v>1</v>
      </c>
      <c r="S530" s="47">
        <v>1</v>
      </c>
      <c r="T530" s="47">
        <v>0</v>
      </c>
      <c r="U530" s="48">
        <v>0</v>
      </c>
      <c r="V530" s="48">
        <v>1.0300000000000001E-3</v>
      </c>
      <c r="W530" s="48">
        <v>2.0530000000000001E-3</v>
      </c>
      <c r="X530" s="48">
        <v>0.54148600000000002</v>
      </c>
      <c r="Y530" s="48">
        <v>0</v>
      </c>
      <c r="Z530" s="48">
        <v>0</v>
      </c>
      <c r="AA530" s="75">
        <v>530</v>
      </c>
      <c r="AB530" s="75"/>
      <c r="AC530" s="89"/>
      <c r="AD530" s="47"/>
      <c r="AE530" s="47"/>
      <c r="AF530" s="47"/>
      <c r="AG530" s="47"/>
      <c r="AH530" s="47"/>
      <c r="AI530" s="47"/>
      <c r="AJ530" s="47"/>
      <c r="AK530" s="47"/>
      <c r="AL530" s="47"/>
      <c r="AM530" s="47"/>
      <c r="AN530" s="2"/>
    </row>
    <row r="531" spans="1:40" x14ac:dyDescent="0.35">
      <c r="A531" s="11" t="s">
        <v>702</v>
      </c>
      <c r="B531" s="12"/>
      <c r="C531" s="12"/>
      <c r="D531" s="85"/>
      <c r="E531" s="74"/>
      <c r="F531" s="12"/>
      <c r="G531" s="12"/>
      <c r="H531" s="13"/>
      <c r="I531" s="63"/>
      <c r="J531" s="63"/>
      <c r="K531" s="13"/>
      <c r="L531" s="86"/>
      <c r="M531" s="87">
        <v>8389.4482421875</v>
      </c>
      <c r="N531" s="87">
        <v>1473.118896484375</v>
      </c>
      <c r="O531" s="73"/>
      <c r="P531" s="88"/>
      <c r="Q531" s="88"/>
      <c r="R531" s="47">
        <v>1</v>
      </c>
      <c r="S531" s="47">
        <v>1</v>
      </c>
      <c r="T531" s="47">
        <v>0</v>
      </c>
      <c r="U531" s="48">
        <v>0</v>
      </c>
      <c r="V531" s="48">
        <v>1.307E-3</v>
      </c>
      <c r="W531" s="48">
        <v>0</v>
      </c>
      <c r="X531" s="48">
        <v>0.558446</v>
      </c>
      <c r="Y531" s="48">
        <v>0</v>
      </c>
      <c r="Z531" s="48">
        <v>0</v>
      </c>
      <c r="AA531" s="75">
        <v>531</v>
      </c>
      <c r="AB531" s="75"/>
      <c r="AC531" s="89"/>
      <c r="AD531" s="47"/>
      <c r="AE531" s="47"/>
      <c r="AF531" s="47"/>
      <c r="AG531" s="47"/>
      <c r="AH531" s="47"/>
      <c r="AI531" s="47"/>
      <c r="AJ531" s="47"/>
      <c r="AK531" s="47"/>
      <c r="AL531" s="47"/>
      <c r="AM531" s="47"/>
      <c r="AN531" s="2"/>
    </row>
    <row r="532" spans="1:40" x14ac:dyDescent="0.35">
      <c r="A532" s="11" t="s">
        <v>703</v>
      </c>
      <c r="B532" s="12"/>
      <c r="C532" s="12"/>
      <c r="D532" s="85"/>
      <c r="E532" s="74"/>
      <c r="F532" s="12"/>
      <c r="G532" s="12"/>
      <c r="H532" s="13"/>
      <c r="I532" s="63"/>
      <c r="J532" s="63"/>
      <c r="K532" s="13"/>
      <c r="L532" s="86"/>
      <c r="M532" s="87">
        <v>3169.74267578125</v>
      </c>
      <c r="N532" s="87">
        <v>8080.31884765625</v>
      </c>
      <c r="O532" s="73"/>
      <c r="P532" s="88"/>
      <c r="Q532" s="88"/>
      <c r="R532" s="47">
        <v>1</v>
      </c>
      <c r="S532" s="47">
        <v>1</v>
      </c>
      <c r="T532" s="47">
        <v>0</v>
      </c>
      <c r="U532" s="48">
        <v>0</v>
      </c>
      <c r="V532" s="48">
        <v>1.0300000000000001E-3</v>
      </c>
      <c r="W532" s="48">
        <v>2.0530000000000001E-3</v>
      </c>
      <c r="X532" s="48">
        <v>0.54148600000000002</v>
      </c>
      <c r="Y532" s="48">
        <v>0</v>
      </c>
      <c r="Z532" s="48">
        <v>0</v>
      </c>
      <c r="AA532" s="75">
        <v>532</v>
      </c>
      <c r="AB532" s="75"/>
      <c r="AC532" s="89"/>
      <c r="AD532" s="47"/>
      <c r="AE532" s="47"/>
      <c r="AF532" s="47"/>
      <c r="AG532" s="47"/>
      <c r="AH532" s="47"/>
      <c r="AI532" s="47"/>
      <c r="AJ532" s="47"/>
      <c r="AK532" s="47"/>
      <c r="AL532" s="47"/>
      <c r="AM532" s="47"/>
      <c r="AN532" s="2"/>
    </row>
    <row r="533" spans="1:40" x14ac:dyDescent="0.35">
      <c r="A533" s="11" t="s">
        <v>704</v>
      </c>
      <c r="B533" s="12"/>
      <c r="C533" s="12"/>
      <c r="D533" s="85"/>
      <c r="E533" s="74"/>
      <c r="F533" s="12"/>
      <c r="G533" s="12"/>
      <c r="H533" s="13"/>
      <c r="I533" s="63"/>
      <c r="J533" s="63"/>
      <c r="K533" s="13"/>
      <c r="L533" s="86"/>
      <c r="M533" s="87">
        <v>2108.42578125</v>
      </c>
      <c r="N533" s="87">
        <v>8579.4580078125</v>
      </c>
      <c r="O533" s="73"/>
      <c r="P533" s="88"/>
      <c r="Q533" s="88"/>
      <c r="R533" s="47">
        <v>1</v>
      </c>
      <c r="S533" s="47">
        <v>1</v>
      </c>
      <c r="T533" s="47">
        <v>0</v>
      </c>
      <c r="U533" s="48">
        <v>0</v>
      </c>
      <c r="V533" s="48">
        <v>1.0300000000000001E-3</v>
      </c>
      <c r="W533" s="48">
        <v>2.0530000000000001E-3</v>
      </c>
      <c r="X533" s="48">
        <v>0.54148600000000002</v>
      </c>
      <c r="Y533" s="48">
        <v>0</v>
      </c>
      <c r="Z533" s="48">
        <v>0</v>
      </c>
      <c r="AA533" s="75">
        <v>533</v>
      </c>
      <c r="AB533" s="75"/>
      <c r="AC533" s="89"/>
      <c r="AD533" s="47"/>
      <c r="AE533" s="47"/>
      <c r="AF533" s="47"/>
      <c r="AG533" s="47"/>
      <c r="AH533" s="47"/>
      <c r="AI533" s="47"/>
      <c r="AJ533" s="47"/>
      <c r="AK533" s="47"/>
      <c r="AL533" s="47"/>
      <c r="AM533" s="47"/>
      <c r="AN533" s="2"/>
    </row>
    <row r="534" spans="1:40" x14ac:dyDescent="0.35">
      <c r="A534" s="11" t="s">
        <v>705</v>
      </c>
      <c r="B534" s="12"/>
      <c r="C534" s="12"/>
      <c r="D534" s="85"/>
      <c r="E534" s="74"/>
      <c r="F534" s="12"/>
      <c r="G534" s="12"/>
      <c r="H534" s="13"/>
      <c r="I534" s="63"/>
      <c r="J534" s="63"/>
      <c r="K534" s="13"/>
      <c r="L534" s="86"/>
      <c r="M534" s="87">
        <v>3209.069580078125</v>
      </c>
      <c r="N534" s="87">
        <v>9334.07421875</v>
      </c>
      <c r="O534" s="73"/>
      <c r="P534" s="88"/>
      <c r="Q534" s="88"/>
      <c r="R534" s="47">
        <v>1</v>
      </c>
      <c r="S534" s="47">
        <v>1</v>
      </c>
      <c r="T534" s="47">
        <v>0</v>
      </c>
      <c r="U534" s="48">
        <v>0</v>
      </c>
      <c r="V534" s="48">
        <v>1.0300000000000001E-3</v>
      </c>
      <c r="W534" s="48">
        <v>2.0530000000000001E-3</v>
      </c>
      <c r="X534" s="48">
        <v>0.54148600000000002</v>
      </c>
      <c r="Y534" s="48">
        <v>0</v>
      </c>
      <c r="Z534" s="48">
        <v>0</v>
      </c>
      <c r="AA534" s="75">
        <v>534</v>
      </c>
      <c r="AB534" s="75"/>
      <c r="AC534" s="89"/>
      <c r="AD534" s="47"/>
      <c r="AE534" s="47"/>
      <c r="AF534" s="47"/>
      <c r="AG534" s="47"/>
      <c r="AH534" s="47"/>
      <c r="AI534" s="47"/>
      <c r="AJ534" s="47"/>
      <c r="AK534" s="47"/>
      <c r="AL534" s="47"/>
      <c r="AM534" s="47"/>
      <c r="AN534" s="2"/>
    </row>
    <row r="535" spans="1:40" x14ac:dyDescent="0.35">
      <c r="A535" s="11" t="s">
        <v>706</v>
      </c>
      <c r="B535" s="12"/>
      <c r="C535" s="12"/>
      <c r="D535" s="85"/>
      <c r="E535" s="74"/>
      <c r="F535" s="12"/>
      <c r="G535" s="12"/>
      <c r="H535" s="13"/>
      <c r="I535" s="63"/>
      <c r="J535" s="63"/>
      <c r="K535" s="13"/>
      <c r="L535" s="86"/>
      <c r="M535" s="87">
        <v>8385.2998046875</v>
      </c>
      <c r="N535" s="87">
        <v>6127.7666015625</v>
      </c>
      <c r="O535" s="73"/>
      <c r="P535" s="88"/>
      <c r="Q535" s="88"/>
      <c r="R535" s="47">
        <v>1</v>
      </c>
      <c r="S535" s="47">
        <v>1</v>
      </c>
      <c r="T535" s="47">
        <v>0</v>
      </c>
      <c r="U535" s="48">
        <v>0</v>
      </c>
      <c r="V535" s="48">
        <v>1.304E-3</v>
      </c>
      <c r="W535" s="48">
        <v>0</v>
      </c>
      <c r="X535" s="48">
        <v>0.56115700000000002</v>
      </c>
      <c r="Y535" s="48">
        <v>0</v>
      </c>
      <c r="Z535" s="48">
        <v>0</v>
      </c>
      <c r="AA535" s="75">
        <v>535</v>
      </c>
      <c r="AB535" s="75"/>
      <c r="AC535" s="89"/>
      <c r="AD535" s="47"/>
      <c r="AE535" s="47"/>
      <c r="AF535" s="47"/>
      <c r="AG535" s="47"/>
      <c r="AH535" s="47"/>
      <c r="AI535" s="47"/>
      <c r="AJ535" s="47"/>
      <c r="AK535" s="47"/>
      <c r="AL535" s="47"/>
      <c r="AM535" s="47"/>
      <c r="AN535" s="2"/>
    </row>
    <row r="536" spans="1:40" x14ac:dyDescent="0.35">
      <c r="A536" s="11" t="s">
        <v>707</v>
      </c>
      <c r="B536" s="12"/>
      <c r="C536" s="12"/>
      <c r="D536" s="85"/>
      <c r="E536" s="74"/>
      <c r="F536" s="12"/>
      <c r="G536" s="12"/>
      <c r="H536" s="13"/>
      <c r="I536" s="63"/>
      <c r="J536" s="63"/>
      <c r="K536" s="13"/>
      <c r="L536" s="86"/>
      <c r="M536" s="87">
        <v>2586.034423828125</v>
      </c>
      <c r="N536" s="87">
        <v>5482.7080078125</v>
      </c>
      <c r="O536" s="73"/>
      <c r="P536" s="88"/>
      <c r="Q536" s="88"/>
      <c r="R536" s="47">
        <v>1</v>
      </c>
      <c r="S536" s="47">
        <v>1</v>
      </c>
      <c r="T536" s="47">
        <v>0</v>
      </c>
      <c r="U536" s="48">
        <v>0</v>
      </c>
      <c r="V536" s="48">
        <v>1.0300000000000001E-3</v>
      </c>
      <c r="W536" s="48">
        <v>2.0530000000000001E-3</v>
      </c>
      <c r="X536" s="48">
        <v>0.54148600000000002</v>
      </c>
      <c r="Y536" s="48">
        <v>0</v>
      </c>
      <c r="Z536" s="48">
        <v>0</v>
      </c>
      <c r="AA536" s="75">
        <v>536</v>
      </c>
      <c r="AB536" s="75"/>
      <c r="AC536" s="89"/>
      <c r="AD536" s="47"/>
      <c r="AE536" s="47"/>
      <c r="AF536" s="47"/>
      <c r="AG536" s="47"/>
      <c r="AH536" s="47"/>
      <c r="AI536" s="47"/>
      <c r="AJ536" s="47"/>
      <c r="AK536" s="47"/>
      <c r="AL536" s="47"/>
      <c r="AM536" s="47"/>
      <c r="AN536" s="2"/>
    </row>
    <row r="537" spans="1:40" x14ac:dyDescent="0.35">
      <c r="A537" s="11" t="s">
        <v>708</v>
      </c>
      <c r="B537" s="12"/>
      <c r="C537" s="12"/>
      <c r="D537" s="85"/>
      <c r="E537" s="74"/>
      <c r="F537" s="12"/>
      <c r="G537" s="12"/>
      <c r="H537" s="13"/>
      <c r="I537" s="63"/>
      <c r="J537" s="63"/>
      <c r="K537" s="13"/>
      <c r="L537" s="86"/>
      <c r="M537" s="87">
        <v>1471.371826171875</v>
      </c>
      <c r="N537" s="87">
        <v>9625.4560546875</v>
      </c>
      <c r="O537" s="73"/>
      <c r="P537" s="88"/>
      <c r="Q537" s="88"/>
      <c r="R537" s="47">
        <v>1</v>
      </c>
      <c r="S537" s="47">
        <v>1</v>
      </c>
      <c r="T537" s="47">
        <v>0</v>
      </c>
      <c r="U537" s="48">
        <v>0</v>
      </c>
      <c r="V537" s="48">
        <v>1.0300000000000001E-3</v>
      </c>
      <c r="W537" s="48">
        <v>2.0530000000000001E-3</v>
      </c>
      <c r="X537" s="48">
        <v>0.54148600000000002</v>
      </c>
      <c r="Y537" s="48">
        <v>0</v>
      </c>
      <c r="Z537" s="48">
        <v>0</v>
      </c>
      <c r="AA537" s="75">
        <v>537</v>
      </c>
      <c r="AB537" s="75"/>
      <c r="AC537" s="89"/>
      <c r="AD537" s="47"/>
      <c r="AE537" s="47"/>
      <c r="AF537" s="47"/>
      <c r="AG537" s="47"/>
      <c r="AH537" s="47"/>
      <c r="AI537" s="47"/>
      <c r="AJ537" s="47"/>
      <c r="AK537" s="47"/>
      <c r="AL537" s="47"/>
      <c r="AM537" s="47"/>
      <c r="AN537" s="2"/>
    </row>
    <row r="538" spans="1:40" x14ac:dyDescent="0.35">
      <c r="A538" s="11" t="s">
        <v>709</v>
      </c>
      <c r="B538" s="12"/>
      <c r="C538" s="12"/>
      <c r="D538" s="85"/>
      <c r="E538" s="74"/>
      <c r="F538" s="12"/>
      <c r="G538" s="12"/>
      <c r="H538" s="13"/>
      <c r="I538" s="63"/>
      <c r="J538" s="63"/>
      <c r="K538" s="13"/>
      <c r="L538" s="86"/>
      <c r="M538" s="87">
        <v>2925.611083984375</v>
      </c>
      <c r="N538" s="87">
        <v>4483.412109375</v>
      </c>
      <c r="O538" s="73"/>
      <c r="P538" s="88"/>
      <c r="Q538" s="88"/>
      <c r="R538" s="47">
        <v>1</v>
      </c>
      <c r="S538" s="47">
        <v>1</v>
      </c>
      <c r="T538" s="47">
        <v>0</v>
      </c>
      <c r="U538" s="48">
        <v>0</v>
      </c>
      <c r="V538" s="48">
        <v>1.3500000000000001E-3</v>
      </c>
      <c r="W538" s="48">
        <v>0</v>
      </c>
      <c r="X538" s="48">
        <v>0.547485</v>
      </c>
      <c r="Y538" s="48">
        <v>0</v>
      </c>
      <c r="Z538" s="48">
        <v>0</v>
      </c>
      <c r="AA538" s="75">
        <v>538</v>
      </c>
      <c r="AB538" s="75"/>
      <c r="AC538" s="89"/>
      <c r="AD538" s="47"/>
      <c r="AE538" s="47"/>
      <c r="AF538" s="47"/>
      <c r="AG538" s="47"/>
      <c r="AH538" s="47"/>
      <c r="AI538" s="47"/>
      <c r="AJ538" s="47"/>
      <c r="AK538" s="47"/>
      <c r="AL538" s="47"/>
      <c r="AM538" s="47"/>
      <c r="AN538" s="2"/>
    </row>
    <row r="539" spans="1:40" x14ac:dyDescent="0.35">
      <c r="A539" s="11" t="s">
        <v>710</v>
      </c>
      <c r="B539" s="12"/>
      <c r="C539" s="12"/>
      <c r="D539" s="85"/>
      <c r="E539" s="74"/>
      <c r="F539" s="12"/>
      <c r="G539" s="12"/>
      <c r="H539" s="13"/>
      <c r="I539" s="63"/>
      <c r="J539" s="63"/>
      <c r="K539" s="13"/>
      <c r="L539" s="86"/>
      <c r="M539" s="87">
        <v>3121.212158203125</v>
      </c>
      <c r="N539" s="87">
        <v>7664.2939453125</v>
      </c>
      <c r="O539" s="73"/>
      <c r="P539" s="88"/>
      <c r="Q539" s="88"/>
      <c r="R539" s="47">
        <v>1</v>
      </c>
      <c r="S539" s="47">
        <v>1</v>
      </c>
      <c r="T539" s="47">
        <v>0</v>
      </c>
      <c r="U539" s="48">
        <v>0</v>
      </c>
      <c r="V539" s="48">
        <v>1.0300000000000001E-3</v>
      </c>
      <c r="W539" s="48">
        <v>2.0530000000000001E-3</v>
      </c>
      <c r="X539" s="48">
        <v>0.54148600000000002</v>
      </c>
      <c r="Y539" s="48">
        <v>0</v>
      </c>
      <c r="Z539" s="48">
        <v>0</v>
      </c>
      <c r="AA539" s="75">
        <v>539</v>
      </c>
      <c r="AB539" s="75"/>
      <c r="AC539" s="89"/>
      <c r="AD539" s="47"/>
      <c r="AE539" s="47"/>
      <c r="AF539" s="47"/>
      <c r="AG539" s="47"/>
      <c r="AH539" s="47"/>
      <c r="AI539" s="47"/>
      <c r="AJ539" s="47"/>
      <c r="AK539" s="47"/>
      <c r="AL539" s="47"/>
      <c r="AM539" s="47"/>
      <c r="AN539" s="2"/>
    </row>
    <row r="540" spans="1:40" x14ac:dyDescent="0.35">
      <c r="A540" s="11" t="s">
        <v>711</v>
      </c>
      <c r="B540" s="12"/>
      <c r="C540" s="12"/>
      <c r="D540" s="85"/>
      <c r="E540" s="74"/>
      <c r="F540" s="12"/>
      <c r="G540" s="12"/>
      <c r="H540" s="13"/>
      <c r="I540" s="63"/>
      <c r="J540" s="63"/>
      <c r="K540" s="13"/>
      <c r="L540" s="86"/>
      <c r="M540" s="87">
        <v>2729.619140625</v>
      </c>
      <c r="N540" s="87">
        <v>5601.1162109375</v>
      </c>
      <c r="O540" s="73"/>
      <c r="P540" s="88"/>
      <c r="Q540" s="88"/>
      <c r="R540" s="47">
        <v>1</v>
      </c>
      <c r="S540" s="47">
        <v>1</v>
      </c>
      <c r="T540" s="47">
        <v>0</v>
      </c>
      <c r="U540" s="48">
        <v>0</v>
      </c>
      <c r="V540" s="48">
        <v>1.0300000000000001E-3</v>
      </c>
      <c r="W540" s="48">
        <v>2.0530000000000001E-3</v>
      </c>
      <c r="X540" s="48">
        <v>0.54148600000000002</v>
      </c>
      <c r="Y540" s="48">
        <v>0</v>
      </c>
      <c r="Z540" s="48">
        <v>0</v>
      </c>
      <c r="AA540" s="75">
        <v>540</v>
      </c>
      <c r="AB540" s="75"/>
      <c r="AC540" s="89"/>
      <c r="AD540" s="47"/>
      <c r="AE540" s="47"/>
      <c r="AF540" s="47"/>
      <c r="AG540" s="47"/>
      <c r="AH540" s="47"/>
      <c r="AI540" s="47"/>
      <c r="AJ540" s="47"/>
      <c r="AK540" s="47"/>
      <c r="AL540" s="47"/>
      <c r="AM540" s="47"/>
      <c r="AN540" s="2"/>
    </row>
    <row r="541" spans="1:40" x14ac:dyDescent="0.35">
      <c r="A541" s="11" t="s">
        <v>712</v>
      </c>
      <c r="B541" s="12"/>
      <c r="C541" s="12"/>
      <c r="D541" s="85"/>
      <c r="E541" s="74"/>
      <c r="F541" s="12"/>
      <c r="G541" s="12"/>
      <c r="H541" s="13"/>
      <c r="I541" s="63"/>
      <c r="J541" s="63"/>
      <c r="K541" s="13"/>
      <c r="L541" s="86"/>
      <c r="M541" s="87">
        <v>3029.96435546875</v>
      </c>
      <c r="N541" s="87">
        <v>6918.97119140625</v>
      </c>
      <c r="O541" s="73"/>
      <c r="P541" s="88"/>
      <c r="Q541" s="88"/>
      <c r="R541" s="47">
        <v>1</v>
      </c>
      <c r="S541" s="47">
        <v>1</v>
      </c>
      <c r="T541" s="47">
        <v>0</v>
      </c>
      <c r="U541" s="48">
        <v>0</v>
      </c>
      <c r="V541" s="48">
        <v>1.0300000000000001E-3</v>
      </c>
      <c r="W541" s="48">
        <v>2.0530000000000001E-3</v>
      </c>
      <c r="X541" s="48">
        <v>0.54148600000000002</v>
      </c>
      <c r="Y541" s="48">
        <v>0</v>
      </c>
      <c r="Z541" s="48">
        <v>0</v>
      </c>
      <c r="AA541" s="75">
        <v>541</v>
      </c>
      <c r="AB541" s="75"/>
      <c r="AC541" s="89"/>
      <c r="AD541" s="47"/>
      <c r="AE541" s="47"/>
      <c r="AF541" s="47"/>
      <c r="AG541" s="47"/>
      <c r="AH541" s="47"/>
      <c r="AI541" s="47"/>
      <c r="AJ541" s="47"/>
      <c r="AK541" s="47"/>
      <c r="AL541" s="47"/>
      <c r="AM541" s="47"/>
      <c r="AN541" s="2"/>
    </row>
    <row r="542" spans="1:40" x14ac:dyDescent="0.35">
      <c r="A542" s="11" t="s">
        <v>713</v>
      </c>
      <c r="B542" s="12"/>
      <c r="C542" s="12"/>
      <c r="D542" s="85"/>
      <c r="E542" s="74"/>
      <c r="F542" s="12"/>
      <c r="G542" s="12"/>
      <c r="H542" s="13"/>
      <c r="I542" s="63"/>
      <c r="J542" s="63"/>
      <c r="K542" s="13"/>
      <c r="L542" s="86"/>
      <c r="M542" s="87">
        <v>1310.34423828125</v>
      </c>
      <c r="N542" s="87">
        <v>8040.03125</v>
      </c>
      <c r="O542" s="73"/>
      <c r="P542" s="88"/>
      <c r="Q542" s="88"/>
      <c r="R542" s="47">
        <v>1</v>
      </c>
      <c r="S542" s="47">
        <v>1</v>
      </c>
      <c r="T542" s="47">
        <v>0</v>
      </c>
      <c r="U542" s="48">
        <v>0</v>
      </c>
      <c r="V542" s="48">
        <v>1.0300000000000001E-3</v>
      </c>
      <c r="W542" s="48">
        <v>2.0530000000000001E-3</v>
      </c>
      <c r="X542" s="48">
        <v>0.54148600000000002</v>
      </c>
      <c r="Y542" s="48">
        <v>0</v>
      </c>
      <c r="Z542" s="48">
        <v>0</v>
      </c>
      <c r="AA542" s="75">
        <v>542</v>
      </c>
      <c r="AB542" s="75"/>
      <c r="AC542" s="89"/>
      <c r="AD542" s="47"/>
      <c r="AE542" s="47"/>
      <c r="AF542" s="47"/>
      <c r="AG542" s="47"/>
      <c r="AH542" s="47"/>
      <c r="AI542" s="47"/>
      <c r="AJ542" s="47"/>
      <c r="AK542" s="47"/>
      <c r="AL542" s="47"/>
      <c r="AM542" s="47"/>
      <c r="AN542" s="2"/>
    </row>
    <row r="543" spans="1:40" x14ac:dyDescent="0.35">
      <c r="A543" s="11" t="s">
        <v>714</v>
      </c>
      <c r="B543" s="12"/>
      <c r="C543" s="12"/>
      <c r="D543" s="85"/>
      <c r="E543" s="74"/>
      <c r="F543" s="12"/>
      <c r="G543" s="12"/>
      <c r="H543" s="13"/>
      <c r="I543" s="63"/>
      <c r="J543" s="63"/>
      <c r="K543" s="13"/>
      <c r="L543" s="86"/>
      <c r="M543" s="87">
        <v>1197.2904052734375</v>
      </c>
      <c r="N543" s="87">
        <v>5677.04443359375</v>
      </c>
      <c r="O543" s="73"/>
      <c r="P543" s="88"/>
      <c r="Q543" s="88"/>
      <c r="R543" s="47">
        <v>1</v>
      </c>
      <c r="S543" s="47">
        <v>1</v>
      </c>
      <c r="T543" s="47">
        <v>0</v>
      </c>
      <c r="U543" s="48">
        <v>0</v>
      </c>
      <c r="V543" s="48">
        <v>1.0300000000000001E-3</v>
      </c>
      <c r="W543" s="48">
        <v>2.0530000000000001E-3</v>
      </c>
      <c r="X543" s="48">
        <v>0.54148600000000002</v>
      </c>
      <c r="Y543" s="48">
        <v>0</v>
      </c>
      <c r="Z543" s="48">
        <v>0</v>
      </c>
      <c r="AA543" s="75">
        <v>543</v>
      </c>
      <c r="AB543" s="75"/>
      <c r="AC543" s="89"/>
      <c r="AD543" s="47"/>
      <c r="AE543" s="47"/>
      <c r="AF543" s="47"/>
      <c r="AG543" s="47"/>
      <c r="AH543" s="47"/>
      <c r="AI543" s="47"/>
      <c r="AJ543" s="47"/>
      <c r="AK543" s="47"/>
      <c r="AL543" s="47"/>
      <c r="AM543" s="47"/>
      <c r="AN543" s="2"/>
    </row>
    <row r="544" spans="1:40" x14ac:dyDescent="0.35">
      <c r="A544" s="11" t="s">
        <v>715</v>
      </c>
      <c r="B544" s="12"/>
      <c r="C544" s="12"/>
      <c r="D544" s="85"/>
      <c r="E544" s="74"/>
      <c r="F544" s="12"/>
      <c r="G544" s="12"/>
      <c r="H544" s="13"/>
      <c r="I544" s="63"/>
      <c r="J544" s="63"/>
      <c r="K544" s="13"/>
      <c r="L544" s="86"/>
      <c r="M544" s="87">
        <v>2177.527587890625</v>
      </c>
      <c r="N544" s="87">
        <v>7241.1376953125</v>
      </c>
      <c r="O544" s="73"/>
      <c r="P544" s="88"/>
      <c r="Q544" s="88"/>
      <c r="R544" s="47">
        <v>1</v>
      </c>
      <c r="S544" s="47">
        <v>1</v>
      </c>
      <c r="T544" s="47">
        <v>0</v>
      </c>
      <c r="U544" s="48">
        <v>0</v>
      </c>
      <c r="V544" s="48">
        <v>1.0300000000000001E-3</v>
      </c>
      <c r="W544" s="48">
        <v>2.0530000000000001E-3</v>
      </c>
      <c r="X544" s="48">
        <v>0.54148600000000002</v>
      </c>
      <c r="Y544" s="48">
        <v>0</v>
      </c>
      <c r="Z544" s="48">
        <v>0</v>
      </c>
      <c r="AA544" s="75">
        <v>544</v>
      </c>
      <c r="AB544" s="75"/>
      <c r="AC544" s="89"/>
      <c r="AD544" s="47"/>
      <c r="AE544" s="47"/>
      <c r="AF544" s="47"/>
      <c r="AG544" s="47"/>
      <c r="AH544" s="47"/>
      <c r="AI544" s="47"/>
      <c r="AJ544" s="47"/>
      <c r="AK544" s="47"/>
      <c r="AL544" s="47"/>
      <c r="AM544" s="47"/>
      <c r="AN544" s="2"/>
    </row>
    <row r="545" spans="1:40" x14ac:dyDescent="0.35">
      <c r="A545" s="11" t="s">
        <v>716</v>
      </c>
      <c r="B545" s="12"/>
      <c r="C545" s="12"/>
      <c r="D545" s="85"/>
      <c r="E545" s="74"/>
      <c r="F545" s="12"/>
      <c r="G545" s="12"/>
      <c r="H545" s="13"/>
      <c r="I545" s="63"/>
      <c r="J545" s="63"/>
      <c r="K545" s="13"/>
      <c r="L545" s="86"/>
      <c r="M545" s="87">
        <v>754.65240478515625</v>
      </c>
      <c r="N545" s="87">
        <v>6240.1376953125</v>
      </c>
      <c r="O545" s="73"/>
      <c r="P545" s="88"/>
      <c r="Q545" s="88"/>
      <c r="R545" s="47">
        <v>1</v>
      </c>
      <c r="S545" s="47">
        <v>1</v>
      </c>
      <c r="T545" s="47">
        <v>0</v>
      </c>
      <c r="U545" s="48">
        <v>0</v>
      </c>
      <c r="V545" s="48">
        <v>1.0300000000000001E-3</v>
      </c>
      <c r="W545" s="48">
        <v>2.0530000000000001E-3</v>
      </c>
      <c r="X545" s="48">
        <v>0.54148600000000002</v>
      </c>
      <c r="Y545" s="48">
        <v>0</v>
      </c>
      <c r="Z545" s="48">
        <v>0</v>
      </c>
      <c r="AA545" s="75">
        <v>545</v>
      </c>
      <c r="AB545" s="75"/>
      <c r="AC545" s="89"/>
      <c r="AD545" s="47"/>
      <c r="AE545" s="47"/>
      <c r="AF545" s="47"/>
      <c r="AG545" s="47"/>
      <c r="AH545" s="47"/>
      <c r="AI545" s="47"/>
      <c r="AJ545" s="47"/>
      <c r="AK545" s="47"/>
      <c r="AL545" s="47"/>
      <c r="AM545" s="47"/>
      <c r="AN545" s="2"/>
    </row>
    <row r="546" spans="1:40" x14ac:dyDescent="0.35">
      <c r="A546" s="11" t="s">
        <v>717</v>
      </c>
      <c r="B546" s="12"/>
      <c r="C546" s="12"/>
      <c r="D546" s="85"/>
      <c r="E546" s="74"/>
      <c r="F546" s="12"/>
      <c r="G546" s="12"/>
      <c r="H546" s="13"/>
      <c r="I546" s="63"/>
      <c r="J546" s="63"/>
      <c r="K546" s="13"/>
      <c r="L546" s="86"/>
      <c r="M546" s="87">
        <v>239.75883483886719</v>
      </c>
      <c r="N546" s="87">
        <v>6862.2607421875</v>
      </c>
      <c r="O546" s="73"/>
      <c r="P546" s="88"/>
      <c r="Q546" s="88"/>
      <c r="R546" s="47">
        <v>1</v>
      </c>
      <c r="S546" s="47">
        <v>1</v>
      </c>
      <c r="T546" s="47">
        <v>0</v>
      </c>
      <c r="U546" s="48">
        <v>0</v>
      </c>
      <c r="V546" s="48">
        <v>1.0300000000000001E-3</v>
      </c>
      <c r="W546" s="48">
        <v>2.0530000000000001E-3</v>
      </c>
      <c r="X546" s="48">
        <v>0.54148600000000002</v>
      </c>
      <c r="Y546" s="48">
        <v>0</v>
      </c>
      <c r="Z546" s="48">
        <v>0</v>
      </c>
      <c r="AA546" s="75">
        <v>546</v>
      </c>
      <c r="AB546" s="75"/>
      <c r="AC546" s="89"/>
      <c r="AD546" s="47"/>
      <c r="AE546" s="47"/>
      <c r="AF546" s="47"/>
      <c r="AG546" s="47"/>
      <c r="AH546" s="47"/>
      <c r="AI546" s="47"/>
      <c r="AJ546" s="47"/>
      <c r="AK546" s="47"/>
      <c r="AL546" s="47"/>
      <c r="AM546" s="47"/>
      <c r="AN546" s="2"/>
    </row>
    <row r="547" spans="1:40" x14ac:dyDescent="0.35">
      <c r="A547" s="11" t="s">
        <v>718</v>
      </c>
      <c r="B547" s="12"/>
      <c r="C547" s="12"/>
      <c r="D547" s="85"/>
      <c r="E547" s="74"/>
      <c r="F547" s="12"/>
      <c r="G547" s="12"/>
      <c r="H547" s="13"/>
      <c r="I547" s="63"/>
      <c r="J547" s="63"/>
      <c r="K547" s="13"/>
      <c r="L547" s="86"/>
      <c r="M547" s="87">
        <v>595.91168212890625</v>
      </c>
      <c r="N547" s="87">
        <v>6185.04833984375</v>
      </c>
      <c r="O547" s="73"/>
      <c r="P547" s="88"/>
      <c r="Q547" s="88"/>
      <c r="R547" s="47">
        <v>1</v>
      </c>
      <c r="S547" s="47">
        <v>1</v>
      </c>
      <c r="T547" s="47">
        <v>0</v>
      </c>
      <c r="U547" s="48">
        <v>0</v>
      </c>
      <c r="V547" s="48">
        <v>1.0300000000000001E-3</v>
      </c>
      <c r="W547" s="48">
        <v>2.0530000000000001E-3</v>
      </c>
      <c r="X547" s="48">
        <v>0.54148600000000002</v>
      </c>
      <c r="Y547" s="48">
        <v>0</v>
      </c>
      <c r="Z547" s="48">
        <v>0</v>
      </c>
      <c r="AA547" s="75">
        <v>547</v>
      </c>
      <c r="AB547" s="75"/>
      <c r="AC547" s="89"/>
      <c r="AD547" s="47"/>
      <c r="AE547" s="47"/>
      <c r="AF547" s="47"/>
      <c r="AG547" s="47"/>
      <c r="AH547" s="47"/>
      <c r="AI547" s="47"/>
      <c r="AJ547" s="47"/>
      <c r="AK547" s="47"/>
      <c r="AL547" s="47"/>
      <c r="AM547" s="47"/>
      <c r="AN547" s="2"/>
    </row>
    <row r="548" spans="1:40" x14ac:dyDescent="0.35">
      <c r="A548" s="11" t="s">
        <v>719</v>
      </c>
      <c r="B548" s="12"/>
      <c r="C548" s="12"/>
      <c r="D548" s="85"/>
      <c r="E548" s="74"/>
      <c r="F548" s="12"/>
      <c r="G548" s="12"/>
      <c r="H548" s="13"/>
      <c r="I548" s="63"/>
      <c r="J548" s="63"/>
      <c r="K548" s="13"/>
      <c r="L548" s="86"/>
      <c r="M548" s="87">
        <v>323.32928466796875</v>
      </c>
      <c r="N548" s="87">
        <v>6744.8798828125</v>
      </c>
      <c r="O548" s="73"/>
      <c r="P548" s="88"/>
      <c r="Q548" s="88"/>
      <c r="R548" s="47">
        <v>1</v>
      </c>
      <c r="S548" s="47">
        <v>1</v>
      </c>
      <c r="T548" s="47">
        <v>0</v>
      </c>
      <c r="U548" s="48">
        <v>0</v>
      </c>
      <c r="V548" s="48">
        <v>1.0300000000000001E-3</v>
      </c>
      <c r="W548" s="48">
        <v>2.0530000000000001E-3</v>
      </c>
      <c r="X548" s="48">
        <v>0.54148600000000002</v>
      </c>
      <c r="Y548" s="48">
        <v>0</v>
      </c>
      <c r="Z548" s="48">
        <v>0</v>
      </c>
      <c r="AA548" s="75">
        <v>548</v>
      </c>
      <c r="AB548" s="75"/>
      <c r="AC548" s="89"/>
      <c r="AD548" s="47"/>
      <c r="AE548" s="47"/>
      <c r="AF548" s="47"/>
      <c r="AG548" s="47"/>
      <c r="AH548" s="47"/>
      <c r="AI548" s="47"/>
      <c r="AJ548" s="47"/>
      <c r="AK548" s="47"/>
      <c r="AL548" s="47"/>
      <c r="AM548" s="47"/>
      <c r="AN548" s="2"/>
    </row>
    <row r="549" spans="1:40" x14ac:dyDescent="0.35">
      <c r="A549" s="11" t="s">
        <v>720</v>
      </c>
      <c r="B549" s="12"/>
      <c r="C549" s="12"/>
      <c r="D549" s="85"/>
      <c r="E549" s="74"/>
      <c r="F549" s="12"/>
      <c r="G549" s="12"/>
      <c r="H549" s="13"/>
      <c r="I549" s="63"/>
      <c r="J549" s="63"/>
      <c r="K549" s="13"/>
      <c r="L549" s="86"/>
      <c r="M549" s="87">
        <v>331.34976196289063</v>
      </c>
      <c r="N549" s="87">
        <v>6649.7255859375</v>
      </c>
      <c r="O549" s="73"/>
      <c r="P549" s="88"/>
      <c r="Q549" s="88"/>
      <c r="R549" s="47">
        <v>1</v>
      </c>
      <c r="S549" s="47">
        <v>1</v>
      </c>
      <c r="T549" s="47">
        <v>0</v>
      </c>
      <c r="U549" s="48">
        <v>0</v>
      </c>
      <c r="V549" s="48">
        <v>1.0300000000000001E-3</v>
      </c>
      <c r="W549" s="48">
        <v>2.0530000000000001E-3</v>
      </c>
      <c r="X549" s="48">
        <v>0.54148600000000002</v>
      </c>
      <c r="Y549" s="48">
        <v>0</v>
      </c>
      <c r="Z549" s="48">
        <v>0</v>
      </c>
      <c r="AA549" s="75">
        <v>549</v>
      </c>
      <c r="AB549" s="75"/>
      <c r="AC549" s="89"/>
      <c r="AD549" s="47"/>
      <c r="AE549" s="47"/>
      <c r="AF549" s="47"/>
      <c r="AG549" s="47"/>
      <c r="AH549" s="47"/>
      <c r="AI549" s="47"/>
      <c r="AJ549" s="47"/>
      <c r="AK549" s="47"/>
      <c r="AL549" s="47"/>
      <c r="AM549" s="47"/>
      <c r="AN549" s="2"/>
    </row>
    <row r="550" spans="1:40" x14ac:dyDescent="0.35">
      <c r="A550" s="11" t="s">
        <v>721</v>
      </c>
      <c r="B550" s="12"/>
      <c r="C550" s="12"/>
      <c r="D550" s="85"/>
      <c r="E550" s="74"/>
      <c r="F550" s="12"/>
      <c r="G550" s="12"/>
      <c r="H550" s="13"/>
      <c r="I550" s="63"/>
      <c r="J550" s="63"/>
      <c r="K550" s="13"/>
      <c r="L550" s="86"/>
      <c r="M550" s="87">
        <v>3126.005615234375</v>
      </c>
      <c r="N550" s="87">
        <v>6095.27880859375</v>
      </c>
      <c r="O550" s="73"/>
      <c r="P550" s="88"/>
      <c r="Q550" s="88"/>
      <c r="R550" s="47">
        <v>1</v>
      </c>
      <c r="S550" s="47">
        <v>1</v>
      </c>
      <c r="T550" s="47">
        <v>0</v>
      </c>
      <c r="U550" s="48">
        <v>0</v>
      </c>
      <c r="V550" s="48">
        <v>1.0300000000000001E-3</v>
      </c>
      <c r="W550" s="48">
        <v>2.0530000000000001E-3</v>
      </c>
      <c r="X550" s="48">
        <v>0.54148600000000002</v>
      </c>
      <c r="Y550" s="48">
        <v>0</v>
      </c>
      <c r="Z550" s="48">
        <v>0</v>
      </c>
      <c r="AA550" s="75">
        <v>550</v>
      </c>
      <c r="AB550" s="75"/>
      <c r="AC550" s="89"/>
      <c r="AD550" s="47"/>
      <c r="AE550" s="47"/>
      <c r="AF550" s="47"/>
      <c r="AG550" s="47"/>
      <c r="AH550" s="47"/>
      <c r="AI550" s="47"/>
      <c r="AJ550" s="47"/>
      <c r="AK550" s="47"/>
      <c r="AL550" s="47"/>
      <c r="AM550" s="47"/>
      <c r="AN550" s="2"/>
    </row>
    <row r="551" spans="1:40" x14ac:dyDescent="0.35">
      <c r="A551" s="11" t="s">
        <v>722</v>
      </c>
      <c r="B551" s="12"/>
      <c r="C551" s="12"/>
      <c r="D551" s="85"/>
      <c r="E551" s="74"/>
      <c r="F551" s="12"/>
      <c r="G551" s="12"/>
      <c r="H551" s="13"/>
      <c r="I551" s="63"/>
      <c r="J551" s="63"/>
      <c r="K551" s="13"/>
      <c r="L551" s="86"/>
      <c r="M551" s="87">
        <v>874.5845947265625</v>
      </c>
      <c r="N551" s="87">
        <v>5878.66943359375</v>
      </c>
      <c r="O551" s="73"/>
      <c r="P551" s="88"/>
      <c r="Q551" s="88"/>
      <c r="R551" s="47">
        <v>1</v>
      </c>
      <c r="S551" s="47">
        <v>1</v>
      </c>
      <c r="T551" s="47">
        <v>0</v>
      </c>
      <c r="U551" s="48">
        <v>0</v>
      </c>
      <c r="V551" s="48">
        <v>1.0300000000000001E-3</v>
      </c>
      <c r="W551" s="48">
        <v>2.0530000000000001E-3</v>
      </c>
      <c r="X551" s="48">
        <v>0.54148600000000002</v>
      </c>
      <c r="Y551" s="48">
        <v>0</v>
      </c>
      <c r="Z551" s="48">
        <v>0</v>
      </c>
      <c r="AA551" s="75">
        <v>551</v>
      </c>
      <c r="AB551" s="75"/>
      <c r="AC551" s="89"/>
      <c r="AD551" s="47"/>
      <c r="AE551" s="47"/>
      <c r="AF551" s="47"/>
      <c r="AG551" s="47"/>
      <c r="AH551" s="47"/>
      <c r="AI551" s="47"/>
      <c r="AJ551" s="47"/>
      <c r="AK551" s="47"/>
      <c r="AL551" s="47"/>
      <c r="AM551" s="47"/>
      <c r="AN551" s="2"/>
    </row>
    <row r="552" spans="1:40" x14ac:dyDescent="0.35">
      <c r="A552" s="11" t="s">
        <v>723</v>
      </c>
      <c r="B552" s="12"/>
      <c r="C552" s="12"/>
      <c r="D552" s="85"/>
      <c r="E552" s="74"/>
      <c r="F552" s="12"/>
      <c r="G552" s="12"/>
      <c r="H552" s="13"/>
      <c r="I552" s="63"/>
      <c r="J552" s="63"/>
      <c r="K552" s="13"/>
      <c r="L552" s="86"/>
      <c r="M552" s="87">
        <v>4073.822021484375</v>
      </c>
      <c r="N552" s="87">
        <v>7747.67578125</v>
      </c>
      <c r="O552" s="73"/>
      <c r="P552" s="88"/>
      <c r="Q552" s="88"/>
      <c r="R552" s="47">
        <v>1</v>
      </c>
      <c r="S552" s="47">
        <v>1</v>
      </c>
      <c r="T552" s="47">
        <v>0</v>
      </c>
      <c r="U552" s="48">
        <v>0</v>
      </c>
      <c r="V552" s="48">
        <v>1.0300000000000001E-3</v>
      </c>
      <c r="W552" s="48">
        <v>2.0530000000000001E-3</v>
      </c>
      <c r="X552" s="48">
        <v>0.54148600000000002</v>
      </c>
      <c r="Y552" s="48">
        <v>0</v>
      </c>
      <c r="Z552" s="48">
        <v>0</v>
      </c>
      <c r="AA552" s="75">
        <v>552</v>
      </c>
      <c r="AB552" s="75"/>
      <c r="AC552" s="89"/>
      <c r="AD552" s="47"/>
      <c r="AE552" s="47"/>
      <c r="AF552" s="47"/>
      <c r="AG552" s="47"/>
      <c r="AH552" s="47"/>
      <c r="AI552" s="47"/>
      <c r="AJ552" s="47"/>
      <c r="AK552" s="47"/>
      <c r="AL552" s="47"/>
      <c r="AM552" s="47"/>
      <c r="AN552" s="2"/>
    </row>
    <row r="553" spans="1:40" x14ac:dyDescent="0.35">
      <c r="A553" s="11" t="s">
        <v>724</v>
      </c>
      <c r="B553" s="12"/>
      <c r="C553" s="12"/>
      <c r="D553" s="85"/>
      <c r="E553" s="74"/>
      <c r="F553" s="12"/>
      <c r="G553" s="12"/>
      <c r="H553" s="13"/>
      <c r="I553" s="63"/>
      <c r="J553" s="63"/>
      <c r="K553" s="13"/>
      <c r="L553" s="86"/>
      <c r="M553" s="87">
        <v>2090.6357421875</v>
      </c>
      <c r="N553" s="87">
        <v>5624.4453125</v>
      </c>
      <c r="O553" s="73"/>
      <c r="P553" s="88"/>
      <c r="Q553" s="88"/>
      <c r="R553" s="47">
        <v>1</v>
      </c>
      <c r="S553" s="47">
        <v>1</v>
      </c>
      <c r="T553" s="47">
        <v>0</v>
      </c>
      <c r="U553" s="48">
        <v>0</v>
      </c>
      <c r="V553" s="48">
        <v>1.0300000000000001E-3</v>
      </c>
      <c r="W553" s="48">
        <v>2.0530000000000001E-3</v>
      </c>
      <c r="X553" s="48">
        <v>0.54148600000000002</v>
      </c>
      <c r="Y553" s="48">
        <v>0</v>
      </c>
      <c r="Z553" s="48">
        <v>0</v>
      </c>
      <c r="AA553" s="75">
        <v>553</v>
      </c>
      <c r="AB553" s="75"/>
      <c r="AC553" s="89"/>
      <c r="AD553" s="47"/>
      <c r="AE553" s="47"/>
      <c r="AF553" s="47"/>
      <c r="AG553" s="47"/>
      <c r="AH553" s="47"/>
      <c r="AI553" s="47"/>
      <c r="AJ553" s="47"/>
      <c r="AK553" s="47"/>
      <c r="AL553" s="47"/>
      <c r="AM553" s="47"/>
      <c r="AN553" s="2"/>
    </row>
    <row r="554" spans="1:40" x14ac:dyDescent="0.35">
      <c r="A554" s="11" t="s">
        <v>725</v>
      </c>
      <c r="B554" s="12"/>
      <c r="C554" s="12"/>
      <c r="D554" s="85"/>
      <c r="E554" s="74"/>
      <c r="F554" s="12"/>
      <c r="G554" s="12"/>
      <c r="H554" s="13"/>
      <c r="I554" s="63"/>
      <c r="J554" s="63"/>
      <c r="K554" s="13"/>
      <c r="L554" s="86"/>
      <c r="M554" s="87">
        <v>1507.83740234375</v>
      </c>
      <c r="N554" s="87">
        <v>6759.5712890625</v>
      </c>
      <c r="O554" s="73"/>
      <c r="P554" s="88"/>
      <c r="Q554" s="88"/>
      <c r="R554" s="47">
        <v>1</v>
      </c>
      <c r="S554" s="47">
        <v>1</v>
      </c>
      <c r="T554" s="47">
        <v>0</v>
      </c>
      <c r="U554" s="48">
        <v>0</v>
      </c>
      <c r="V554" s="48">
        <v>1.0300000000000001E-3</v>
      </c>
      <c r="W554" s="48">
        <v>2.0530000000000001E-3</v>
      </c>
      <c r="X554" s="48">
        <v>0.54148600000000002</v>
      </c>
      <c r="Y554" s="48">
        <v>0</v>
      </c>
      <c r="Z554" s="48">
        <v>0</v>
      </c>
      <c r="AA554" s="75">
        <v>554</v>
      </c>
      <c r="AB554" s="75"/>
      <c r="AC554" s="89"/>
      <c r="AD554" s="47"/>
      <c r="AE554" s="47"/>
      <c r="AF554" s="47"/>
      <c r="AG554" s="47"/>
      <c r="AH554" s="47"/>
      <c r="AI554" s="47"/>
      <c r="AJ554" s="47"/>
      <c r="AK554" s="47"/>
      <c r="AL554" s="47"/>
      <c r="AM554" s="47"/>
      <c r="AN554" s="2"/>
    </row>
    <row r="555" spans="1:40" x14ac:dyDescent="0.35">
      <c r="A555" s="11" t="s">
        <v>726</v>
      </c>
      <c r="B555" s="12"/>
      <c r="C555" s="12"/>
      <c r="D555" s="85"/>
      <c r="E555" s="74"/>
      <c r="F555" s="12"/>
      <c r="G555" s="12"/>
      <c r="H555" s="13"/>
      <c r="I555" s="63"/>
      <c r="J555" s="63"/>
      <c r="K555" s="13"/>
      <c r="L555" s="86"/>
      <c r="M555" s="87">
        <v>3372.093994140625</v>
      </c>
      <c r="N555" s="87">
        <v>5969.3037109375</v>
      </c>
      <c r="O555" s="73"/>
      <c r="P555" s="88"/>
      <c r="Q555" s="88"/>
      <c r="R555" s="47">
        <v>1</v>
      </c>
      <c r="S555" s="47">
        <v>1</v>
      </c>
      <c r="T555" s="47">
        <v>0</v>
      </c>
      <c r="U555" s="48">
        <v>0</v>
      </c>
      <c r="V555" s="48">
        <v>1.0300000000000001E-3</v>
      </c>
      <c r="W555" s="48">
        <v>2.0530000000000001E-3</v>
      </c>
      <c r="X555" s="48">
        <v>0.54148600000000002</v>
      </c>
      <c r="Y555" s="48">
        <v>0</v>
      </c>
      <c r="Z555" s="48">
        <v>0</v>
      </c>
      <c r="AA555" s="75">
        <v>555</v>
      </c>
      <c r="AB555" s="75"/>
      <c r="AC555" s="89"/>
      <c r="AD555" s="47"/>
      <c r="AE555" s="47"/>
      <c r="AF555" s="47"/>
      <c r="AG555" s="47"/>
      <c r="AH555" s="47"/>
      <c r="AI555" s="47"/>
      <c r="AJ555" s="47"/>
      <c r="AK555" s="47"/>
      <c r="AL555" s="47"/>
      <c r="AM555" s="47"/>
      <c r="AN555" s="2"/>
    </row>
    <row r="556" spans="1:40" x14ac:dyDescent="0.35">
      <c r="A556" s="11" t="s">
        <v>727</v>
      </c>
      <c r="B556" s="12"/>
      <c r="C556" s="12"/>
      <c r="D556" s="85"/>
      <c r="E556" s="74"/>
      <c r="F556" s="12"/>
      <c r="G556" s="12"/>
      <c r="H556" s="13"/>
      <c r="I556" s="63"/>
      <c r="J556" s="63"/>
      <c r="K556" s="13"/>
      <c r="L556" s="86"/>
      <c r="M556" s="87">
        <v>867.42645263671875</v>
      </c>
      <c r="N556" s="87">
        <v>5782.78466796875</v>
      </c>
      <c r="O556" s="73"/>
      <c r="P556" s="88"/>
      <c r="Q556" s="88"/>
      <c r="R556" s="47">
        <v>1</v>
      </c>
      <c r="S556" s="47">
        <v>1</v>
      </c>
      <c r="T556" s="47">
        <v>0</v>
      </c>
      <c r="U556" s="48">
        <v>0</v>
      </c>
      <c r="V556" s="48">
        <v>1.0300000000000001E-3</v>
      </c>
      <c r="W556" s="48">
        <v>2.0530000000000001E-3</v>
      </c>
      <c r="X556" s="48">
        <v>0.54148600000000002</v>
      </c>
      <c r="Y556" s="48">
        <v>0</v>
      </c>
      <c r="Z556" s="48">
        <v>0</v>
      </c>
      <c r="AA556" s="75">
        <v>556</v>
      </c>
      <c r="AB556" s="75"/>
      <c r="AC556" s="89"/>
      <c r="AD556" s="47"/>
      <c r="AE556" s="47"/>
      <c r="AF556" s="47"/>
      <c r="AG556" s="47"/>
      <c r="AH556" s="47"/>
      <c r="AI556" s="47"/>
      <c r="AJ556" s="47"/>
      <c r="AK556" s="47"/>
      <c r="AL556" s="47"/>
      <c r="AM556" s="47"/>
      <c r="AN556" s="2"/>
    </row>
    <row r="557" spans="1:40" x14ac:dyDescent="0.35">
      <c r="A557" s="11" t="s">
        <v>728</v>
      </c>
      <c r="B557" s="12"/>
      <c r="C557" s="12"/>
      <c r="D557" s="85"/>
      <c r="E557" s="74"/>
      <c r="F557" s="12"/>
      <c r="G557" s="12"/>
      <c r="H557" s="13"/>
      <c r="I557" s="63"/>
      <c r="J557" s="63"/>
      <c r="K557" s="13"/>
      <c r="L557" s="86"/>
      <c r="M557" s="87">
        <v>3213.86962890625</v>
      </c>
      <c r="N557" s="87">
        <v>8789.7099609375</v>
      </c>
      <c r="O557" s="73"/>
      <c r="P557" s="88"/>
      <c r="Q557" s="88"/>
      <c r="R557" s="47">
        <v>1</v>
      </c>
      <c r="S557" s="47">
        <v>1</v>
      </c>
      <c r="T557" s="47">
        <v>0</v>
      </c>
      <c r="U557" s="48">
        <v>0</v>
      </c>
      <c r="V557" s="48">
        <v>1.0300000000000001E-3</v>
      </c>
      <c r="W557" s="48">
        <v>2.0530000000000001E-3</v>
      </c>
      <c r="X557" s="48">
        <v>0.54148600000000002</v>
      </c>
      <c r="Y557" s="48">
        <v>0</v>
      </c>
      <c r="Z557" s="48">
        <v>0</v>
      </c>
      <c r="AA557" s="75">
        <v>557</v>
      </c>
      <c r="AB557" s="75"/>
      <c r="AC557" s="89"/>
      <c r="AD557" s="47"/>
      <c r="AE557" s="47"/>
      <c r="AF557" s="47"/>
      <c r="AG557" s="47"/>
      <c r="AH557" s="47"/>
      <c r="AI557" s="47"/>
      <c r="AJ557" s="47"/>
      <c r="AK557" s="47"/>
      <c r="AL557" s="47"/>
      <c r="AM557" s="47"/>
      <c r="AN557" s="2"/>
    </row>
    <row r="558" spans="1:40" x14ac:dyDescent="0.35">
      <c r="A558" s="11" t="s">
        <v>729</v>
      </c>
      <c r="B558" s="12"/>
      <c r="C558" s="12"/>
      <c r="D558" s="85"/>
      <c r="E558" s="74"/>
      <c r="F558" s="12"/>
      <c r="G558" s="12"/>
      <c r="H558" s="13"/>
      <c r="I558" s="63"/>
      <c r="J558" s="63"/>
      <c r="K558" s="13"/>
      <c r="L558" s="86"/>
      <c r="M558" s="87">
        <v>471.09283447265625</v>
      </c>
      <c r="N558" s="87">
        <v>8639.7236328125</v>
      </c>
      <c r="O558" s="73"/>
      <c r="P558" s="88"/>
      <c r="Q558" s="88"/>
      <c r="R558" s="47">
        <v>1</v>
      </c>
      <c r="S558" s="47">
        <v>1</v>
      </c>
      <c r="T558" s="47">
        <v>0</v>
      </c>
      <c r="U558" s="48">
        <v>0</v>
      </c>
      <c r="V558" s="48">
        <v>1.0300000000000001E-3</v>
      </c>
      <c r="W558" s="48">
        <v>2.0530000000000001E-3</v>
      </c>
      <c r="X558" s="48">
        <v>0.54148600000000002</v>
      </c>
      <c r="Y558" s="48">
        <v>0</v>
      </c>
      <c r="Z558" s="48">
        <v>0</v>
      </c>
      <c r="AA558" s="75">
        <v>558</v>
      </c>
      <c r="AB558" s="75"/>
      <c r="AC558" s="89"/>
      <c r="AD558" s="47"/>
      <c r="AE558" s="47"/>
      <c r="AF558" s="47"/>
      <c r="AG558" s="47"/>
      <c r="AH558" s="47"/>
      <c r="AI558" s="47"/>
      <c r="AJ558" s="47"/>
      <c r="AK558" s="47"/>
      <c r="AL558" s="47"/>
      <c r="AM558" s="47"/>
      <c r="AN558" s="2"/>
    </row>
    <row r="559" spans="1:40" x14ac:dyDescent="0.35">
      <c r="A559" s="11" t="s">
        <v>730</v>
      </c>
      <c r="B559" s="12"/>
      <c r="C559" s="12"/>
      <c r="D559" s="85"/>
      <c r="E559" s="74"/>
      <c r="F559" s="12"/>
      <c r="G559" s="12"/>
      <c r="H559" s="13"/>
      <c r="I559" s="63"/>
      <c r="J559" s="63"/>
      <c r="K559" s="13"/>
      <c r="L559" s="86"/>
      <c r="M559" s="87">
        <v>3444.688232421875</v>
      </c>
      <c r="N559" s="87">
        <v>6803.52734375</v>
      </c>
      <c r="O559" s="73"/>
      <c r="P559" s="88"/>
      <c r="Q559" s="88"/>
      <c r="R559" s="47">
        <v>1</v>
      </c>
      <c r="S559" s="47">
        <v>1</v>
      </c>
      <c r="T559" s="47">
        <v>0</v>
      </c>
      <c r="U559" s="48">
        <v>0</v>
      </c>
      <c r="V559" s="48">
        <v>1.0300000000000001E-3</v>
      </c>
      <c r="W559" s="48">
        <v>2.0530000000000001E-3</v>
      </c>
      <c r="X559" s="48">
        <v>0.54148600000000002</v>
      </c>
      <c r="Y559" s="48">
        <v>0</v>
      </c>
      <c r="Z559" s="48">
        <v>0</v>
      </c>
      <c r="AA559" s="75">
        <v>559</v>
      </c>
      <c r="AB559" s="75"/>
      <c r="AC559" s="89"/>
      <c r="AD559" s="47"/>
      <c r="AE559" s="47"/>
      <c r="AF559" s="47"/>
      <c r="AG559" s="47"/>
      <c r="AH559" s="47"/>
      <c r="AI559" s="47"/>
      <c r="AJ559" s="47"/>
      <c r="AK559" s="47"/>
      <c r="AL559" s="47"/>
      <c r="AM559" s="47"/>
      <c r="AN559" s="2"/>
    </row>
    <row r="560" spans="1:40" x14ac:dyDescent="0.35">
      <c r="A560" s="11" t="s">
        <v>731</v>
      </c>
      <c r="B560" s="12"/>
      <c r="C560" s="12"/>
      <c r="D560" s="85"/>
      <c r="E560" s="74"/>
      <c r="F560" s="12"/>
      <c r="G560" s="12"/>
      <c r="H560" s="13"/>
      <c r="I560" s="63"/>
      <c r="J560" s="63"/>
      <c r="K560" s="13"/>
      <c r="L560" s="86"/>
      <c r="M560" s="87">
        <v>3277.986328125</v>
      </c>
      <c r="N560" s="87">
        <v>6421.1474609375</v>
      </c>
      <c r="O560" s="73"/>
      <c r="P560" s="88"/>
      <c r="Q560" s="88"/>
      <c r="R560" s="47">
        <v>1</v>
      </c>
      <c r="S560" s="47">
        <v>1</v>
      </c>
      <c r="T560" s="47">
        <v>0</v>
      </c>
      <c r="U560" s="48">
        <v>0</v>
      </c>
      <c r="V560" s="48">
        <v>1.0300000000000001E-3</v>
      </c>
      <c r="W560" s="48">
        <v>2.0530000000000001E-3</v>
      </c>
      <c r="X560" s="48">
        <v>0.54148600000000002</v>
      </c>
      <c r="Y560" s="48">
        <v>0</v>
      </c>
      <c r="Z560" s="48">
        <v>0</v>
      </c>
      <c r="AA560" s="75">
        <v>560</v>
      </c>
      <c r="AB560" s="75"/>
      <c r="AC560" s="89"/>
      <c r="AD560" s="47"/>
      <c r="AE560" s="47"/>
      <c r="AF560" s="47"/>
      <c r="AG560" s="47"/>
      <c r="AH560" s="47"/>
      <c r="AI560" s="47"/>
      <c r="AJ560" s="47"/>
      <c r="AK560" s="47"/>
      <c r="AL560" s="47"/>
      <c r="AM560" s="47"/>
      <c r="AN560" s="2"/>
    </row>
    <row r="561" spans="1:40" x14ac:dyDescent="0.35">
      <c r="A561" s="11" t="s">
        <v>732</v>
      </c>
      <c r="B561" s="12"/>
      <c r="C561" s="12"/>
      <c r="D561" s="85"/>
      <c r="E561" s="74"/>
      <c r="F561" s="12"/>
      <c r="G561" s="12"/>
      <c r="H561" s="13"/>
      <c r="I561" s="63"/>
      <c r="J561" s="63"/>
      <c r="K561" s="13"/>
      <c r="L561" s="86"/>
      <c r="M561" s="87">
        <v>2366.784423828125</v>
      </c>
      <c r="N561" s="87">
        <v>6991.3876953125</v>
      </c>
      <c r="O561" s="73"/>
      <c r="P561" s="88"/>
      <c r="Q561" s="88"/>
      <c r="R561" s="47">
        <v>1</v>
      </c>
      <c r="S561" s="47">
        <v>1</v>
      </c>
      <c r="T561" s="47">
        <v>0</v>
      </c>
      <c r="U561" s="48">
        <v>0</v>
      </c>
      <c r="V561" s="48">
        <v>1.0300000000000001E-3</v>
      </c>
      <c r="W561" s="48">
        <v>2.0530000000000001E-3</v>
      </c>
      <c r="X561" s="48">
        <v>0.54148600000000002</v>
      </c>
      <c r="Y561" s="48">
        <v>0</v>
      </c>
      <c r="Z561" s="48">
        <v>0</v>
      </c>
      <c r="AA561" s="75">
        <v>561</v>
      </c>
      <c r="AB561" s="75"/>
      <c r="AC561" s="89"/>
      <c r="AD561" s="47"/>
      <c r="AE561" s="47"/>
      <c r="AF561" s="47"/>
      <c r="AG561" s="47"/>
      <c r="AH561" s="47"/>
      <c r="AI561" s="47"/>
      <c r="AJ561" s="47"/>
      <c r="AK561" s="47"/>
      <c r="AL561" s="47"/>
      <c r="AM561" s="47"/>
      <c r="AN561" s="2"/>
    </row>
    <row r="562" spans="1:40" x14ac:dyDescent="0.35">
      <c r="A562" s="11" t="s">
        <v>733</v>
      </c>
      <c r="B562" s="12"/>
      <c r="C562" s="12"/>
      <c r="D562" s="85"/>
      <c r="E562" s="74"/>
      <c r="F562" s="12"/>
      <c r="G562" s="12"/>
      <c r="H562" s="13"/>
      <c r="I562" s="63"/>
      <c r="J562" s="63"/>
      <c r="K562" s="13"/>
      <c r="L562" s="86"/>
      <c r="M562" s="87">
        <v>190.356201171875</v>
      </c>
      <c r="N562" s="87">
        <v>7702.51708984375</v>
      </c>
      <c r="O562" s="73"/>
      <c r="P562" s="88"/>
      <c r="Q562" s="88"/>
      <c r="R562" s="47">
        <v>1</v>
      </c>
      <c r="S562" s="47">
        <v>1</v>
      </c>
      <c r="T562" s="47">
        <v>0</v>
      </c>
      <c r="U562" s="48">
        <v>0</v>
      </c>
      <c r="V562" s="48">
        <v>1.0300000000000001E-3</v>
      </c>
      <c r="W562" s="48">
        <v>2.0530000000000001E-3</v>
      </c>
      <c r="X562" s="48">
        <v>0.54148600000000002</v>
      </c>
      <c r="Y562" s="48">
        <v>0</v>
      </c>
      <c r="Z562" s="48">
        <v>0</v>
      </c>
      <c r="AA562" s="75">
        <v>562</v>
      </c>
      <c r="AB562" s="75"/>
      <c r="AC562" s="89"/>
      <c r="AD562" s="47"/>
      <c r="AE562" s="47"/>
      <c r="AF562" s="47"/>
      <c r="AG562" s="47"/>
      <c r="AH562" s="47"/>
      <c r="AI562" s="47"/>
      <c r="AJ562" s="47"/>
      <c r="AK562" s="47"/>
      <c r="AL562" s="47"/>
      <c r="AM562" s="47"/>
      <c r="AN562" s="2"/>
    </row>
    <row r="563" spans="1:40" x14ac:dyDescent="0.35">
      <c r="A563" s="11" t="s">
        <v>734</v>
      </c>
      <c r="B563" s="12"/>
      <c r="C563" s="12"/>
      <c r="D563" s="85"/>
      <c r="E563" s="74"/>
      <c r="F563" s="12"/>
      <c r="G563" s="12"/>
      <c r="H563" s="13"/>
      <c r="I563" s="63"/>
      <c r="J563" s="63"/>
      <c r="K563" s="13"/>
      <c r="L563" s="86"/>
      <c r="M563" s="87">
        <v>5219.8935546875</v>
      </c>
      <c r="N563" s="87">
        <v>5239.00732421875</v>
      </c>
      <c r="O563" s="73"/>
      <c r="P563" s="88"/>
      <c r="Q563" s="88"/>
      <c r="R563" s="47">
        <v>3</v>
      </c>
      <c r="S563" s="47">
        <v>0</v>
      </c>
      <c r="T563" s="47">
        <v>3</v>
      </c>
      <c r="U563" s="48">
        <v>810</v>
      </c>
      <c r="V563" s="48">
        <v>1.7669999999999999E-3</v>
      </c>
      <c r="W563" s="48">
        <v>0</v>
      </c>
      <c r="X563" s="48">
        <v>1.464129</v>
      </c>
      <c r="Y563" s="48">
        <v>0</v>
      </c>
      <c r="Z563" s="48">
        <v>0</v>
      </c>
      <c r="AA563" s="75">
        <v>563</v>
      </c>
      <c r="AB563" s="75"/>
      <c r="AC563" s="89"/>
      <c r="AD563" s="47"/>
      <c r="AE563" s="47"/>
      <c r="AF563" s="47"/>
      <c r="AG563" s="47"/>
      <c r="AH563" s="47"/>
      <c r="AI563" s="47"/>
      <c r="AJ563" s="106" t="s">
        <v>2147</v>
      </c>
      <c r="AK563" s="106" t="s">
        <v>2147</v>
      </c>
      <c r="AL563" s="106" t="s">
        <v>2147</v>
      </c>
      <c r="AM563" s="106" t="s">
        <v>2147</v>
      </c>
      <c r="AN563" s="2"/>
    </row>
    <row r="564" spans="1:40" x14ac:dyDescent="0.35">
      <c r="A564" s="11" t="s">
        <v>735</v>
      </c>
      <c r="B564" s="12"/>
      <c r="C564" s="12"/>
      <c r="D564" s="85"/>
      <c r="E564" s="74"/>
      <c r="F564" s="12"/>
      <c r="G564" s="12"/>
      <c r="H564" s="13"/>
      <c r="I564" s="63"/>
      <c r="J564" s="63"/>
      <c r="K564" s="13"/>
      <c r="L564" s="86"/>
      <c r="M564" s="87">
        <v>3561.649658203125</v>
      </c>
      <c r="N564" s="87">
        <v>6500.9404296875</v>
      </c>
      <c r="O564" s="73"/>
      <c r="P564" s="88"/>
      <c r="Q564" s="88"/>
      <c r="R564" s="47">
        <v>1</v>
      </c>
      <c r="S564" s="47">
        <v>1</v>
      </c>
      <c r="T564" s="47">
        <v>0</v>
      </c>
      <c r="U564" s="48">
        <v>0</v>
      </c>
      <c r="V564" s="48">
        <v>1.2999999999999999E-3</v>
      </c>
      <c r="W564" s="48">
        <v>0</v>
      </c>
      <c r="X564" s="48">
        <v>0.564836</v>
      </c>
      <c r="Y564" s="48">
        <v>0</v>
      </c>
      <c r="Z564" s="48">
        <v>0</v>
      </c>
      <c r="AA564" s="75">
        <v>564</v>
      </c>
      <c r="AB564" s="75"/>
      <c r="AC564" s="89"/>
      <c r="AD564" s="47"/>
      <c r="AE564" s="47"/>
      <c r="AF564" s="47"/>
      <c r="AG564" s="47"/>
      <c r="AH564" s="47"/>
      <c r="AI564" s="47"/>
      <c r="AJ564" s="47"/>
      <c r="AK564" s="47"/>
      <c r="AL564" s="47"/>
      <c r="AM564" s="47"/>
      <c r="AN564" s="2"/>
    </row>
    <row r="565" spans="1:40" x14ac:dyDescent="0.35">
      <c r="A565" s="11" t="s">
        <v>736</v>
      </c>
      <c r="B565" s="12"/>
      <c r="C565" s="12"/>
      <c r="D565" s="85"/>
      <c r="E565" s="74"/>
      <c r="F565" s="12"/>
      <c r="G565" s="12"/>
      <c r="H565" s="13"/>
      <c r="I565" s="63"/>
      <c r="J565" s="63"/>
      <c r="K565" s="13"/>
      <c r="L565" s="86"/>
      <c r="M565" s="87">
        <v>933.89447021484375</v>
      </c>
      <c r="N565" s="87">
        <v>9268.8271484375</v>
      </c>
      <c r="O565" s="73"/>
      <c r="P565" s="88"/>
      <c r="Q565" s="88"/>
      <c r="R565" s="47">
        <v>1</v>
      </c>
      <c r="S565" s="47">
        <v>1</v>
      </c>
      <c r="T565" s="47">
        <v>0</v>
      </c>
      <c r="U565" s="48">
        <v>0</v>
      </c>
      <c r="V565" s="48">
        <v>1.0300000000000001E-3</v>
      </c>
      <c r="W565" s="48">
        <v>2.0530000000000001E-3</v>
      </c>
      <c r="X565" s="48">
        <v>0.54148600000000002</v>
      </c>
      <c r="Y565" s="48">
        <v>0</v>
      </c>
      <c r="Z565" s="48">
        <v>0</v>
      </c>
      <c r="AA565" s="75">
        <v>565</v>
      </c>
      <c r="AB565" s="75"/>
      <c r="AC565" s="89"/>
      <c r="AD565" s="47"/>
      <c r="AE565" s="47"/>
      <c r="AF565" s="47"/>
      <c r="AG565" s="47"/>
      <c r="AH565" s="47"/>
      <c r="AI565" s="47"/>
      <c r="AJ565" s="47"/>
      <c r="AK565" s="47"/>
      <c r="AL565" s="47"/>
      <c r="AM565" s="47"/>
      <c r="AN565" s="2"/>
    </row>
    <row r="566" spans="1:40" x14ac:dyDescent="0.35">
      <c r="A566" s="11" t="s">
        <v>737</v>
      </c>
      <c r="B566" s="12"/>
      <c r="C566" s="12"/>
      <c r="D566" s="85"/>
      <c r="E566" s="74"/>
      <c r="F566" s="12"/>
      <c r="G566" s="12"/>
      <c r="H566" s="13"/>
      <c r="I566" s="63"/>
      <c r="J566" s="63"/>
      <c r="K566" s="13"/>
      <c r="L566" s="86"/>
      <c r="M566" s="87">
        <v>2685.26953125</v>
      </c>
      <c r="N566" s="87">
        <v>7332.4091796875</v>
      </c>
      <c r="O566" s="73"/>
      <c r="P566" s="88"/>
      <c r="Q566" s="88"/>
      <c r="R566" s="47">
        <v>1</v>
      </c>
      <c r="S566" s="47">
        <v>1</v>
      </c>
      <c r="T566" s="47">
        <v>0</v>
      </c>
      <c r="U566" s="48">
        <v>0</v>
      </c>
      <c r="V566" s="48">
        <v>1.0300000000000001E-3</v>
      </c>
      <c r="W566" s="48">
        <v>2.0530000000000001E-3</v>
      </c>
      <c r="X566" s="48">
        <v>0.54148600000000002</v>
      </c>
      <c r="Y566" s="48">
        <v>0</v>
      </c>
      <c r="Z566" s="48">
        <v>0</v>
      </c>
      <c r="AA566" s="75">
        <v>566</v>
      </c>
      <c r="AB566" s="75"/>
      <c r="AC566" s="89"/>
      <c r="AD566" s="47"/>
      <c r="AE566" s="47"/>
      <c r="AF566" s="47"/>
      <c r="AG566" s="47"/>
      <c r="AH566" s="47"/>
      <c r="AI566" s="47"/>
      <c r="AJ566" s="47"/>
      <c r="AK566" s="47"/>
      <c r="AL566" s="47"/>
      <c r="AM566" s="47"/>
      <c r="AN566" s="2"/>
    </row>
    <row r="567" spans="1:40" x14ac:dyDescent="0.35">
      <c r="A567" s="11" t="s">
        <v>738</v>
      </c>
      <c r="B567" s="12"/>
      <c r="C567" s="12"/>
      <c r="D567" s="85"/>
      <c r="E567" s="74"/>
      <c r="F567" s="12"/>
      <c r="G567" s="12"/>
      <c r="H567" s="13"/>
      <c r="I567" s="63"/>
      <c r="J567" s="63"/>
      <c r="K567" s="13"/>
      <c r="L567" s="86"/>
      <c r="M567" s="87">
        <v>5459.8203125</v>
      </c>
      <c r="N567" s="87">
        <v>1159.062255859375</v>
      </c>
      <c r="O567" s="73"/>
      <c r="P567" s="88"/>
      <c r="Q567" s="88"/>
      <c r="R567" s="47">
        <v>1</v>
      </c>
      <c r="S567" s="47">
        <v>1</v>
      </c>
      <c r="T567" s="47">
        <v>0</v>
      </c>
      <c r="U567" s="48">
        <v>0</v>
      </c>
      <c r="V567" s="48">
        <v>1.3110000000000001E-3</v>
      </c>
      <c r="W567" s="48">
        <v>0</v>
      </c>
      <c r="X567" s="48">
        <v>0.556365</v>
      </c>
      <c r="Y567" s="48">
        <v>0</v>
      </c>
      <c r="Z567" s="48">
        <v>0</v>
      </c>
      <c r="AA567" s="75">
        <v>567</v>
      </c>
      <c r="AB567" s="75"/>
      <c r="AC567" s="89"/>
      <c r="AD567" s="47"/>
      <c r="AE567" s="47"/>
      <c r="AF567" s="47"/>
      <c r="AG567" s="47"/>
      <c r="AH567" s="47"/>
      <c r="AI567" s="47"/>
      <c r="AJ567" s="47"/>
      <c r="AK567" s="47"/>
      <c r="AL567" s="47"/>
      <c r="AM567" s="47"/>
      <c r="AN567" s="2"/>
    </row>
    <row r="568" spans="1:40" x14ac:dyDescent="0.35">
      <c r="A568" s="11" t="s">
        <v>739</v>
      </c>
      <c r="B568" s="12"/>
      <c r="C568" s="12"/>
      <c r="D568" s="85"/>
      <c r="E568" s="74"/>
      <c r="F568" s="12"/>
      <c r="G568" s="12"/>
      <c r="H568" s="13"/>
      <c r="I568" s="63"/>
      <c r="J568" s="63"/>
      <c r="K568" s="13"/>
      <c r="L568" s="86"/>
      <c r="M568" s="87">
        <v>2792.698486328125</v>
      </c>
      <c r="N568" s="87">
        <v>5878.17138671875</v>
      </c>
      <c r="O568" s="73"/>
      <c r="P568" s="88"/>
      <c r="Q568" s="88"/>
      <c r="R568" s="47">
        <v>1</v>
      </c>
      <c r="S568" s="47">
        <v>1</v>
      </c>
      <c r="T568" s="47">
        <v>0</v>
      </c>
      <c r="U568" s="48">
        <v>0</v>
      </c>
      <c r="V568" s="48">
        <v>1.0300000000000001E-3</v>
      </c>
      <c r="W568" s="48">
        <v>2.0530000000000001E-3</v>
      </c>
      <c r="X568" s="48">
        <v>0.54148600000000002</v>
      </c>
      <c r="Y568" s="48">
        <v>0</v>
      </c>
      <c r="Z568" s="48">
        <v>0</v>
      </c>
      <c r="AA568" s="75">
        <v>568</v>
      </c>
      <c r="AB568" s="75"/>
      <c r="AC568" s="89"/>
      <c r="AD568" s="47"/>
      <c r="AE568" s="47"/>
      <c r="AF568" s="47"/>
      <c r="AG568" s="47"/>
      <c r="AH568" s="47"/>
      <c r="AI568" s="47"/>
      <c r="AJ568" s="47"/>
      <c r="AK568" s="47"/>
      <c r="AL568" s="47"/>
      <c r="AM568" s="47"/>
      <c r="AN568" s="2"/>
    </row>
    <row r="569" spans="1:40" x14ac:dyDescent="0.35">
      <c r="A569" s="11" t="s">
        <v>740</v>
      </c>
      <c r="B569" s="12"/>
      <c r="C569" s="12"/>
      <c r="D569" s="85"/>
      <c r="E569" s="74"/>
      <c r="F569" s="12"/>
      <c r="G569" s="12"/>
      <c r="H569" s="13"/>
      <c r="I569" s="63"/>
      <c r="J569" s="63"/>
      <c r="K569" s="13"/>
      <c r="L569" s="86"/>
      <c r="M569" s="87">
        <v>923.13079833984375</v>
      </c>
      <c r="N569" s="87">
        <v>5906.78662109375</v>
      </c>
      <c r="O569" s="73"/>
      <c r="P569" s="88"/>
      <c r="Q569" s="88"/>
      <c r="R569" s="47">
        <v>1</v>
      </c>
      <c r="S569" s="47">
        <v>1</v>
      </c>
      <c r="T569" s="47">
        <v>0</v>
      </c>
      <c r="U569" s="48">
        <v>0</v>
      </c>
      <c r="V569" s="48">
        <v>1.0300000000000001E-3</v>
      </c>
      <c r="W569" s="48">
        <v>2.0530000000000001E-3</v>
      </c>
      <c r="X569" s="48">
        <v>0.54148600000000002</v>
      </c>
      <c r="Y569" s="48">
        <v>0</v>
      </c>
      <c r="Z569" s="48">
        <v>0</v>
      </c>
      <c r="AA569" s="75">
        <v>569</v>
      </c>
      <c r="AB569" s="75"/>
      <c r="AC569" s="89"/>
      <c r="AD569" s="47"/>
      <c r="AE569" s="47"/>
      <c r="AF569" s="47"/>
      <c r="AG569" s="47"/>
      <c r="AH569" s="47"/>
      <c r="AI569" s="47"/>
      <c r="AJ569" s="47"/>
      <c r="AK569" s="47"/>
      <c r="AL569" s="47"/>
      <c r="AM569" s="47"/>
      <c r="AN569" s="2"/>
    </row>
    <row r="570" spans="1:40" x14ac:dyDescent="0.35">
      <c r="A570" s="11" t="s">
        <v>741</v>
      </c>
      <c r="B570" s="12"/>
      <c r="C570" s="12"/>
      <c r="D570" s="85"/>
      <c r="E570" s="74"/>
      <c r="F570" s="12"/>
      <c r="G570" s="12"/>
      <c r="H570" s="13"/>
      <c r="I570" s="63"/>
      <c r="J570" s="63"/>
      <c r="K570" s="13"/>
      <c r="L570" s="86"/>
      <c r="M570" s="87">
        <v>2419.016845703125</v>
      </c>
      <c r="N570" s="87">
        <v>7921.28662109375</v>
      </c>
      <c r="O570" s="73"/>
      <c r="P570" s="88"/>
      <c r="Q570" s="88"/>
      <c r="R570" s="47">
        <v>1</v>
      </c>
      <c r="S570" s="47">
        <v>1</v>
      </c>
      <c r="T570" s="47">
        <v>0</v>
      </c>
      <c r="U570" s="48">
        <v>0</v>
      </c>
      <c r="V570" s="48">
        <v>1.0300000000000001E-3</v>
      </c>
      <c r="W570" s="48">
        <v>2.0530000000000001E-3</v>
      </c>
      <c r="X570" s="48">
        <v>0.54148600000000002</v>
      </c>
      <c r="Y570" s="48">
        <v>0</v>
      </c>
      <c r="Z570" s="48">
        <v>0</v>
      </c>
      <c r="AA570" s="75">
        <v>570</v>
      </c>
      <c r="AB570" s="75"/>
      <c r="AC570" s="89"/>
      <c r="AD570" s="47"/>
      <c r="AE570" s="47"/>
      <c r="AF570" s="47"/>
      <c r="AG570" s="47"/>
      <c r="AH570" s="47"/>
      <c r="AI570" s="47"/>
      <c r="AJ570" s="47"/>
      <c r="AK570" s="47"/>
      <c r="AL570" s="47"/>
      <c r="AM570" s="47"/>
      <c r="AN570" s="2"/>
    </row>
    <row r="571" spans="1:40" x14ac:dyDescent="0.35">
      <c r="A571" s="11" t="s">
        <v>742</v>
      </c>
      <c r="B571" s="12"/>
      <c r="C571" s="12"/>
      <c r="D571" s="85"/>
      <c r="E571" s="74"/>
      <c r="F571" s="12"/>
      <c r="G571" s="12"/>
      <c r="H571" s="13"/>
      <c r="I571" s="63"/>
      <c r="J571" s="63"/>
      <c r="K571" s="13"/>
      <c r="L571" s="86"/>
      <c r="M571" s="87">
        <v>3028.138916015625</v>
      </c>
      <c r="N571" s="87">
        <v>6364.44677734375</v>
      </c>
      <c r="O571" s="73"/>
      <c r="P571" s="88"/>
      <c r="Q571" s="88"/>
      <c r="R571" s="47">
        <v>1</v>
      </c>
      <c r="S571" s="47">
        <v>1</v>
      </c>
      <c r="T571" s="47">
        <v>0</v>
      </c>
      <c r="U571" s="48">
        <v>0</v>
      </c>
      <c r="V571" s="48">
        <v>1.0300000000000001E-3</v>
      </c>
      <c r="W571" s="48">
        <v>2.0530000000000001E-3</v>
      </c>
      <c r="X571" s="48">
        <v>0.54148600000000002</v>
      </c>
      <c r="Y571" s="48">
        <v>0</v>
      </c>
      <c r="Z571" s="48">
        <v>0</v>
      </c>
      <c r="AA571" s="75">
        <v>571</v>
      </c>
      <c r="AB571" s="75"/>
      <c r="AC571" s="89"/>
      <c r="AD571" s="47"/>
      <c r="AE571" s="47"/>
      <c r="AF571" s="47"/>
      <c r="AG571" s="47"/>
      <c r="AH571" s="47"/>
      <c r="AI571" s="47"/>
      <c r="AJ571" s="47"/>
      <c r="AK571" s="47"/>
      <c r="AL571" s="47"/>
      <c r="AM571" s="47"/>
      <c r="AN571" s="2"/>
    </row>
    <row r="572" spans="1:40" x14ac:dyDescent="0.35">
      <c r="A572" s="11" t="s">
        <v>743</v>
      </c>
      <c r="B572" s="12"/>
      <c r="C572" s="12"/>
      <c r="D572" s="85"/>
      <c r="E572" s="74"/>
      <c r="F572" s="12"/>
      <c r="G572" s="12"/>
      <c r="H572" s="13"/>
      <c r="I572" s="63"/>
      <c r="J572" s="63"/>
      <c r="K572" s="13"/>
      <c r="L572" s="86"/>
      <c r="M572" s="87">
        <v>2013.869384765625</v>
      </c>
      <c r="N572" s="87">
        <v>6808.2568359375</v>
      </c>
      <c r="O572" s="73"/>
      <c r="P572" s="88"/>
      <c r="Q572" s="88"/>
      <c r="R572" s="47">
        <v>1</v>
      </c>
      <c r="S572" s="47">
        <v>1</v>
      </c>
      <c r="T572" s="47">
        <v>0</v>
      </c>
      <c r="U572" s="48">
        <v>0</v>
      </c>
      <c r="V572" s="48">
        <v>1.0300000000000001E-3</v>
      </c>
      <c r="W572" s="48">
        <v>2.0530000000000001E-3</v>
      </c>
      <c r="X572" s="48">
        <v>0.54148600000000002</v>
      </c>
      <c r="Y572" s="48">
        <v>0</v>
      </c>
      <c r="Z572" s="48">
        <v>0</v>
      </c>
      <c r="AA572" s="75">
        <v>572</v>
      </c>
      <c r="AB572" s="75"/>
      <c r="AC572" s="89"/>
      <c r="AD572" s="47"/>
      <c r="AE572" s="47"/>
      <c r="AF572" s="47"/>
      <c r="AG572" s="47"/>
      <c r="AH572" s="47"/>
      <c r="AI572" s="47"/>
      <c r="AJ572" s="47"/>
      <c r="AK572" s="47"/>
      <c r="AL572" s="47"/>
      <c r="AM572" s="47"/>
      <c r="AN572" s="2"/>
    </row>
    <row r="573" spans="1:40" x14ac:dyDescent="0.35">
      <c r="A573" s="11" t="s">
        <v>744</v>
      </c>
      <c r="B573" s="12"/>
      <c r="C573" s="12"/>
      <c r="D573" s="85"/>
      <c r="E573" s="74"/>
      <c r="F573" s="12"/>
      <c r="G573" s="12"/>
      <c r="H573" s="13"/>
      <c r="I573" s="63"/>
      <c r="J573" s="63"/>
      <c r="K573" s="13"/>
      <c r="L573" s="86"/>
      <c r="M573" s="87">
        <v>1336.033447265625</v>
      </c>
      <c r="N573" s="87">
        <v>8306.5087890625</v>
      </c>
      <c r="O573" s="73"/>
      <c r="P573" s="88"/>
      <c r="Q573" s="88"/>
      <c r="R573" s="47">
        <v>1</v>
      </c>
      <c r="S573" s="47">
        <v>1</v>
      </c>
      <c r="T573" s="47">
        <v>0</v>
      </c>
      <c r="U573" s="48">
        <v>0</v>
      </c>
      <c r="V573" s="48">
        <v>1.0300000000000001E-3</v>
      </c>
      <c r="W573" s="48">
        <v>2.0530000000000001E-3</v>
      </c>
      <c r="X573" s="48">
        <v>0.54148600000000002</v>
      </c>
      <c r="Y573" s="48">
        <v>0</v>
      </c>
      <c r="Z573" s="48">
        <v>0</v>
      </c>
      <c r="AA573" s="75">
        <v>573</v>
      </c>
      <c r="AB573" s="75"/>
      <c r="AC573" s="89"/>
      <c r="AD573" s="47"/>
      <c r="AE573" s="47"/>
      <c r="AF573" s="47"/>
      <c r="AG573" s="47"/>
      <c r="AH573" s="47"/>
      <c r="AI573" s="47"/>
      <c r="AJ573" s="47"/>
      <c r="AK573" s="47"/>
      <c r="AL573" s="47"/>
      <c r="AM573" s="47"/>
      <c r="AN573" s="2"/>
    </row>
    <row r="574" spans="1:40" x14ac:dyDescent="0.35">
      <c r="A574" s="11" t="s">
        <v>745</v>
      </c>
      <c r="B574" s="12"/>
      <c r="C574" s="12"/>
      <c r="D574" s="85"/>
      <c r="E574" s="74"/>
      <c r="F574" s="12"/>
      <c r="G574" s="12"/>
      <c r="H574" s="13"/>
      <c r="I574" s="63"/>
      <c r="J574" s="63"/>
      <c r="K574" s="13"/>
      <c r="L574" s="86"/>
      <c r="M574" s="87">
        <v>3764.594970703125</v>
      </c>
      <c r="N574" s="87">
        <v>6752.7900390625</v>
      </c>
      <c r="O574" s="73"/>
      <c r="P574" s="88"/>
      <c r="Q574" s="88"/>
      <c r="R574" s="47">
        <v>1</v>
      </c>
      <c r="S574" s="47">
        <v>1</v>
      </c>
      <c r="T574" s="47">
        <v>0</v>
      </c>
      <c r="U574" s="48">
        <v>0</v>
      </c>
      <c r="V574" s="48">
        <v>1.0300000000000001E-3</v>
      </c>
      <c r="W574" s="48">
        <v>2.0530000000000001E-3</v>
      </c>
      <c r="X574" s="48">
        <v>0.54148600000000002</v>
      </c>
      <c r="Y574" s="48">
        <v>0</v>
      </c>
      <c r="Z574" s="48">
        <v>0</v>
      </c>
      <c r="AA574" s="75">
        <v>574</v>
      </c>
      <c r="AB574" s="75"/>
      <c r="AC574" s="89"/>
      <c r="AD574" s="47"/>
      <c r="AE574" s="47"/>
      <c r="AF574" s="47"/>
      <c r="AG574" s="47"/>
      <c r="AH574" s="47"/>
      <c r="AI574" s="47"/>
      <c r="AJ574" s="47"/>
      <c r="AK574" s="47"/>
      <c r="AL574" s="47"/>
      <c r="AM574" s="47"/>
      <c r="AN574" s="2"/>
    </row>
    <row r="575" spans="1:40" x14ac:dyDescent="0.35">
      <c r="A575" s="11" t="s">
        <v>746</v>
      </c>
      <c r="B575" s="12"/>
      <c r="C575" s="12"/>
      <c r="D575" s="85"/>
      <c r="E575" s="74"/>
      <c r="F575" s="12"/>
      <c r="G575" s="12"/>
      <c r="H575" s="13"/>
      <c r="I575" s="63"/>
      <c r="J575" s="63"/>
      <c r="K575" s="13"/>
      <c r="L575" s="86"/>
      <c r="M575" s="87">
        <v>328.84683227539063</v>
      </c>
      <c r="N575" s="87">
        <v>8302.0791015625</v>
      </c>
      <c r="O575" s="73"/>
      <c r="P575" s="88"/>
      <c r="Q575" s="88"/>
      <c r="R575" s="47">
        <v>1</v>
      </c>
      <c r="S575" s="47">
        <v>1</v>
      </c>
      <c r="T575" s="47">
        <v>0</v>
      </c>
      <c r="U575" s="48">
        <v>0</v>
      </c>
      <c r="V575" s="48">
        <v>1.0300000000000001E-3</v>
      </c>
      <c r="W575" s="48">
        <v>2.0530000000000001E-3</v>
      </c>
      <c r="X575" s="48">
        <v>0.54148600000000002</v>
      </c>
      <c r="Y575" s="48">
        <v>0</v>
      </c>
      <c r="Z575" s="48">
        <v>0</v>
      </c>
      <c r="AA575" s="75">
        <v>575</v>
      </c>
      <c r="AB575" s="75"/>
      <c r="AC575" s="89"/>
      <c r="AD575" s="47"/>
      <c r="AE575" s="47"/>
      <c r="AF575" s="47"/>
      <c r="AG575" s="47"/>
      <c r="AH575" s="47"/>
      <c r="AI575" s="47"/>
      <c r="AJ575" s="47"/>
      <c r="AK575" s="47"/>
      <c r="AL575" s="47"/>
      <c r="AM575" s="47"/>
      <c r="AN575" s="2"/>
    </row>
    <row r="576" spans="1:40" x14ac:dyDescent="0.35">
      <c r="A576" s="11" t="s">
        <v>747</v>
      </c>
      <c r="B576" s="12"/>
      <c r="C576" s="12"/>
      <c r="D576" s="85"/>
      <c r="E576" s="74"/>
      <c r="F576" s="12"/>
      <c r="G576" s="12"/>
      <c r="H576" s="13"/>
      <c r="I576" s="63"/>
      <c r="J576" s="63"/>
      <c r="K576" s="13"/>
      <c r="L576" s="86"/>
      <c r="M576" s="87">
        <v>2913.933837890625</v>
      </c>
      <c r="N576" s="87">
        <v>8542.8955078125</v>
      </c>
      <c r="O576" s="73"/>
      <c r="P576" s="88"/>
      <c r="Q576" s="88"/>
      <c r="R576" s="47">
        <v>1</v>
      </c>
      <c r="S576" s="47">
        <v>1</v>
      </c>
      <c r="T576" s="47">
        <v>0</v>
      </c>
      <c r="U576" s="48">
        <v>0</v>
      </c>
      <c r="V576" s="48">
        <v>1.0300000000000001E-3</v>
      </c>
      <c r="W576" s="48">
        <v>2.0530000000000001E-3</v>
      </c>
      <c r="X576" s="48">
        <v>0.54148600000000002</v>
      </c>
      <c r="Y576" s="48">
        <v>0</v>
      </c>
      <c r="Z576" s="48">
        <v>0</v>
      </c>
      <c r="AA576" s="75">
        <v>576</v>
      </c>
      <c r="AB576" s="75"/>
      <c r="AC576" s="89"/>
      <c r="AD576" s="47"/>
      <c r="AE576" s="47"/>
      <c r="AF576" s="47"/>
      <c r="AG576" s="47"/>
      <c r="AH576" s="47"/>
      <c r="AI576" s="47"/>
      <c r="AJ576" s="47"/>
      <c r="AK576" s="47"/>
      <c r="AL576" s="47"/>
      <c r="AM576" s="47"/>
      <c r="AN576" s="2"/>
    </row>
    <row r="577" spans="1:40" x14ac:dyDescent="0.35">
      <c r="A577" s="11" t="s">
        <v>748</v>
      </c>
      <c r="B577" s="12"/>
      <c r="C577" s="12"/>
      <c r="D577" s="85"/>
      <c r="E577" s="74"/>
      <c r="F577" s="12"/>
      <c r="G577" s="12"/>
      <c r="H577" s="13"/>
      <c r="I577" s="63"/>
      <c r="J577" s="63"/>
      <c r="K577" s="13"/>
      <c r="L577" s="86"/>
      <c r="M577" s="87">
        <v>724.51214599609375</v>
      </c>
      <c r="N577" s="87">
        <v>9069.6572265625</v>
      </c>
      <c r="O577" s="73"/>
      <c r="P577" s="88"/>
      <c r="Q577" s="88"/>
      <c r="R577" s="47">
        <v>1</v>
      </c>
      <c r="S577" s="47">
        <v>1</v>
      </c>
      <c r="T577" s="47">
        <v>0</v>
      </c>
      <c r="U577" s="48">
        <v>0</v>
      </c>
      <c r="V577" s="48">
        <v>1.0300000000000001E-3</v>
      </c>
      <c r="W577" s="48">
        <v>2.0530000000000001E-3</v>
      </c>
      <c r="X577" s="48">
        <v>0.54148600000000002</v>
      </c>
      <c r="Y577" s="48">
        <v>0</v>
      </c>
      <c r="Z577" s="48">
        <v>0</v>
      </c>
      <c r="AA577" s="75">
        <v>577</v>
      </c>
      <c r="AB577" s="75"/>
      <c r="AC577" s="89"/>
      <c r="AD577" s="47"/>
      <c r="AE577" s="47"/>
      <c r="AF577" s="47"/>
      <c r="AG577" s="47"/>
      <c r="AH577" s="47"/>
      <c r="AI577" s="47"/>
      <c r="AJ577" s="47"/>
      <c r="AK577" s="47"/>
      <c r="AL577" s="47"/>
      <c r="AM577" s="47"/>
      <c r="AN577" s="2"/>
    </row>
    <row r="578" spans="1:40" x14ac:dyDescent="0.35">
      <c r="A578" s="11" t="s">
        <v>749</v>
      </c>
      <c r="B578" s="12"/>
      <c r="C578" s="12"/>
      <c r="D578" s="85"/>
      <c r="E578" s="74"/>
      <c r="F578" s="12"/>
      <c r="G578" s="12"/>
      <c r="H578" s="13"/>
      <c r="I578" s="63"/>
      <c r="J578" s="63"/>
      <c r="K578" s="13"/>
      <c r="L578" s="86"/>
      <c r="M578" s="87">
        <v>1499.3052978515625</v>
      </c>
      <c r="N578" s="87">
        <v>9673.275390625</v>
      </c>
      <c r="O578" s="73"/>
      <c r="P578" s="88"/>
      <c r="Q578" s="88"/>
      <c r="R578" s="47">
        <v>1</v>
      </c>
      <c r="S578" s="47">
        <v>1</v>
      </c>
      <c r="T578" s="47">
        <v>0</v>
      </c>
      <c r="U578" s="48">
        <v>0</v>
      </c>
      <c r="V578" s="48">
        <v>1.0300000000000001E-3</v>
      </c>
      <c r="W578" s="48">
        <v>2.0530000000000001E-3</v>
      </c>
      <c r="X578" s="48">
        <v>0.54148600000000002</v>
      </c>
      <c r="Y578" s="48">
        <v>0</v>
      </c>
      <c r="Z578" s="48">
        <v>0</v>
      </c>
      <c r="AA578" s="75">
        <v>578</v>
      </c>
      <c r="AB578" s="75"/>
      <c r="AC578" s="89"/>
      <c r="AD578" s="47"/>
      <c r="AE578" s="47"/>
      <c r="AF578" s="47"/>
      <c r="AG578" s="47"/>
      <c r="AH578" s="47"/>
      <c r="AI578" s="47"/>
      <c r="AJ578" s="47"/>
      <c r="AK578" s="47"/>
      <c r="AL578" s="47"/>
      <c r="AM578" s="47"/>
      <c r="AN578" s="2"/>
    </row>
    <row r="579" spans="1:40" x14ac:dyDescent="0.35">
      <c r="A579" s="11" t="s">
        <v>750</v>
      </c>
      <c r="B579" s="12"/>
      <c r="C579" s="12"/>
      <c r="D579" s="85"/>
      <c r="E579" s="74"/>
      <c r="F579" s="12"/>
      <c r="G579" s="12"/>
      <c r="H579" s="13"/>
      <c r="I579" s="63"/>
      <c r="J579" s="63"/>
      <c r="K579" s="13"/>
      <c r="L579" s="86"/>
      <c r="M579" s="87">
        <v>1600.285400390625</v>
      </c>
      <c r="N579" s="87">
        <v>9082.3056640625</v>
      </c>
      <c r="O579" s="73"/>
      <c r="P579" s="88"/>
      <c r="Q579" s="88"/>
      <c r="R579" s="47">
        <v>1</v>
      </c>
      <c r="S579" s="47">
        <v>1</v>
      </c>
      <c r="T579" s="47">
        <v>0</v>
      </c>
      <c r="U579" s="48">
        <v>0</v>
      </c>
      <c r="V579" s="48">
        <v>1.0300000000000001E-3</v>
      </c>
      <c r="W579" s="48">
        <v>2.0530000000000001E-3</v>
      </c>
      <c r="X579" s="48">
        <v>0.54148600000000002</v>
      </c>
      <c r="Y579" s="48">
        <v>0</v>
      </c>
      <c r="Z579" s="48">
        <v>0</v>
      </c>
      <c r="AA579" s="75">
        <v>579</v>
      </c>
      <c r="AB579" s="75"/>
      <c r="AC579" s="89"/>
      <c r="AD579" s="47"/>
      <c r="AE579" s="47"/>
      <c r="AF579" s="47"/>
      <c r="AG579" s="47"/>
      <c r="AH579" s="47"/>
      <c r="AI579" s="47"/>
      <c r="AJ579" s="47"/>
      <c r="AK579" s="47"/>
      <c r="AL579" s="47"/>
      <c r="AM579" s="47"/>
      <c r="AN579" s="2"/>
    </row>
    <row r="580" spans="1:40" x14ac:dyDescent="0.35">
      <c r="A580" s="11" t="s">
        <v>751</v>
      </c>
      <c r="B580" s="12"/>
      <c r="C580" s="12"/>
      <c r="D580" s="85"/>
      <c r="E580" s="74"/>
      <c r="F580" s="12"/>
      <c r="G580" s="12"/>
      <c r="H580" s="13"/>
      <c r="I580" s="63"/>
      <c r="J580" s="63"/>
      <c r="K580" s="13"/>
      <c r="L580" s="86"/>
      <c r="M580" s="87">
        <v>2445.008544921875</v>
      </c>
      <c r="N580" s="87">
        <v>5975.4970703125</v>
      </c>
      <c r="O580" s="73"/>
      <c r="P580" s="88"/>
      <c r="Q580" s="88"/>
      <c r="R580" s="47">
        <v>1</v>
      </c>
      <c r="S580" s="47">
        <v>1</v>
      </c>
      <c r="T580" s="47">
        <v>0</v>
      </c>
      <c r="U580" s="48">
        <v>0</v>
      </c>
      <c r="V580" s="48">
        <v>1.0300000000000001E-3</v>
      </c>
      <c r="W580" s="48">
        <v>2.0530000000000001E-3</v>
      </c>
      <c r="X580" s="48">
        <v>0.54148600000000002</v>
      </c>
      <c r="Y580" s="48">
        <v>0</v>
      </c>
      <c r="Z580" s="48">
        <v>0</v>
      </c>
      <c r="AA580" s="75">
        <v>580</v>
      </c>
      <c r="AB580" s="75"/>
      <c r="AC580" s="89"/>
      <c r="AD580" s="47"/>
      <c r="AE580" s="47"/>
      <c r="AF580" s="47"/>
      <c r="AG580" s="47"/>
      <c r="AH580" s="47"/>
      <c r="AI580" s="47"/>
      <c r="AJ580" s="47"/>
      <c r="AK580" s="47"/>
      <c r="AL580" s="47"/>
      <c r="AM580" s="47"/>
      <c r="AN580" s="2"/>
    </row>
    <row r="581" spans="1:40" x14ac:dyDescent="0.35">
      <c r="A581" s="11" t="s">
        <v>752</v>
      </c>
      <c r="B581" s="12"/>
      <c r="C581" s="12"/>
      <c r="D581" s="85"/>
      <c r="E581" s="74"/>
      <c r="F581" s="12"/>
      <c r="G581" s="12"/>
      <c r="H581" s="13"/>
      <c r="I581" s="63"/>
      <c r="J581" s="63"/>
      <c r="K581" s="13"/>
      <c r="L581" s="86"/>
      <c r="M581" s="87">
        <v>2494.23583984375</v>
      </c>
      <c r="N581" s="87">
        <v>9597.4482421875</v>
      </c>
      <c r="O581" s="73"/>
      <c r="P581" s="88"/>
      <c r="Q581" s="88"/>
      <c r="R581" s="47">
        <v>1</v>
      </c>
      <c r="S581" s="47">
        <v>1</v>
      </c>
      <c r="T581" s="47">
        <v>0</v>
      </c>
      <c r="U581" s="48">
        <v>0</v>
      </c>
      <c r="V581" s="48">
        <v>1.0300000000000001E-3</v>
      </c>
      <c r="W581" s="48">
        <v>2.0530000000000001E-3</v>
      </c>
      <c r="X581" s="48">
        <v>0.54148600000000002</v>
      </c>
      <c r="Y581" s="48">
        <v>0</v>
      </c>
      <c r="Z581" s="48">
        <v>0</v>
      </c>
      <c r="AA581" s="75">
        <v>581</v>
      </c>
      <c r="AB581" s="75"/>
      <c r="AC581" s="89"/>
      <c r="AD581" s="47"/>
      <c r="AE581" s="47"/>
      <c r="AF581" s="47"/>
      <c r="AG581" s="47"/>
      <c r="AH581" s="47"/>
      <c r="AI581" s="47"/>
      <c r="AJ581" s="47"/>
      <c r="AK581" s="47"/>
      <c r="AL581" s="47"/>
      <c r="AM581" s="47"/>
      <c r="AN581" s="2"/>
    </row>
    <row r="582" spans="1:40" x14ac:dyDescent="0.35">
      <c r="A582" s="11" t="s">
        <v>753</v>
      </c>
      <c r="B582" s="12"/>
      <c r="C582" s="12"/>
      <c r="D582" s="85"/>
      <c r="E582" s="74"/>
      <c r="F582" s="12"/>
      <c r="G582" s="12"/>
      <c r="H582" s="13"/>
      <c r="I582" s="63"/>
      <c r="J582" s="63"/>
      <c r="K582" s="13"/>
      <c r="L582" s="86"/>
      <c r="M582" s="87">
        <v>738.2012939453125</v>
      </c>
      <c r="N582" s="87">
        <v>7750.8837890625</v>
      </c>
      <c r="O582" s="73"/>
      <c r="P582" s="88"/>
      <c r="Q582" s="88"/>
      <c r="R582" s="47">
        <v>1</v>
      </c>
      <c r="S582" s="47">
        <v>1</v>
      </c>
      <c r="T582" s="47">
        <v>0</v>
      </c>
      <c r="U582" s="48">
        <v>0</v>
      </c>
      <c r="V582" s="48">
        <v>1.0300000000000001E-3</v>
      </c>
      <c r="W582" s="48">
        <v>2.0530000000000001E-3</v>
      </c>
      <c r="X582" s="48">
        <v>0.54148600000000002</v>
      </c>
      <c r="Y582" s="48">
        <v>0</v>
      </c>
      <c r="Z582" s="48">
        <v>0</v>
      </c>
      <c r="AA582" s="75">
        <v>582</v>
      </c>
      <c r="AB582" s="75"/>
      <c r="AC582" s="89"/>
      <c r="AD582" s="47"/>
      <c r="AE582" s="47"/>
      <c r="AF582" s="47"/>
      <c r="AG582" s="47"/>
      <c r="AH582" s="47"/>
      <c r="AI582" s="47"/>
      <c r="AJ582" s="47"/>
      <c r="AK582" s="47"/>
      <c r="AL582" s="47"/>
      <c r="AM582" s="47"/>
      <c r="AN582" s="2"/>
    </row>
    <row r="583" spans="1:40" x14ac:dyDescent="0.35">
      <c r="A583" s="11" t="s">
        <v>754</v>
      </c>
      <c r="B583" s="12"/>
      <c r="C583" s="12"/>
      <c r="D583" s="85"/>
      <c r="E583" s="74"/>
      <c r="F583" s="12"/>
      <c r="G583" s="12"/>
      <c r="H583" s="13"/>
      <c r="I583" s="63"/>
      <c r="J583" s="63"/>
      <c r="K583" s="13"/>
      <c r="L583" s="86"/>
      <c r="M583" s="87">
        <v>1664.5655517578125</v>
      </c>
      <c r="N583" s="87">
        <v>6711.28662109375</v>
      </c>
      <c r="O583" s="73"/>
      <c r="P583" s="88"/>
      <c r="Q583" s="88"/>
      <c r="R583" s="47">
        <v>1</v>
      </c>
      <c r="S583" s="47">
        <v>1</v>
      </c>
      <c r="T583" s="47">
        <v>0</v>
      </c>
      <c r="U583" s="48">
        <v>0</v>
      </c>
      <c r="V583" s="48">
        <v>1.0300000000000001E-3</v>
      </c>
      <c r="W583" s="48">
        <v>2.0530000000000001E-3</v>
      </c>
      <c r="X583" s="48">
        <v>0.54148600000000002</v>
      </c>
      <c r="Y583" s="48">
        <v>0</v>
      </c>
      <c r="Z583" s="48">
        <v>0</v>
      </c>
      <c r="AA583" s="75">
        <v>583</v>
      </c>
      <c r="AB583" s="75"/>
      <c r="AC583" s="89"/>
      <c r="AD583" s="47"/>
      <c r="AE583" s="47"/>
      <c r="AF583" s="47"/>
      <c r="AG583" s="47"/>
      <c r="AH583" s="47"/>
      <c r="AI583" s="47"/>
      <c r="AJ583" s="47"/>
      <c r="AK583" s="47"/>
      <c r="AL583" s="47"/>
      <c r="AM583" s="47"/>
      <c r="AN583" s="2"/>
    </row>
    <row r="584" spans="1:40" x14ac:dyDescent="0.35">
      <c r="A584" s="11" t="s">
        <v>755</v>
      </c>
      <c r="B584" s="12"/>
      <c r="C584" s="12"/>
      <c r="D584" s="85"/>
      <c r="E584" s="74"/>
      <c r="F584" s="12"/>
      <c r="G584" s="12"/>
      <c r="H584" s="13"/>
      <c r="I584" s="63"/>
      <c r="J584" s="63"/>
      <c r="K584" s="13"/>
      <c r="L584" s="86"/>
      <c r="M584" s="87">
        <v>3942.92333984375</v>
      </c>
      <c r="N584" s="87">
        <v>7482.046875</v>
      </c>
      <c r="O584" s="73"/>
      <c r="P584" s="88"/>
      <c r="Q584" s="88"/>
      <c r="R584" s="47">
        <v>1</v>
      </c>
      <c r="S584" s="47">
        <v>1</v>
      </c>
      <c r="T584" s="47">
        <v>0</v>
      </c>
      <c r="U584" s="48">
        <v>0</v>
      </c>
      <c r="V584" s="48">
        <v>1.0300000000000001E-3</v>
      </c>
      <c r="W584" s="48">
        <v>2.0530000000000001E-3</v>
      </c>
      <c r="X584" s="48">
        <v>0.54148600000000002</v>
      </c>
      <c r="Y584" s="48">
        <v>0</v>
      </c>
      <c r="Z584" s="48">
        <v>0</v>
      </c>
      <c r="AA584" s="75">
        <v>584</v>
      </c>
      <c r="AB584" s="75"/>
      <c r="AC584" s="89"/>
      <c r="AD584" s="47"/>
      <c r="AE584" s="47"/>
      <c r="AF584" s="47"/>
      <c r="AG584" s="47"/>
      <c r="AH584" s="47"/>
      <c r="AI584" s="47"/>
      <c r="AJ584" s="47"/>
      <c r="AK584" s="47"/>
      <c r="AL584" s="47"/>
      <c r="AM584" s="47"/>
      <c r="AN584" s="2"/>
    </row>
    <row r="585" spans="1:40" x14ac:dyDescent="0.35">
      <c r="A585" s="11" t="s">
        <v>756</v>
      </c>
      <c r="B585" s="12"/>
      <c r="C585" s="12"/>
      <c r="D585" s="85"/>
      <c r="E585" s="74"/>
      <c r="F585" s="12"/>
      <c r="G585" s="12"/>
      <c r="H585" s="13"/>
      <c r="I585" s="63"/>
      <c r="J585" s="63"/>
      <c r="K585" s="13"/>
      <c r="L585" s="86"/>
      <c r="M585" s="87">
        <v>7054.5478515625</v>
      </c>
      <c r="N585" s="87">
        <v>4498.220703125</v>
      </c>
      <c r="O585" s="73"/>
      <c r="P585" s="88"/>
      <c r="Q585" s="88"/>
      <c r="R585" s="47">
        <v>2</v>
      </c>
      <c r="S585" s="47">
        <v>0</v>
      </c>
      <c r="T585" s="47">
        <v>2</v>
      </c>
      <c r="U585" s="48">
        <v>406</v>
      </c>
      <c r="V585" s="48">
        <v>1.761E-3</v>
      </c>
      <c r="W585" s="48">
        <v>0</v>
      </c>
      <c r="X585" s="48">
        <v>0.98850400000000005</v>
      </c>
      <c r="Y585" s="48">
        <v>0</v>
      </c>
      <c r="Z585" s="48">
        <v>0</v>
      </c>
      <c r="AA585" s="75">
        <v>585</v>
      </c>
      <c r="AB585" s="75"/>
      <c r="AC585" s="89"/>
      <c r="AD585" s="47"/>
      <c r="AE585" s="47"/>
      <c r="AF585" s="47"/>
      <c r="AG585" s="47"/>
      <c r="AH585" s="47"/>
      <c r="AI585" s="47"/>
      <c r="AJ585" s="106" t="s">
        <v>2147</v>
      </c>
      <c r="AK585" s="106" t="s">
        <v>2147</v>
      </c>
      <c r="AL585" s="106" t="s">
        <v>2147</v>
      </c>
      <c r="AM585" s="106" t="s">
        <v>2147</v>
      </c>
      <c r="AN585" s="2"/>
    </row>
    <row r="586" spans="1:40" x14ac:dyDescent="0.35">
      <c r="A586" s="11" t="s">
        <v>757</v>
      </c>
      <c r="B586" s="12"/>
      <c r="C586" s="12"/>
      <c r="D586" s="85"/>
      <c r="E586" s="74"/>
      <c r="F586" s="12"/>
      <c r="G586" s="12"/>
      <c r="H586" s="13"/>
      <c r="I586" s="63"/>
      <c r="J586" s="63"/>
      <c r="K586" s="13"/>
      <c r="L586" s="86"/>
      <c r="M586" s="87">
        <v>9808.6435546875</v>
      </c>
      <c r="N586" s="87">
        <v>3556.503173828125</v>
      </c>
      <c r="O586" s="73"/>
      <c r="P586" s="88"/>
      <c r="Q586" s="88"/>
      <c r="R586" s="47">
        <v>1</v>
      </c>
      <c r="S586" s="47">
        <v>1</v>
      </c>
      <c r="T586" s="47">
        <v>0</v>
      </c>
      <c r="U586" s="48">
        <v>0</v>
      </c>
      <c r="V586" s="48">
        <v>1.297E-3</v>
      </c>
      <c r="W586" s="48">
        <v>0</v>
      </c>
      <c r="X586" s="48">
        <v>0.57011400000000001</v>
      </c>
      <c r="Y586" s="48">
        <v>0</v>
      </c>
      <c r="Z586" s="48">
        <v>0</v>
      </c>
      <c r="AA586" s="75">
        <v>586</v>
      </c>
      <c r="AB586" s="75"/>
      <c r="AC586" s="89"/>
      <c r="AD586" s="47"/>
      <c r="AE586" s="47"/>
      <c r="AF586" s="47"/>
      <c r="AG586" s="47"/>
      <c r="AH586" s="47"/>
      <c r="AI586" s="47"/>
      <c r="AJ586" s="47"/>
      <c r="AK586" s="47"/>
      <c r="AL586" s="47"/>
      <c r="AM586" s="47"/>
      <c r="AN586" s="2"/>
    </row>
    <row r="587" spans="1:40" x14ac:dyDescent="0.35">
      <c r="A587" s="11" t="s">
        <v>758</v>
      </c>
      <c r="B587" s="12"/>
      <c r="C587" s="12"/>
      <c r="D587" s="85"/>
      <c r="E587" s="74"/>
      <c r="F587" s="12"/>
      <c r="G587" s="12"/>
      <c r="H587" s="13"/>
      <c r="I587" s="63"/>
      <c r="J587" s="63"/>
      <c r="K587" s="13"/>
      <c r="L587" s="86"/>
      <c r="M587" s="87">
        <v>2024.0794677734375</v>
      </c>
      <c r="N587" s="87">
        <v>5448.46923828125</v>
      </c>
      <c r="O587" s="73"/>
      <c r="P587" s="88"/>
      <c r="Q587" s="88"/>
      <c r="R587" s="47">
        <v>1</v>
      </c>
      <c r="S587" s="47">
        <v>1</v>
      </c>
      <c r="T587" s="47">
        <v>0</v>
      </c>
      <c r="U587" s="48">
        <v>0</v>
      </c>
      <c r="V587" s="48">
        <v>1.0300000000000001E-3</v>
      </c>
      <c r="W587" s="48">
        <v>2.0530000000000001E-3</v>
      </c>
      <c r="X587" s="48">
        <v>0.54148600000000002</v>
      </c>
      <c r="Y587" s="48">
        <v>0</v>
      </c>
      <c r="Z587" s="48">
        <v>0</v>
      </c>
      <c r="AA587" s="75">
        <v>587</v>
      </c>
      <c r="AB587" s="75"/>
      <c r="AC587" s="89"/>
      <c r="AD587" s="47"/>
      <c r="AE587" s="47"/>
      <c r="AF587" s="47"/>
      <c r="AG587" s="47"/>
      <c r="AH587" s="47"/>
      <c r="AI587" s="47"/>
      <c r="AJ587" s="47"/>
      <c r="AK587" s="47"/>
      <c r="AL587" s="47"/>
      <c r="AM587" s="47"/>
      <c r="AN587" s="2"/>
    </row>
    <row r="588" spans="1:40" x14ac:dyDescent="0.35">
      <c r="A588" s="11" t="s">
        <v>759</v>
      </c>
      <c r="B588" s="12"/>
      <c r="C588" s="12"/>
      <c r="D588" s="85"/>
      <c r="E588" s="74"/>
      <c r="F588" s="12"/>
      <c r="G588" s="12"/>
      <c r="H588" s="13"/>
      <c r="I588" s="63"/>
      <c r="J588" s="63"/>
      <c r="K588" s="13"/>
      <c r="L588" s="86"/>
      <c r="M588" s="87">
        <v>2066.8662109375</v>
      </c>
      <c r="N588" s="87">
        <v>7121.2509765625</v>
      </c>
      <c r="O588" s="73"/>
      <c r="P588" s="88"/>
      <c r="Q588" s="88"/>
      <c r="R588" s="47">
        <v>1</v>
      </c>
      <c r="S588" s="47">
        <v>1</v>
      </c>
      <c r="T588" s="47">
        <v>0</v>
      </c>
      <c r="U588" s="48">
        <v>0</v>
      </c>
      <c r="V588" s="48">
        <v>1.0300000000000001E-3</v>
      </c>
      <c r="W588" s="48">
        <v>2.0530000000000001E-3</v>
      </c>
      <c r="X588" s="48">
        <v>0.54148600000000002</v>
      </c>
      <c r="Y588" s="48">
        <v>0</v>
      </c>
      <c r="Z588" s="48">
        <v>0</v>
      </c>
      <c r="AA588" s="75">
        <v>588</v>
      </c>
      <c r="AB588" s="75"/>
      <c r="AC588" s="89"/>
      <c r="AD588" s="47"/>
      <c r="AE588" s="47"/>
      <c r="AF588" s="47"/>
      <c r="AG588" s="47"/>
      <c r="AH588" s="47"/>
      <c r="AI588" s="47"/>
      <c r="AJ588" s="47"/>
      <c r="AK588" s="47"/>
      <c r="AL588" s="47"/>
      <c r="AM588" s="47"/>
      <c r="AN588" s="2"/>
    </row>
    <row r="589" spans="1:40" x14ac:dyDescent="0.35">
      <c r="A589" s="11" t="s">
        <v>760</v>
      </c>
      <c r="B589" s="12"/>
      <c r="C589" s="12"/>
      <c r="D589" s="85"/>
      <c r="E589" s="74"/>
      <c r="F589" s="12"/>
      <c r="G589" s="12"/>
      <c r="H589" s="13"/>
      <c r="I589" s="63"/>
      <c r="J589" s="63"/>
      <c r="K589" s="13"/>
      <c r="L589" s="86"/>
      <c r="M589" s="87">
        <v>5157.92529296875</v>
      </c>
      <c r="N589" s="87">
        <v>8379.9375</v>
      </c>
      <c r="O589" s="73"/>
      <c r="P589" s="88"/>
      <c r="Q589" s="88"/>
      <c r="R589" s="47">
        <v>1</v>
      </c>
      <c r="S589" s="47">
        <v>1</v>
      </c>
      <c r="T589" s="47">
        <v>0</v>
      </c>
      <c r="U589" s="48">
        <v>0</v>
      </c>
      <c r="V589" s="48">
        <v>1.3209999999999999E-3</v>
      </c>
      <c r="W589" s="48">
        <v>0</v>
      </c>
      <c r="X589" s="48">
        <v>0.55227300000000001</v>
      </c>
      <c r="Y589" s="48">
        <v>0</v>
      </c>
      <c r="Z589" s="48">
        <v>0</v>
      </c>
      <c r="AA589" s="75">
        <v>589</v>
      </c>
      <c r="AB589" s="75"/>
      <c r="AC589" s="89"/>
      <c r="AD589" s="47"/>
      <c r="AE589" s="47"/>
      <c r="AF589" s="47"/>
      <c r="AG589" s="47"/>
      <c r="AH589" s="47"/>
      <c r="AI589" s="47"/>
      <c r="AJ589" s="47"/>
      <c r="AK589" s="47"/>
      <c r="AL589" s="47"/>
      <c r="AM589" s="47"/>
      <c r="AN589" s="2"/>
    </row>
    <row r="590" spans="1:40" x14ac:dyDescent="0.35">
      <c r="A590" s="11" t="s">
        <v>761</v>
      </c>
      <c r="B590" s="12"/>
      <c r="C590" s="12"/>
      <c r="D590" s="85"/>
      <c r="E590" s="74"/>
      <c r="F590" s="12"/>
      <c r="G590" s="12"/>
      <c r="H590" s="13"/>
      <c r="I590" s="63"/>
      <c r="J590" s="63"/>
      <c r="K590" s="13"/>
      <c r="L590" s="86"/>
      <c r="M590" s="87">
        <v>6989.2509765625</v>
      </c>
      <c r="N590" s="87">
        <v>8576.017578125</v>
      </c>
      <c r="O590" s="73"/>
      <c r="P590" s="88"/>
      <c r="Q590" s="88"/>
      <c r="R590" s="47">
        <v>1</v>
      </c>
      <c r="S590" s="47">
        <v>1</v>
      </c>
      <c r="T590" s="47">
        <v>0</v>
      </c>
      <c r="U590" s="48">
        <v>0</v>
      </c>
      <c r="V590" s="48">
        <v>1.328E-3</v>
      </c>
      <c r="W590" s="48">
        <v>0</v>
      </c>
      <c r="X590" s="48">
        <v>0.55054800000000004</v>
      </c>
      <c r="Y590" s="48">
        <v>0</v>
      </c>
      <c r="Z590" s="48">
        <v>0</v>
      </c>
      <c r="AA590" s="75">
        <v>590</v>
      </c>
      <c r="AB590" s="75"/>
      <c r="AC590" s="89"/>
      <c r="AD590" s="47"/>
      <c r="AE590" s="47"/>
      <c r="AF590" s="47"/>
      <c r="AG590" s="47"/>
      <c r="AH590" s="47"/>
      <c r="AI590" s="47"/>
      <c r="AJ590" s="47"/>
      <c r="AK590" s="47"/>
      <c r="AL590" s="47"/>
      <c r="AM590" s="47"/>
      <c r="AN590" s="2"/>
    </row>
    <row r="591" spans="1:40" x14ac:dyDescent="0.35">
      <c r="A591" s="11" t="s">
        <v>762</v>
      </c>
      <c r="B591" s="12"/>
      <c r="C591" s="12"/>
      <c r="D591" s="85"/>
      <c r="E591" s="74"/>
      <c r="F591" s="12"/>
      <c r="G591" s="12"/>
      <c r="H591" s="13"/>
      <c r="I591" s="63"/>
      <c r="J591" s="63"/>
      <c r="K591" s="13"/>
      <c r="L591" s="86"/>
      <c r="M591" s="87">
        <v>3871.908935546875</v>
      </c>
      <c r="N591" s="87">
        <v>8325.109375</v>
      </c>
      <c r="O591" s="73"/>
      <c r="P591" s="88"/>
      <c r="Q591" s="88"/>
      <c r="R591" s="47">
        <v>1</v>
      </c>
      <c r="S591" s="47">
        <v>1</v>
      </c>
      <c r="T591" s="47">
        <v>0</v>
      </c>
      <c r="U591" s="48">
        <v>0</v>
      </c>
      <c r="V591" s="48">
        <v>1.0300000000000001E-3</v>
      </c>
      <c r="W591" s="48">
        <v>2.0530000000000001E-3</v>
      </c>
      <c r="X591" s="48">
        <v>0.54148600000000002</v>
      </c>
      <c r="Y591" s="48">
        <v>0</v>
      </c>
      <c r="Z591" s="48">
        <v>0</v>
      </c>
      <c r="AA591" s="75">
        <v>591</v>
      </c>
      <c r="AB591" s="75"/>
      <c r="AC591" s="89"/>
      <c r="AD591" s="47"/>
      <c r="AE591" s="47"/>
      <c r="AF591" s="47"/>
      <c r="AG591" s="47"/>
      <c r="AH591" s="47"/>
      <c r="AI591" s="47"/>
      <c r="AJ591" s="47"/>
      <c r="AK591" s="47"/>
      <c r="AL591" s="47"/>
      <c r="AM591" s="47"/>
      <c r="AN591" s="2"/>
    </row>
    <row r="592" spans="1:40" x14ac:dyDescent="0.35">
      <c r="A592" s="11" t="s">
        <v>763</v>
      </c>
      <c r="B592" s="12"/>
      <c r="C592" s="12"/>
      <c r="D592" s="85"/>
      <c r="E592" s="74"/>
      <c r="F592" s="12"/>
      <c r="G592" s="12"/>
      <c r="H592" s="13"/>
      <c r="I592" s="63"/>
      <c r="J592" s="63"/>
      <c r="K592" s="13"/>
      <c r="L592" s="86"/>
      <c r="M592" s="87">
        <v>3110.241943359375</v>
      </c>
      <c r="N592" s="87">
        <v>5928.212890625</v>
      </c>
      <c r="O592" s="73"/>
      <c r="P592" s="88"/>
      <c r="Q592" s="88"/>
      <c r="R592" s="47">
        <v>1</v>
      </c>
      <c r="S592" s="47">
        <v>1</v>
      </c>
      <c r="T592" s="47">
        <v>0</v>
      </c>
      <c r="U592" s="48">
        <v>0</v>
      </c>
      <c r="V592" s="48">
        <v>1.0300000000000001E-3</v>
      </c>
      <c r="W592" s="48">
        <v>2.0530000000000001E-3</v>
      </c>
      <c r="X592" s="48">
        <v>0.54148600000000002</v>
      </c>
      <c r="Y592" s="48">
        <v>0</v>
      </c>
      <c r="Z592" s="48">
        <v>0</v>
      </c>
      <c r="AA592" s="75">
        <v>592</v>
      </c>
      <c r="AB592" s="75"/>
      <c r="AC592" s="89"/>
      <c r="AD592" s="47"/>
      <c r="AE592" s="47"/>
      <c r="AF592" s="47"/>
      <c r="AG592" s="47"/>
      <c r="AH592" s="47"/>
      <c r="AI592" s="47"/>
      <c r="AJ592" s="47"/>
      <c r="AK592" s="47"/>
      <c r="AL592" s="47"/>
      <c r="AM592" s="47"/>
      <c r="AN592" s="2"/>
    </row>
    <row r="593" spans="1:40" x14ac:dyDescent="0.35">
      <c r="A593" s="11" t="s">
        <v>764</v>
      </c>
      <c r="B593" s="12"/>
      <c r="C593" s="12"/>
      <c r="D593" s="85"/>
      <c r="E593" s="74"/>
      <c r="F593" s="12"/>
      <c r="G593" s="12"/>
      <c r="H593" s="13"/>
      <c r="I593" s="63"/>
      <c r="J593" s="63"/>
      <c r="K593" s="13"/>
      <c r="L593" s="86"/>
      <c r="M593" s="87">
        <v>3031.1640625</v>
      </c>
      <c r="N593" s="87">
        <v>7935.87841796875</v>
      </c>
      <c r="O593" s="73"/>
      <c r="P593" s="88"/>
      <c r="Q593" s="88"/>
      <c r="R593" s="47">
        <v>1</v>
      </c>
      <c r="S593" s="47">
        <v>1</v>
      </c>
      <c r="T593" s="47">
        <v>0</v>
      </c>
      <c r="U593" s="48">
        <v>0</v>
      </c>
      <c r="V593" s="48">
        <v>1.0300000000000001E-3</v>
      </c>
      <c r="W593" s="48">
        <v>2.0530000000000001E-3</v>
      </c>
      <c r="X593" s="48">
        <v>0.54148600000000002</v>
      </c>
      <c r="Y593" s="48">
        <v>0</v>
      </c>
      <c r="Z593" s="48">
        <v>0</v>
      </c>
      <c r="AA593" s="75">
        <v>593</v>
      </c>
      <c r="AB593" s="75"/>
      <c r="AC593" s="89"/>
      <c r="AD593" s="47"/>
      <c r="AE593" s="47"/>
      <c r="AF593" s="47"/>
      <c r="AG593" s="47"/>
      <c r="AH593" s="47"/>
      <c r="AI593" s="47"/>
      <c r="AJ593" s="47"/>
      <c r="AK593" s="47"/>
      <c r="AL593" s="47"/>
      <c r="AM593" s="47"/>
      <c r="AN593" s="2"/>
    </row>
    <row r="594" spans="1:40" x14ac:dyDescent="0.35">
      <c r="A594" s="11" t="s">
        <v>765</v>
      </c>
      <c r="B594" s="12"/>
      <c r="C594" s="12"/>
      <c r="D594" s="85"/>
      <c r="E594" s="74"/>
      <c r="F594" s="12"/>
      <c r="G594" s="12"/>
      <c r="H594" s="13"/>
      <c r="I594" s="63"/>
      <c r="J594" s="63"/>
      <c r="K594" s="13"/>
      <c r="L594" s="86"/>
      <c r="M594" s="87">
        <v>2034.0416259765625</v>
      </c>
      <c r="N594" s="87">
        <v>6571.419921875</v>
      </c>
      <c r="O594" s="73"/>
      <c r="P594" s="88"/>
      <c r="Q594" s="88"/>
      <c r="R594" s="47">
        <v>1</v>
      </c>
      <c r="S594" s="47">
        <v>1</v>
      </c>
      <c r="T594" s="47">
        <v>0</v>
      </c>
      <c r="U594" s="48">
        <v>0</v>
      </c>
      <c r="V594" s="48">
        <v>1.0300000000000001E-3</v>
      </c>
      <c r="W594" s="48">
        <v>2.0530000000000001E-3</v>
      </c>
      <c r="X594" s="48">
        <v>0.54148600000000002</v>
      </c>
      <c r="Y594" s="48">
        <v>0</v>
      </c>
      <c r="Z594" s="48">
        <v>0</v>
      </c>
      <c r="AA594" s="75">
        <v>594</v>
      </c>
      <c r="AB594" s="75"/>
      <c r="AC594" s="89"/>
      <c r="AD594" s="47"/>
      <c r="AE594" s="47"/>
      <c r="AF594" s="47"/>
      <c r="AG594" s="47"/>
      <c r="AH594" s="47"/>
      <c r="AI594" s="47"/>
      <c r="AJ594" s="47"/>
      <c r="AK594" s="47"/>
      <c r="AL594" s="47"/>
      <c r="AM594" s="47"/>
      <c r="AN594" s="2"/>
    </row>
    <row r="595" spans="1:40" x14ac:dyDescent="0.35">
      <c r="A595" s="11" t="s">
        <v>766</v>
      </c>
      <c r="B595" s="12"/>
      <c r="C595" s="12"/>
      <c r="D595" s="85"/>
      <c r="E595" s="74"/>
      <c r="F595" s="12"/>
      <c r="G595" s="12"/>
      <c r="H595" s="13"/>
      <c r="I595" s="63"/>
      <c r="J595" s="63"/>
      <c r="K595" s="13"/>
      <c r="L595" s="86"/>
      <c r="M595" s="87">
        <v>1805.5799560546875</v>
      </c>
      <c r="N595" s="87">
        <v>7008.7431640625</v>
      </c>
      <c r="O595" s="73"/>
      <c r="P595" s="88"/>
      <c r="Q595" s="88"/>
      <c r="R595" s="47">
        <v>1</v>
      </c>
      <c r="S595" s="47">
        <v>1</v>
      </c>
      <c r="T595" s="47">
        <v>0</v>
      </c>
      <c r="U595" s="48">
        <v>0</v>
      </c>
      <c r="V595" s="48">
        <v>1.0300000000000001E-3</v>
      </c>
      <c r="W595" s="48">
        <v>2.0530000000000001E-3</v>
      </c>
      <c r="X595" s="48">
        <v>0.54148600000000002</v>
      </c>
      <c r="Y595" s="48">
        <v>0</v>
      </c>
      <c r="Z595" s="48">
        <v>0</v>
      </c>
      <c r="AA595" s="75">
        <v>595</v>
      </c>
      <c r="AB595" s="75"/>
      <c r="AC595" s="89"/>
      <c r="AD595" s="47"/>
      <c r="AE595" s="47"/>
      <c r="AF595" s="47"/>
      <c r="AG595" s="47"/>
      <c r="AH595" s="47"/>
      <c r="AI595" s="47"/>
      <c r="AJ595" s="47"/>
      <c r="AK595" s="47"/>
      <c r="AL595" s="47"/>
      <c r="AM595" s="47"/>
      <c r="AN595" s="2"/>
    </row>
    <row r="596" spans="1:40" x14ac:dyDescent="0.35">
      <c r="A596" s="11" t="s">
        <v>767</v>
      </c>
      <c r="B596" s="12"/>
      <c r="C596" s="12"/>
      <c r="D596" s="85"/>
      <c r="E596" s="74"/>
      <c r="F596" s="12"/>
      <c r="G596" s="12"/>
      <c r="H596" s="13"/>
      <c r="I596" s="63"/>
      <c r="J596" s="63"/>
      <c r="K596" s="13"/>
      <c r="L596" s="86"/>
      <c r="M596" s="87">
        <v>2044.1453857421875</v>
      </c>
      <c r="N596" s="87">
        <v>8359.890625</v>
      </c>
      <c r="O596" s="73"/>
      <c r="P596" s="88"/>
      <c r="Q596" s="88"/>
      <c r="R596" s="47">
        <v>1</v>
      </c>
      <c r="S596" s="47">
        <v>1</v>
      </c>
      <c r="T596" s="47">
        <v>0</v>
      </c>
      <c r="U596" s="48">
        <v>0</v>
      </c>
      <c r="V596" s="48">
        <v>1.0300000000000001E-3</v>
      </c>
      <c r="W596" s="48">
        <v>2.0530000000000001E-3</v>
      </c>
      <c r="X596" s="48">
        <v>0.54148600000000002</v>
      </c>
      <c r="Y596" s="48">
        <v>0</v>
      </c>
      <c r="Z596" s="48">
        <v>0</v>
      </c>
      <c r="AA596" s="75">
        <v>596</v>
      </c>
      <c r="AB596" s="75"/>
      <c r="AC596" s="89"/>
      <c r="AD596" s="47"/>
      <c r="AE596" s="47"/>
      <c r="AF596" s="47"/>
      <c r="AG596" s="47"/>
      <c r="AH596" s="47"/>
      <c r="AI596" s="47"/>
      <c r="AJ596" s="47"/>
      <c r="AK596" s="47"/>
      <c r="AL596" s="47"/>
      <c r="AM596" s="47"/>
      <c r="AN596" s="2"/>
    </row>
    <row r="597" spans="1:40" x14ac:dyDescent="0.35">
      <c r="A597" s="11" t="s">
        <v>768</v>
      </c>
      <c r="B597" s="12"/>
      <c r="C597" s="12"/>
      <c r="D597" s="85"/>
      <c r="E597" s="74"/>
      <c r="F597" s="12"/>
      <c r="G597" s="12"/>
      <c r="H597" s="13"/>
      <c r="I597" s="63"/>
      <c r="J597" s="63"/>
      <c r="K597" s="13"/>
      <c r="L597" s="86"/>
      <c r="M597" s="87">
        <v>2609.151611328125</v>
      </c>
      <c r="N597" s="87">
        <v>5668.47705078125</v>
      </c>
      <c r="O597" s="73"/>
      <c r="P597" s="88"/>
      <c r="Q597" s="88"/>
      <c r="R597" s="47">
        <v>1</v>
      </c>
      <c r="S597" s="47">
        <v>1</v>
      </c>
      <c r="T597" s="47">
        <v>0</v>
      </c>
      <c r="U597" s="48">
        <v>0</v>
      </c>
      <c r="V597" s="48">
        <v>1.0300000000000001E-3</v>
      </c>
      <c r="W597" s="48">
        <v>2.0530000000000001E-3</v>
      </c>
      <c r="X597" s="48">
        <v>0.54148600000000002</v>
      </c>
      <c r="Y597" s="48">
        <v>0</v>
      </c>
      <c r="Z597" s="48">
        <v>0</v>
      </c>
      <c r="AA597" s="75">
        <v>597</v>
      </c>
      <c r="AB597" s="75"/>
      <c r="AC597" s="89"/>
      <c r="AD597" s="47"/>
      <c r="AE597" s="47"/>
      <c r="AF597" s="47"/>
      <c r="AG597" s="47"/>
      <c r="AH597" s="47"/>
      <c r="AI597" s="47"/>
      <c r="AJ597" s="47"/>
      <c r="AK597" s="47"/>
      <c r="AL597" s="47"/>
      <c r="AM597" s="47"/>
      <c r="AN597" s="2"/>
    </row>
    <row r="598" spans="1:40" x14ac:dyDescent="0.35">
      <c r="A598" s="11" t="s">
        <v>769</v>
      </c>
      <c r="B598" s="12"/>
      <c r="C598" s="12"/>
      <c r="D598" s="85"/>
      <c r="E598" s="74"/>
      <c r="F598" s="12"/>
      <c r="G598" s="12"/>
      <c r="H598" s="13"/>
      <c r="I598" s="63"/>
      <c r="J598" s="63"/>
      <c r="K598" s="13"/>
      <c r="L598" s="86"/>
      <c r="M598" s="87">
        <v>419.4576416015625</v>
      </c>
      <c r="N598" s="87">
        <v>8274.37890625</v>
      </c>
      <c r="O598" s="73"/>
      <c r="P598" s="88"/>
      <c r="Q598" s="88"/>
      <c r="R598" s="47">
        <v>1</v>
      </c>
      <c r="S598" s="47">
        <v>1</v>
      </c>
      <c r="T598" s="47">
        <v>0</v>
      </c>
      <c r="U598" s="48">
        <v>0</v>
      </c>
      <c r="V598" s="48">
        <v>1.0300000000000001E-3</v>
      </c>
      <c r="W598" s="48">
        <v>2.0530000000000001E-3</v>
      </c>
      <c r="X598" s="48">
        <v>0.54148600000000002</v>
      </c>
      <c r="Y598" s="48">
        <v>0</v>
      </c>
      <c r="Z598" s="48">
        <v>0</v>
      </c>
      <c r="AA598" s="75">
        <v>598</v>
      </c>
      <c r="AB598" s="75"/>
      <c r="AC598" s="89"/>
      <c r="AD598" s="47"/>
      <c r="AE598" s="47"/>
      <c r="AF598" s="47"/>
      <c r="AG598" s="47"/>
      <c r="AH598" s="47"/>
      <c r="AI598" s="47"/>
      <c r="AJ598" s="47"/>
      <c r="AK598" s="47"/>
      <c r="AL598" s="47"/>
      <c r="AM598" s="47"/>
      <c r="AN598" s="2"/>
    </row>
    <row r="599" spans="1:40" x14ac:dyDescent="0.35">
      <c r="A599" s="11" t="s">
        <v>770</v>
      </c>
      <c r="B599" s="12"/>
      <c r="C599" s="12"/>
      <c r="D599" s="85"/>
      <c r="E599" s="74"/>
      <c r="F599" s="12"/>
      <c r="G599" s="12"/>
      <c r="H599" s="13"/>
      <c r="I599" s="63"/>
      <c r="J599" s="63"/>
      <c r="K599" s="13"/>
      <c r="L599" s="86"/>
      <c r="M599" s="87">
        <v>1748.958984375</v>
      </c>
      <c r="N599" s="87">
        <v>9564.8486328125</v>
      </c>
      <c r="O599" s="73"/>
      <c r="P599" s="88"/>
      <c r="Q599" s="88"/>
      <c r="R599" s="47">
        <v>1</v>
      </c>
      <c r="S599" s="47">
        <v>1</v>
      </c>
      <c r="T599" s="47">
        <v>0</v>
      </c>
      <c r="U599" s="48">
        <v>0</v>
      </c>
      <c r="V599" s="48">
        <v>1.0300000000000001E-3</v>
      </c>
      <c r="W599" s="48">
        <v>2.0530000000000001E-3</v>
      </c>
      <c r="X599" s="48">
        <v>0.54148600000000002</v>
      </c>
      <c r="Y599" s="48">
        <v>0</v>
      </c>
      <c r="Z599" s="48">
        <v>0</v>
      </c>
      <c r="AA599" s="75">
        <v>599</v>
      </c>
      <c r="AB599" s="75"/>
      <c r="AC599" s="89"/>
      <c r="AD599" s="47"/>
      <c r="AE599" s="47"/>
      <c r="AF599" s="47"/>
      <c r="AG599" s="47"/>
      <c r="AH599" s="47"/>
      <c r="AI599" s="47"/>
      <c r="AJ599" s="47"/>
      <c r="AK599" s="47"/>
      <c r="AL599" s="47"/>
      <c r="AM599" s="47"/>
      <c r="AN599" s="2"/>
    </row>
    <row r="600" spans="1:40" x14ac:dyDescent="0.35">
      <c r="A600" s="11" t="s">
        <v>771</v>
      </c>
      <c r="B600" s="12"/>
      <c r="C600" s="12"/>
      <c r="D600" s="85"/>
      <c r="E600" s="74"/>
      <c r="F600" s="12"/>
      <c r="G600" s="12"/>
      <c r="H600" s="13"/>
      <c r="I600" s="63"/>
      <c r="J600" s="63"/>
      <c r="K600" s="13"/>
      <c r="L600" s="86"/>
      <c r="M600" s="87">
        <v>6554.46240234375</v>
      </c>
      <c r="N600" s="87">
        <v>4036.869140625</v>
      </c>
      <c r="O600" s="73"/>
      <c r="P600" s="88"/>
      <c r="Q600" s="88"/>
      <c r="R600" s="47">
        <v>2</v>
      </c>
      <c r="S600" s="47">
        <v>0</v>
      </c>
      <c r="T600" s="47">
        <v>2</v>
      </c>
      <c r="U600" s="48">
        <v>406</v>
      </c>
      <c r="V600" s="48">
        <v>1.761E-3</v>
      </c>
      <c r="W600" s="48">
        <v>0</v>
      </c>
      <c r="X600" s="48">
        <v>0.98850400000000005</v>
      </c>
      <c r="Y600" s="48">
        <v>0</v>
      </c>
      <c r="Z600" s="48">
        <v>0</v>
      </c>
      <c r="AA600" s="75">
        <v>600</v>
      </c>
      <c r="AB600" s="75"/>
      <c r="AC600" s="89"/>
      <c r="AD600" s="47"/>
      <c r="AE600" s="47"/>
      <c r="AF600" s="47"/>
      <c r="AG600" s="47"/>
      <c r="AH600" s="47"/>
      <c r="AI600" s="47"/>
      <c r="AJ600" s="106" t="s">
        <v>2147</v>
      </c>
      <c r="AK600" s="106" t="s">
        <v>2147</v>
      </c>
      <c r="AL600" s="106" t="s">
        <v>2147</v>
      </c>
      <c r="AM600" s="106" t="s">
        <v>2147</v>
      </c>
      <c r="AN600" s="2"/>
    </row>
    <row r="601" spans="1:40" x14ac:dyDescent="0.35">
      <c r="A601" s="11" t="s">
        <v>772</v>
      </c>
      <c r="B601" s="12"/>
      <c r="C601" s="12"/>
      <c r="D601" s="85"/>
      <c r="E601" s="74"/>
      <c r="F601" s="12"/>
      <c r="G601" s="12"/>
      <c r="H601" s="13"/>
      <c r="I601" s="63"/>
      <c r="J601" s="63"/>
      <c r="K601" s="13"/>
      <c r="L601" s="86"/>
      <c r="M601" s="87">
        <v>9742.314453125</v>
      </c>
      <c r="N601" s="87">
        <v>3519.516357421875</v>
      </c>
      <c r="O601" s="73"/>
      <c r="P601" s="88"/>
      <c r="Q601" s="88"/>
      <c r="R601" s="47">
        <v>1</v>
      </c>
      <c r="S601" s="47">
        <v>1</v>
      </c>
      <c r="T601" s="47">
        <v>0</v>
      </c>
      <c r="U601" s="48">
        <v>0</v>
      </c>
      <c r="V601" s="48">
        <v>1.297E-3</v>
      </c>
      <c r="W601" s="48">
        <v>0</v>
      </c>
      <c r="X601" s="48">
        <v>0.57011400000000001</v>
      </c>
      <c r="Y601" s="48">
        <v>0</v>
      </c>
      <c r="Z601" s="48">
        <v>0</v>
      </c>
      <c r="AA601" s="75">
        <v>601</v>
      </c>
      <c r="AB601" s="75"/>
      <c r="AC601" s="89"/>
      <c r="AD601" s="47"/>
      <c r="AE601" s="47"/>
      <c r="AF601" s="47"/>
      <c r="AG601" s="47"/>
      <c r="AH601" s="47"/>
      <c r="AI601" s="47"/>
      <c r="AJ601" s="47"/>
      <c r="AK601" s="47"/>
      <c r="AL601" s="47"/>
      <c r="AM601" s="47"/>
      <c r="AN601" s="2"/>
    </row>
    <row r="602" spans="1:40" x14ac:dyDescent="0.35">
      <c r="A602" s="11" t="s">
        <v>773</v>
      </c>
      <c r="B602" s="12"/>
      <c r="C602" s="12"/>
      <c r="D602" s="85"/>
      <c r="E602" s="74"/>
      <c r="F602" s="12"/>
      <c r="G602" s="12"/>
      <c r="H602" s="13"/>
      <c r="I602" s="63"/>
      <c r="J602" s="63"/>
      <c r="K602" s="13"/>
      <c r="L602" s="86"/>
      <c r="M602" s="87">
        <v>886.03839111328125</v>
      </c>
      <c r="N602" s="87">
        <v>5799.162109375</v>
      </c>
      <c r="O602" s="73"/>
      <c r="P602" s="88"/>
      <c r="Q602" s="88"/>
      <c r="R602" s="47">
        <v>1</v>
      </c>
      <c r="S602" s="47">
        <v>1</v>
      </c>
      <c r="T602" s="47">
        <v>0</v>
      </c>
      <c r="U602" s="48">
        <v>0</v>
      </c>
      <c r="V602" s="48">
        <v>1.0300000000000001E-3</v>
      </c>
      <c r="W602" s="48">
        <v>2.0530000000000001E-3</v>
      </c>
      <c r="X602" s="48">
        <v>0.54148600000000002</v>
      </c>
      <c r="Y602" s="48">
        <v>0</v>
      </c>
      <c r="Z602" s="48">
        <v>0</v>
      </c>
      <c r="AA602" s="75">
        <v>602</v>
      </c>
      <c r="AB602" s="75"/>
      <c r="AC602" s="89"/>
      <c r="AD602" s="47"/>
      <c r="AE602" s="47"/>
      <c r="AF602" s="47"/>
      <c r="AG602" s="47"/>
      <c r="AH602" s="47"/>
      <c r="AI602" s="47"/>
      <c r="AJ602" s="47"/>
      <c r="AK602" s="47"/>
      <c r="AL602" s="47"/>
      <c r="AM602" s="47"/>
      <c r="AN602" s="2"/>
    </row>
    <row r="603" spans="1:40" x14ac:dyDescent="0.35">
      <c r="A603" s="11" t="s">
        <v>774</v>
      </c>
      <c r="B603" s="12"/>
      <c r="C603" s="12"/>
      <c r="D603" s="85"/>
      <c r="E603" s="74"/>
      <c r="F603" s="12"/>
      <c r="G603" s="12"/>
      <c r="H603" s="13"/>
      <c r="I603" s="63"/>
      <c r="J603" s="63"/>
      <c r="K603" s="13"/>
      <c r="L603" s="86"/>
      <c r="M603" s="87">
        <v>6395.69921875</v>
      </c>
      <c r="N603" s="87">
        <v>3906.52783203125</v>
      </c>
      <c r="O603" s="73"/>
      <c r="P603" s="88"/>
      <c r="Q603" s="88"/>
      <c r="R603" s="47">
        <v>2</v>
      </c>
      <c r="S603" s="47">
        <v>0</v>
      </c>
      <c r="T603" s="47">
        <v>2</v>
      </c>
      <c r="U603" s="48">
        <v>406</v>
      </c>
      <c r="V603" s="48">
        <v>1.761E-3</v>
      </c>
      <c r="W603" s="48">
        <v>0</v>
      </c>
      <c r="X603" s="48">
        <v>0.98850400000000005</v>
      </c>
      <c r="Y603" s="48">
        <v>0</v>
      </c>
      <c r="Z603" s="48">
        <v>0</v>
      </c>
      <c r="AA603" s="75">
        <v>603</v>
      </c>
      <c r="AB603" s="75"/>
      <c r="AC603" s="89"/>
      <c r="AD603" s="47"/>
      <c r="AE603" s="47"/>
      <c r="AF603" s="47"/>
      <c r="AG603" s="47"/>
      <c r="AH603" s="47"/>
      <c r="AI603" s="47"/>
      <c r="AJ603" s="106" t="s">
        <v>2147</v>
      </c>
      <c r="AK603" s="106" t="s">
        <v>2147</v>
      </c>
      <c r="AL603" s="106" t="s">
        <v>2147</v>
      </c>
      <c r="AM603" s="106" t="s">
        <v>2147</v>
      </c>
      <c r="AN603" s="2"/>
    </row>
    <row r="604" spans="1:40" x14ac:dyDescent="0.35">
      <c r="A604" s="11" t="s">
        <v>775</v>
      </c>
      <c r="B604" s="12"/>
      <c r="C604" s="12"/>
      <c r="D604" s="85"/>
      <c r="E604" s="74"/>
      <c r="F604" s="12"/>
      <c r="G604" s="12"/>
      <c r="H604" s="13"/>
      <c r="I604" s="63"/>
      <c r="J604" s="63"/>
      <c r="K604" s="13"/>
      <c r="L604" s="86"/>
      <c r="M604" s="87">
        <v>9355.666015625</v>
      </c>
      <c r="N604" s="87">
        <v>2316.098876953125</v>
      </c>
      <c r="O604" s="73"/>
      <c r="P604" s="88"/>
      <c r="Q604" s="88"/>
      <c r="R604" s="47">
        <v>1</v>
      </c>
      <c r="S604" s="47">
        <v>1</v>
      </c>
      <c r="T604" s="47">
        <v>0</v>
      </c>
      <c r="U604" s="48">
        <v>0</v>
      </c>
      <c r="V604" s="48">
        <v>1.297E-3</v>
      </c>
      <c r="W604" s="48">
        <v>0</v>
      </c>
      <c r="X604" s="48">
        <v>0.57011400000000001</v>
      </c>
      <c r="Y604" s="48">
        <v>0</v>
      </c>
      <c r="Z604" s="48">
        <v>0</v>
      </c>
      <c r="AA604" s="75">
        <v>604</v>
      </c>
      <c r="AB604" s="75"/>
      <c r="AC604" s="89"/>
      <c r="AD604" s="47"/>
      <c r="AE604" s="47"/>
      <c r="AF604" s="47"/>
      <c r="AG604" s="47"/>
      <c r="AH604" s="47"/>
      <c r="AI604" s="47"/>
      <c r="AJ604" s="47"/>
      <c r="AK604" s="47"/>
      <c r="AL604" s="47"/>
      <c r="AM604" s="47"/>
      <c r="AN604" s="2"/>
    </row>
    <row r="605" spans="1:40" x14ac:dyDescent="0.35">
      <c r="A605" s="11" t="s">
        <v>776</v>
      </c>
      <c r="B605" s="12"/>
      <c r="C605" s="12"/>
      <c r="D605" s="85"/>
      <c r="E605" s="74"/>
      <c r="F605" s="12"/>
      <c r="G605" s="12"/>
      <c r="H605" s="13"/>
      <c r="I605" s="63"/>
      <c r="J605" s="63"/>
      <c r="K605" s="13"/>
      <c r="L605" s="86"/>
      <c r="M605" s="87">
        <v>2516.650146484375</v>
      </c>
      <c r="N605" s="87">
        <v>9045.6962890625</v>
      </c>
      <c r="O605" s="73"/>
      <c r="P605" s="88"/>
      <c r="Q605" s="88"/>
      <c r="R605" s="47">
        <v>1</v>
      </c>
      <c r="S605" s="47">
        <v>1</v>
      </c>
      <c r="T605" s="47">
        <v>0</v>
      </c>
      <c r="U605" s="48">
        <v>0</v>
      </c>
      <c r="V605" s="48">
        <v>1.0300000000000001E-3</v>
      </c>
      <c r="W605" s="48">
        <v>2.0530000000000001E-3</v>
      </c>
      <c r="X605" s="48">
        <v>0.54148600000000002</v>
      </c>
      <c r="Y605" s="48">
        <v>0</v>
      </c>
      <c r="Z605" s="48">
        <v>0</v>
      </c>
      <c r="AA605" s="75">
        <v>605</v>
      </c>
      <c r="AB605" s="75"/>
      <c r="AC605" s="89"/>
      <c r="AD605" s="47"/>
      <c r="AE605" s="47"/>
      <c r="AF605" s="47"/>
      <c r="AG605" s="47"/>
      <c r="AH605" s="47"/>
      <c r="AI605" s="47"/>
      <c r="AJ605" s="47"/>
      <c r="AK605" s="47"/>
      <c r="AL605" s="47"/>
      <c r="AM605" s="47"/>
      <c r="AN605" s="2"/>
    </row>
    <row r="606" spans="1:40" x14ac:dyDescent="0.35">
      <c r="A606" s="11" t="s">
        <v>777</v>
      </c>
      <c r="B606" s="12"/>
      <c r="C606" s="12"/>
      <c r="D606" s="85"/>
      <c r="E606" s="74"/>
      <c r="F606" s="12"/>
      <c r="G606" s="12"/>
      <c r="H606" s="13"/>
      <c r="I606" s="63"/>
      <c r="J606" s="63"/>
      <c r="K606" s="13"/>
      <c r="L606" s="86"/>
      <c r="M606" s="87">
        <v>3752.60791015625</v>
      </c>
      <c r="N606" s="87">
        <v>8015.29931640625</v>
      </c>
      <c r="O606" s="73"/>
      <c r="P606" s="88"/>
      <c r="Q606" s="88"/>
      <c r="R606" s="47">
        <v>1</v>
      </c>
      <c r="S606" s="47">
        <v>1</v>
      </c>
      <c r="T606" s="47">
        <v>0</v>
      </c>
      <c r="U606" s="48">
        <v>0</v>
      </c>
      <c r="V606" s="48">
        <v>1.0300000000000001E-3</v>
      </c>
      <c r="W606" s="48">
        <v>2.0530000000000001E-3</v>
      </c>
      <c r="X606" s="48">
        <v>0.54148600000000002</v>
      </c>
      <c r="Y606" s="48">
        <v>0</v>
      </c>
      <c r="Z606" s="48">
        <v>0</v>
      </c>
      <c r="AA606" s="75">
        <v>606</v>
      </c>
      <c r="AB606" s="75"/>
      <c r="AC606" s="89"/>
      <c r="AD606" s="47"/>
      <c r="AE606" s="47"/>
      <c r="AF606" s="47"/>
      <c r="AG606" s="47"/>
      <c r="AH606" s="47"/>
      <c r="AI606" s="47"/>
      <c r="AJ606" s="47"/>
      <c r="AK606" s="47"/>
      <c r="AL606" s="47"/>
      <c r="AM606" s="47"/>
      <c r="AN606" s="2"/>
    </row>
    <row r="607" spans="1:40" x14ac:dyDescent="0.35">
      <c r="A607" s="11" t="s">
        <v>778</v>
      </c>
      <c r="B607" s="12"/>
      <c r="C607" s="12"/>
      <c r="D607" s="85"/>
      <c r="E607" s="74"/>
      <c r="F607" s="12"/>
      <c r="G607" s="12"/>
      <c r="H607" s="13"/>
      <c r="I607" s="63"/>
      <c r="J607" s="63"/>
      <c r="K607" s="13"/>
      <c r="L607" s="86"/>
      <c r="M607" s="87">
        <v>5444.9326171875</v>
      </c>
      <c r="N607" s="87">
        <v>7726.15185546875</v>
      </c>
      <c r="O607" s="73"/>
      <c r="P607" s="88"/>
      <c r="Q607" s="88"/>
      <c r="R607" s="47">
        <v>1</v>
      </c>
      <c r="S607" s="47">
        <v>1</v>
      </c>
      <c r="T607" s="47">
        <v>0</v>
      </c>
      <c r="U607" s="48">
        <v>0</v>
      </c>
      <c r="V607" s="48">
        <v>1.3209999999999999E-3</v>
      </c>
      <c r="W607" s="48">
        <v>0</v>
      </c>
      <c r="X607" s="48">
        <v>0.55227300000000001</v>
      </c>
      <c r="Y607" s="48">
        <v>0</v>
      </c>
      <c r="Z607" s="48">
        <v>0</v>
      </c>
      <c r="AA607" s="75">
        <v>607</v>
      </c>
      <c r="AB607" s="75"/>
      <c r="AC607" s="89"/>
      <c r="AD607" s="47"/>
      <c r="AE607" s="47"/>
      <c r="AF607" s="47"/>
      <c r="AG607" s="47"/>
      <c r="AH607" s="47"/>
      <c r="AI607" s="47"/>
      <c r="AJ607" s="47"/>
      <c r="AK607" s="47"/>
      <c r="AL607" s="47"/>
      <c r="AM607" s="47"/>
      <c r="AN607" s="2"/>
    </row>
    <row r="608" spans="1:40" x14ac:dyDescent="0.35">
      <c r="A608" s="11" t="s">
        <v>779</v>
      </c>
      <c r="B608" s="12"/>
      <c r="C608" s="12"/>
      <c r="D608" s="85"/>
      <c r="E608" s="74"/>
      <c r="F608" s="12"/>
      <c r="G608" s="12"/>
      <c r="H608" s="13"/>
      <c r="I608" s="63"/>
      <c r="J608" s="63"/>
      <c r="K608" s="13"/>
      <c r="L608" s="86"/>
      <c r="M608" s="87">
        <v>1715.4945068359375</v>
      </c>
      <c r="N608" s="87">
        <v>9559.359375</v>
      </c>
      <c r="O608" s="73"/>
      <c r="P608" s="88"/>
      <c r="Q608" s="88"/>
      <c r="R608" s="47">
        <v>1</v>
      </c>
      <c r="S608" s="47">
        <v>1</v>
      </c>
      <c r="T608" s="47">
        <v>0</v>
      </c>
      <c r="U608" s="48">
        <v>0</v>
      </c>
      <c r="V608" s="48">
        <v>1.0300000000000001E-3</v>
      </c>
      <c r="W608" s="48">
        <v>2.0530000000000001E-3</v>
      </c>
      <c r="X608" s="48">
        <v>0.54148600000000002</v>
      </c>
      <c r="Y608" s="48">
        <v>0</v>
      </c>
      <c r="Z608" s="48">
        <v>0</v>
      </c>
      <c r="AA608" s="75">
        <v>608</v>
      </c>
      <c r="AB608" s="75"/>
      <c r="AC608" s="89"/>
      <c r="AD608" s="47"/>
      <c r="AE608" s="47"/>
      <c r="AF608" s="47"/>
      <c r="AG608" s="47"/>
      <c r="AH608" s="47"/>
      <c r="AI608" s="47"/>
      <c r="AJ608" s="47"/>
      <c r="AK608" s="47"/>
      <c r="AL608" s="47"/>
      <c r="AM608" s="47"/>
      <c r="AN608" s="2"/>
    </row>
    <row r="609" spans="1:40" x14ac:dyDescent="0.35">
      <c r="A609" s="11" t="s">
        <v>780</v>
      </c>
      <c r="B609" s="12"/>
      <c r="C609" s="12"/>
      <c r="D609" s="85"/>
      <c r="E609" s="74"/>
      <c r="F609" s="12"/>
      <c r="G609" s="12"/>
      <c r="H609" s="13"/>
      <c r="I609" s="63"/>
      <c r="J609" s="63"/>
      <c r="K609" s="13"/>
      <c r="L609" s="86"/>
      <c r="M609" s="87">
        <v>435.5345458984375</v>
      </c>
      <c r="N609" s="87">
        <v>6759.80322265625</v>
      </c>
      <c r="O609" s="73"/>
      <c r="P609" s="88"/>
      <c r="Q609" s="88"/>
      <c r="R609" s="47">
        <v>1</v>
      </c>
      <c r="S609" s="47">
        <v>1</v>
      </c>
      <c r="T609" s="47">
        <v>0</v>
      </c>
      <c r="U609" s="48">
        <v>0</v>
      </c>
      <c r="V609" s="48">
        <v>1.0300000000000001E-3</v>
      </c>
      <c r="W609" s="48">
        <v>2.0530000000000001E-3</v>
      </c>
      <c r="X609" s="48">
        <v>0.54148600000000002</v>
      </c>
      <c r="Y609" s="48">
        <v>0</v>
      </c>
      <c r="Z609" s="48">
        <v>0</v>
      </c>
      <c r="AA609" s="75">
        <v>609</v>
      </c>
      <c r="AB609" s="75"/>
      <c r="AC609" s="89"/>
      <c r="AD609" s="47"/>
      <c r="AE609" s="47"/>
      <c r="AF609" s="47"/>
      <c r="AG609" s="47"/>
      <c r="AH609" s="47"/>
      <c r="AI609" s="47"/>
      <c r="AJ609" s="47"/>
      <c r="AK609" s="47"/>
      <c r="AL609" s="47"/>
      <c r="AM609" s="47"/>
      <c r="AN609" s="2"/>
    </row>
    <row r="610" spans="1:40" x14ac:dyDescent="0.35">
      <c r="A610" s="11" t="s">
        <v>781</v>
      </c>
      <c r="B610" s="12"/>
      <c r="C610" s="12"/>
      <c r="D610" s="85"/>
      <c r="E610" s="74"/>
      <c r="F610" s="12"/>
      <c r="G610" s="12"/>
      <c r="H610" s="13"/>
      <c r="I610" s="63"/>
      <c r="J610" s="63"/>
      <c r="K610" s="13"/>
      <c r="L610" s="86"/>
      <c r="M610" s="87">
        <v>2178.50439453125</v>
      </c>
      <c r="N610" s="87">
        <v>5618.88525390625</v>
      </c>
      <c r="O610" s="73"/>
      <c r="P610" s="88"/>
      <c r="Q610" s="88"/>
      <c r="R610" s="47">
        <v>1</v>
      </c>
      <c r="S610" s="47">
        <v>1</v>
      </c>
      <c r="T610" s="47">
        <v>0</v>
      </c>
      <c r="U610" s="48">
        <v>0</v>
      </c>
      <c r="V610" s="48">
        <v>1.0300000000000001E-3</v>
      </c>
      <c r="W610" s="48">
        <v>2.0530000000000001E-3</v>
      </c>
      <c r="X610" s="48">
        <v>0.54148600000000002</v>
      </c>
      <c r="Y610" s="48">
        <v>0</v>
      </c>
      <c r="Z610" s="48">
        <v>0</v>
      </c>
      <c r="AA610" s="75">
        <v>610</v>
      </c>
      <c r="AB610" s="75"/>
      <c r="AC610" s="89"/>
      <c r="AD610" s="47"/>
      <c r="AE610" s="47"/>
      <c r="AF610" s="47"/>
      <c r="AG610" s="47"/>
      <c r="AH610" s="47"/>
      <c r="AI610" s="47"/>
      <c r="AJ610" s="47"/>
      <c r="AK610" s="47"/>
      <c r="AL610" s="47"/>
      <c r="AM610" s="47"/>
      <c r="AN610" s="2"/>
    </row>
    <row r="611" spans="1:40" x14ac:dyDescent="0.35">
      <c r="A611" s="11" t="s">
        <v>782</v>
      </c>
      <c r="B611" s="12"/>
      <c r="C611" s="12"/>
      <c r="D611" s="85"/>
      <c r="E611" s="74"/>
      <c r="F611" s="12"/>
      <c r="G611" s="12"/>
      <c r="H611" s="13"/>
      <c r="I611" s="63"/>
      <c r="J611" s="63"/>
      <c r="K611" s="13"/>
      <c r="L611" s="86"/>
      <c r="M611" s="87">
        <v>2035.8836669921875</v>
      </c>
      <c r="N611" s="87">
        <v>7026.150390625</v>
      </c>
      <c r="O611" s="73"/>
      <c r="P611" s="88"/>
      <c r="Q611" s="88"/>
      <c r="R611" s="47">
        <v>1</v>
      </c>
      <c r="S611" s="47">
        <v>1</v>
      </c>
      <c r="T611" s="47">
        <v>0</v>
      </c>
      <c r="U611" s="48">
        <v>0</v>
      </c>
      <c r="V611" s="48">
        <v>1.0300000000000001E-3</v>
      </c>
      <c r="W611" s="48">
        <v>2.0530000000000001E-3</v>
      </c>
      <c r="X611" s="48">
        <v>0.54148600000000002</v>
      </c>
      <c r="Y611" s="48">
        <v>0</v>
      </c>
      <c r="Z611" s="48">
        <v>0</v>
      </c>
      <c r="AA611" s="75">
        <v>611</v>
      </c>
      <c r="AB611" s="75"/>
      <c r="AC611" s="89"/>
      <c r="AD611" s="47"/>
      <c r="AE611" s="47"/>
      <c r="AF611" s="47"/>
      <c r="AG611" s="47"/>
      <c r="AH611" s="47"/>
      <c r="AI611" s="47"/>
      <c r="AJ611" s="47"/>
      <c r="AK611" s="47"/>
      <c r="AL611" s="47"/>
      <c r="AM611" s="47"/>
      <c r="AN611" s="2"/>
    </row>
    <row r="612" spans="1:40" x14ac:dyDescent="0.35">
      <c r="A612" s="11" t="s">
        <v>783</v>
      </c>
      <c r="B612" s="12"/>
      <c r="C612" s="12"/>
      <c r="D612" s="85"/>
      <c r="E612" s="74"/>
      <c r="F612" s="12"/>
      <c r="G612" s="12"/>
      <c r="H612" s="13"/>
      <c r="I612" s="63"/>
      <c r="J612" s="63"/>
      <c r="K612" s="13"/>
      <c r="L612" s="86"/>
      <c r="M612" s="87">
        <v>2552.902099609375</v>
      </c>
      <c r="N612" s="87">
        <v>8581.65625</v>
      </c>
      <c r="O612" s="73"/>
      <c r="P612" s="88"/>
      <c r="Q612" s="88"/>
      <c r="R612" s="47">
        <v>1</v>
      </c>
      <c r="S612" s="47">
        <v>1</v>
      </c>
      <c r="T612" s="47">
        <v>0</v>
      </c>
      <c r="U612" s="48">
        <v>0</v>
      </c>
      <c r="V612" s="48">
        <v>1.0300000000000001E-3</v>
      </c>
      <c r="W612" s="48">
        <v>2.0530000000000001E-3</v>
      </c>
      <c r="X612" s="48">
        <v>0.54148600000000002</v>
      </c>
      <c r="Y612" s="48">
        <v>0</v>
      </c>
      <c r="Z612" s="48">
        <v>0</v>
      </c>
      <c r="AA612" s="75">
        <v>612</v>
      </c>
      <c r="AB612" s="75"/>
      <c r="AC612" s="89"/>
      <c r="AD612" s="47"/>
      <c r="AE612" s="47"/>
      <c r="AF612" s="47"/>
      <c r="AG612" s="47"/>
      <c r="AH612" s="47"/>
      <c r="AI612" s="47"/>
      <c r="AJ612" s="47"/>
      <c r="AK612" s="47"/>
      <c r="AL612" s="47"/>
      <c r="AM612" s="47"/>
      <c r="AN612" s="2"/>
    </row>
    <row r="613" spans="1:40" x14ac:dyDescent="0.35">
      <c r="A613" s="11" t="s">
        <v>784</v>
      </c>
      <c r="B613" s="12"/>
      <c r="C613" s="12"/>
      <c r="D613" s="85"/>
      <c r="E613" s="74"/>
      <c r="F613" s="12"/>
      <c r="G613" s="12"/>
      <c r="H613" s="13"/>
      <c r="I613" s="63"/>
      <c r="J613" s="63"/>
      <c r="K613" s="13"/>
      <c r="L613" s="86"/>
      <c r="M613" s="87">
        <v>3469.12744140625</v>
      </c>
      <c r="N613" s="87">
        <v>6743.40185546875</v>
      </c>
      <c r="O613" s="73"/>
      <c r="P613" s="88"/>
      <c r="Q613" s="88"/>
      <c r="R613" s="47">
        <v>1</v>
      </c>
      <c r="S613" s="47">
        <v>1</v>
      </c>
      <c r="T613" s="47">
        <v>0</v>
      </c>
      <c r="U613" s="48">
        <v>0</v>
      </c>
      <c r="V613" s="48">
        <v>1.0300000000000001E-3</v>
      </c>
      <c r="W613" s="48">
        <v>2.0530000000000001E-3</v>
      </c>
      <c r="X613" s="48">
        <v>0.54148600000000002</v>
      </c>
      <c r="Y613" s="48">
        <v>0</v>
      </c>
      <c r="Z613" s="48">
        <v>0</v>
      </c>
      <c r="AA613" s="75">
        <v>613</v>
      </c>
      <c r="AB613" s="75"/>
      <c r="AC613" s="89"/>
      <c r="AD613" s="47"/>
      <c r="AE613" s="47"/>
      <c r="AF613" s="47"/>
      <c r="AG613" s="47"/>
      <c r="AH613" s="47"/>
      <c r="AI613" s="47"/>
      <c r="AJ613" s="47"/>
      <c r="AK613" s="47"/>
      <c r="AL613" s="47"/>
      <c r="AM613" s="47"/>
      <c r="AN613" s="2"/>
    </row>
    <row r="614" spans="1:40" x14ac:dyDescent="0.35">
      <c r="A614" s="11" t="s">
        <v>785</v>
      </c>
      <c r="B614" s="12"/>
      <c r="C614" s="12"/>
      <c r="D614" s="85"/>
      <c r="E614" s="74"/>
      <c r="F614" s="12"/>
      <c r="G614" s="12"/>
      <c r="H614" s="13"/>
      <c r="I614" s="63"/>
      <c r="J614" s="63"/>
      <c r="K614" s="13"/>
      <c r="L614" s="86"/>
      <c r="M614" s="87">
        <v>4128.81787109375</v>
      </c>
      <c r="N614" s="87">
        <v>7243.99365234375</v>
      </c>
      <c r="O614" s="73"/>
      <c r="P614" s="88"/>
      <c r="Q614" s="88"/>
      <c r="R614" s="47">
        <v>1</v>
      </c>
      <c r="S614" s="47">
        <v>1</v>
      </c>
      <c r="T614" s="47">
        <v>0</v>
      </c>
      <c r="U614" s="48">
        <v>0</v>
      </c>
      <c r="V614" s="48">
        <v>1.0300000000000001E-3</v>
      </c>
      <c r="W614" s="48">
        <v>2.0530000000000001E-3</v>
      </c>
      <c r="X614" s="48">
        <v>0.54148600000000002</v>
      </c>
      <c r="Y614" s="48">
        <v>0</v>
      </c>
      <c r="Z614" s="48">
        <v>0</v>
      </c>
      <c r="AA614" s="75">
        <v>614</v>
      </c>
      <c r="AB614" s="75"/>
      <c r="AC614" s="89"/>
      <c r="AD614" s="47"/>
      <c r="AE614" s="47"/>
      <c r="AF614" s="47"/>
      <c r="AG614" s="47"/>
      <c r="AH614" s="47"/>
      <c r="AI614" s="47"/>
      <c r="AJ614" s="47"/>
      <c r="AK614" s="47"/>
      <c r="AL614" s="47"/>
      <c r="AM614" s="47"/>
      <c r="AN614" s="2"/>
    </row>
    <row r="615" spans="1:40" x14ac:dyDescent="0.35">
      <c r="A615" s="11" t="s">
        <v>786</v>
      </c>
      <c r="B615" s="12"/>
      <c r="C615" s="12"/>
      <c r="D615" s="85"/>
      <c r="E615" s="74"/>
      <c r="F615" s="12"/>
      <c r="G615" s="12"/>
      <c r="H615" s="13"/>
      <c r="I615" s="63"/>
      <c r="J615" s="63"/>
      <c r="K615" s="13"/>
      <c r="L615" s="86"/>
      <c r="M615" s="87">
        <v>1353.0784912109375</v>
      </c>
      <c r="N615" s="87">
        <v>9159.412109375</v>
      </c>
      <c r="O615" s="73"/>
      <c r="P615" s="88"/>
      <c r="Q615" s="88"/>
      <c r="R615" s="47">
        <v>1</v>
      </c>
      <c r="S615" s="47">
        <v>1</v>
      </c>
      <c r="T615" s="47">
        <v>0</v>
      </c>
      <c r="U615" s="48">
        <v>0</v>
      </c>
      <c r="V615" s="48">
        <v>1.0300000000000001E-3</v>
      </c>
      <c r="W615" s="48">
        <v>2.0530000000000001E-3</v>
      </c>
      <c r="X615" s="48">
        <v>0.54148600000000002</v>
      </c>
      <c r="Y615" s="48">
        <v>0</v>
      </c>
      <c r="Z615" s="48">
        <v>0</v>
      </c>
      <c r="AA615" s="75">
        <v>615</v>
      </c>
      <c r="AB615" s="75"/>
      <c r="AC615" s="89"/>
      <c r="AD615" s="47"/>
      <c r="AE615" s="47"/>
      <c r="AF615" s="47"/>
      <c r="AG615" s="47"/>
      <c r="AH615" s="47"/>
      <c r="AI615" s="47"/>
      <c r="AJ615" s="47"/>
      <c r="AK615" s="47"/>
      <c r="AL615" s="47"/>
      <c r="AM615" s="47"/>
      <c r="AN615" s="2"/>
    </row>
    <row r="616" spans="1:40" x14ac:dyDescent="0.35">
      <c r="A616" s="11" t="s">
        <v>787</v>
      </c>
      <c r="B616" s="12"/>
      <c r="C616" s="12"/>
      <c r="D616" s="85"/>
      <c r="E616" s="74"/>
      <c r="F616" s="12"/>
      <c r="G616" s="12"/>
      <c r="H616" s="13"/>
      <c r="I616" s="63"/>
      <c r="J616" s="63"/>
      <c r="K616" s="13"/>
      <c r="L616" s="86"/>
      <c r="M616" s="87">
        <v>7702.18310546875</v>
      </c>
      <c r="N616" s="87">
        <v>1246.7354736328125</v>
      </c>
      <c r="O616" s="73"/>
      <c r="P616" s="88"/>
      <c r="Q616" s="88"/>
      <c r="R616" s="47">
        <v>1</v>
      </c>
      <c r="S616" s="47">
        <v>1</v>
      </c>
      <c r="T616" s="47">
        <v>0</v>
      </c>
      <c r="U616" s="48">
        <v>0</v>
      </c>
      <c r="V616" s="48">
        <v>1.307E-3</v>
      </c>
      <c r="W616" s="48">
        <v>0</v>
      </c>
      <c r="X616" s="48">
        <v>0.558446</v>
      </c>
      <c r="Y616" s="48">
        <v>0</v>
      </c>
      <c r="Z616" s="48">
        <v>0</v>
      </c>
      <c r="AA616" s="75">
        <v>616</v>
      </c>
      <c r="AB616" s="75"/>
      <c r="AC616" s="89"/>
      <c r="AD616" s="47"/>
      <c r="AE616" s="47"/>
      <c r="AF616" s="47"/>
      <c r="AG616" s="47"/>
      <c r="AH616" s="47"/>
      <c r="AI616" s="47"/>
      <c r="AJ616" s="47"/>
      <c r="AK616" s="47"/>
      <c r="AL616" s="47"/>
      <c r="AM616" s="47"/>
      <c r="AN616" s="2"/>
    </row>
    <row r="617" spans="1:40" x14ac:dyDescent="0.35">
      <c r="A617" s="11" t="s">
        <v>788</v>
      </c>
      <c r="B617" s="12"/>
      <c r="C617" s="12"/>
      <c r="D617" s="85"/>
      <c r="E617" s="74"/>
      <c r="F617" s="12"/>
      <c r="G617" s="12"/>
      <c r="H617" s="13"/>
      <c r="I617" s="63"/>
      <c r="J617" s="63"/>
      <c r="K617" s="13"/>
      <c r="L617" s="86"/>
      <c r="M617" s="87">
        <v>194.84214782714844</v>
      </c>
      <c r="N617" s="87">
        <v>7020.29443359375</v>
      </c>
      <c r="O617" s="73"/>
      <c r="P617" s="88"/>
      <c r="Q617" s="88"/>
      <c r="R617" s="47">
        <v>1</v>
      </c>
      <c r="S617" s="47">
        <v>1</v>
      </c>
      <c r="T617" s="47">
        <v>0</v>
      </c>
      <c r="U617" s="48">
        <v>0</v>
      </c>
      <c r="V617" s="48">
        <v>1.0300000000000001E-3</v>
      </c>
      <c r="W617" s="48">
        <v>2.0530000000000001E-3</v>
      </c>
      <c r="X617" s="48">
        <v>0.54148600000000002</v>
      </c>
      <c r="Y617" s="48">
        <v>0</v>
      </c>
      <c r="Z617" s="48">
        <v>0</v>
      </c>
      <c r="AA617" s="75">
        <v>617</v>
      </c>
      <c r="AB617" s="75"/>
      <c r="AC617" s="89"/>
      <c r="AD617" s="47"/>
      <c r="AE617" s="47"/>
      <c r="AF617" s="47"/>
      <c r="AG617" s="47"/>
      <c r="AH617" s="47"/>
      <c r="AI617" s="47"/>
      <c r="AJ617" s="47"/>
      <c r="AK617" s="47"/>
      <c r="AL617" s="47"/>
      <c r="AM617" s="47"/>
      <c r="AN617" s="2"/>
    </row>
    <row r="618" spans="1:40" x14ac:dyDescent="0.35">
      <c r="A618" s="11" t="s">
        <v>789</v>
      </c>
      <c r="B618" s="12"/>
      <c r="C618" s="12"/>
      <c r="D618" s="85"/>
      <c r="E618" s="74"/>
      <c r="F618" s="12"/>
      <c r="G618" s="12"/>
      <c r="H618" s="13"/>
      <c r="I618" s="63"/>
      <c r="J618" s="63"/>
      <c r="K618" s="13"/>
      <c r="L618" s="86"/>
      <c r="M618" s="87">
        <v>354.42245483398438</v>
      </c>
      <c r="N618" s="87">
        <v>6747.95751953125</v>
      </c>
      <c r="O618" s="73"/>
      <c r="P618" s="88"/>
      <c r="Q618" s="88"/>
      <c r="R618" s="47">
        <v>1</v>
      </c>
      <c r="S618" s="47">
        <v>1</v>
      </c>
      <c r="T618" s="47">
        <v>0</v>
      </c>
      <c r="U618" s="48">
        <v>0</v>
      </c>
      <c r="V618" s="48">
        <v>1.0300000000000001E-3</v>
      </c>
      <c r="W618" s="48">
        <v>2.0530000000000001E-3</v>
      </c>
      <c r="X618" s="48">
        <v>0.54148600000000002</v>
      </c>
      <c r="Y618" s="48">
        <v>0</v>
      </c>
      <c r="Z618" s="48">
        <v>0</v>
      </c>
      <c r="AA618" s="75">
        <v>618</v>
      </c>
      <c r="AB618" s="75"/>
      <c r="AC618" s="89"/>
      <c r="AD618" s="47"/>
      <c r="AE618" s="47"/>
      <c r="AF618" s="47"/>
      <c r="AG618" s="47"/>
      <c r="AH618" s="47"/>
      <c r="AI618" s="47"/>
      <c r="AJ618" s="47"/>
      <c r="AK618" s="47"/>
      <c r="AL618" s="47"/>
      <c r="AM618" s="47"/>
      <c r="AN618" s="2"/>
    </row>
    <row r="619" spans="1:40" x14ac:dyDescent="0.35">
      <c r="A619" s="11" t="s">
        <v>790</v>
      </c>
      <c r="B619" s="12"/>
      <c r="C619" s="12"/>
      <c r="D619" s="85"/>
      <c r="E619" s="74"/>
      <c r="F619" s="12"/>
      <c r="G619" s="12"/>
      <c r="H619" s="13"/>
      <c r="I619" s="63"/>
      <c r="J619" s="63"/>
      <c r="K619" s="13"/>
      <c r="L619" s="86"/>
      <c r="M619" s="87">
        <v>2725.980224609375</v>
      </c>
      <c r="N619" s="87">
        <v>6430.3369140625</v>
      </c>
      <c r="O619" s="73"/>
      <c r="P619" s="88"/>
      <c r="Q619" s="88"/>
      <c r="R619" s="47">
        <v>1</v>
      </c>
      <c r="S619" s="47">
        <v>1</v>
      </c>
      <c r="T619" s="47">
        <v>0</v>
      </c>
      <c r="U619" s="48">
        <v>0</v>
      </c>
      <c r="V619" s="48">
        <v>1.0300000000000001E-3</v>
      </c>
      <c r="W619" s="48">
        <v>2.0530000000000001E-3</v>
      </c>
      <c r="X619" s="48">
        <v>0.54148600000000002</v>
      </c>
      <c r="Y619" s="48">
        <v>0</v>
      </c>
      <c r="Z619" s="48">
        <v>0</v>
      </c>
      <c r="AA619" s="75">
        <v>619</v>
      </c>
      <c r="AB619" s="75"/>
      <c r="AC619" s="89"/>
      <c r="AD619" s="47"/>
      <c r="AE619" s="47"/>
      <c r="AF619" s="47"/>
      <c r="AG619" s="47"/>
      <c r="AH619" s="47"/>
      <c r="AI619" s="47"/>
      <c r="AJ619" s="47"/>
      <c r="AK619" s="47"/>
      <c r="AL619" s="47"/>
      <c r="AM619" s="47"/>
      <c r="AN619" s="2"/>
    </row>
    <row r="620" spans="1:40" x14ac:dyDescent="0.35">
      <c r="A620" s="11" t="s">
        <v>791</v>
      </c>
      <c r="B620" s="12"/>
      <c r="C620" s="12"/>
      <c r="D620" s="85"/>
      <c r="E620" s="74"/>
      <c r="F620" s="12"/>
      <c r="G620" s="12"/>
      <c r="H620" s="13"/>
      <c r="I620" s="63"/>
      <c r="J620" s="63"/>
      <c r="K620" s="13"/>
      <c r="L620" s="86"/>
      <c r="M620" s="87">
        <v>4083.994140625</v>
      </c>
      <c r="N620" s="87">
        <v>7499.45947265625</v>
      </c>
      <c r="O620" s="73"/>
      <c r="P620" s="88"/>
      <c r="Q620" s="88"/>
      <c r="R620" s="47">
        <v>1</v>
      </c>
      <c r="S620" s="47">
        <v>1</v>
      </c>
      <c r="T620" s="47">
        <v>0</v>
      </c>
      <c r="U620" s="48">
        <v>0</v>
      </c>
      <c r="V620" s="48">
        <v>1.0300000000000001E-3</v>
      </c>
      <c r="W620" s="48">
        <v>2.0530000000000001E-3</v>
      </c>
      <c r="X620" s="48">
        <v>0.54148600000000002</v>
      </c>
      <c r="Y620" s="48">
        <v>0</v>
      </c>
      <c r="Z620" s="48">
        <v>0</v>
      </c>
      <c r="AA620" s="75">
        <v>620</v>
      </c>
      <c r="AB620" s="75"/>
      <c r="AC620" s="89"/>
      <c r="AD620" s="47"/>
      <c r="AE620" s="47"/>
      <c r="AF620" s="47"/>
      <c r="AG620" s="47"/>
      <c r="AH620" s="47"/>
      <c r="AI620" s="47"/>
      <c r="AJ620" s="47"/>
      <c r="AK620" s="47"/>
      <c r="AL620" s="47"/>
      <c r="AM620" s="47"/>
      <c r="AN620" s="2"/>
    </row>
    <row r="621" spans="1:40" x14ac:dyDescent="0.35">
      <c r="A621" s="11" t="s">
        <v>792</v>
      </c>
      <c r="B621" s="12"/>
      <c r="C621" s="12"/>
      <c r="D621" s="85"/>
      <c r="E621" s="74"/>
      <c r="F621" s="12"/>
      <c r="G621" s="12"/>
      <c r="H621" s="13"/>
      <c r="I621" s="63"/>
      <c r="J621" s="63"/>
      <c r="K621" s="13"/>
      <c r="L621" s="86"/>
      <c r="M621" s="87">
        <v>1752.5906982421875</v>
      </c>
      <c r="N621" s="87">
        <v>6967.76806640625</v>
      </c>
      <c r="O621" s="73"/>
      <c r="P621" s="88"/>
      <c r="Q621" s="88"/>
      <c r="R621" s="47">
        <v>1</v>
      </c>
      <c r="S621" s="47">
        <v>1</v>
      </c>
      <c r="T621" s="47">
        <v>0</v>
      </c>
      <c r="U621" s="48">
        <v>0</v>
      </c>
      <c r="V621" s="48">
        <v>1.0300000000000001E-3</v>
      </c>
      <c r="W621" s="48">
        <v>2.0530000000000001E-3</v>
      </c>
      <c r="X621" s="48">
        <v>0.54148600000000002</v>
      </c>
      <c r="Y621" s="48">
        <v>0</v>
      </c>
      <c r="Z621" s="48">
        <v>0</v>
      </c>
      <c r="AA621" s="75">
        <v>621</v>
      </c>
      <c r="AB621" s="75"/>
      <c r="AC621" s="89"/>
      <c r="AD621" s="47"/>
      <c r="AE621" s="47"/>
      <c r="AF621" s="47"/>
      <c r="AG621" s="47"/>
      <c r="AH621" s="47"/>
      <c r="AI621" s="47"/>
      <c r="AJ621" s="47"/>
      <c r="AK621" s="47"/>
      <c r="AL621" s="47"/>
      <c r="AM621" s="47"/>
      <c r="AN621" s="2"/>
    </row>
    <row r="622" spans="1:40" x14ac:dyDescent="0.35">
      <c r="A622" s="11" t="s">
        <v>793</v>
      </c>
      <c r="B622" s="12"/>
      <c r="C622" s="12"/>
      <c r="D622" s="85"/>
      <c r="E622" s="74"/>
      <c r="F622" s="12"/>
      <c r="G622" s="12"/>
      <c r="H622" s="13"/>
      <c r="I622" s="63"/>
      <c r="J622" s="63"/>
      <c r="K622" s="13"/>
      <c r="L622" s="86"/>
      <c r="M622" s="87">
        <v>2151.12255859375</v>
      </c>
      <c r="N622" s="87">
        <v>5358.21875</v>
      </c>
      <c r="O622" s="73"/>
      <c r="P622" s="88"/>
      <c r="Q622" s="88"/>
      <c r="R622" s="47">
        <v>1</v>
      </c>
      <c r="S622" s="47">
        <v>1</v>
      </c>
      <c r="T622" s="47">
        <v>0</v>
      </c>
      <c r="U622" s="48">
        <v>0</v>
      </c>
      <c r="V622" s="48">
        <v>1.0300000000000001E-3</v>
      </c>
      <c r="W622" s="48">
        <v>2.0530000000000001E-3</v>
      </c>
      <c r="X622" s="48">
        <v>0.54148600000000002</v>
      </c>
      <c r="Y622" s="48">
        <v>0</v>
      </c>
      <c r="Z622" s="48">
        <v>0</v>
      </c>
      <c r="AA622" s="75">
        <v>622</v>
      </c>
      <c r="AB622" s="75"/>
      <c r="AC622" s="89"/>
      <c r="AD622" s="47"/>
      <c r="AE622" s="47"/>
      <c r="AF622" s="47"/>
      <c r="AG622" s="47"/>
      <c r="AH622" s="47"/>
      <c r="AI622" s="47"/>
      <c r="AJ622" s="47"/>
      <c r="AK622" s="47"/>
      <c r="AL622" s="47"/>
      <c r="AM622" s="47"/>
      <c r="AN622" s="2"/>
    </row>
    <row r="623" spans="1:40" x14ac:dyDescent="0.35">
      <c r="A623" s="11" t="s">
        <v>794</v>
      </c>
      <c r="B623" s="12"/>
      <c r="C623" s="12"/>
      <c r="D623" s="85"/>
      <c r="E623" s="74"/>
      <c r="F623" s="12"/>
      <c r="G623" s="12"/>
      <c r="H623" s="13"/>
      <c r="I623" s="63"/>
      <c r="J623" s="63"/>
      <c r="K623" s="13"/>
      <c r="L623" s="86"/>
      <c r="M623" s="87">
        <v>9730.3779296875</v>
      </c>
      <c r="N623" s="87">
        <v>5562.05419921875</v>
      </c>
      <c r="O623" s="73"/>
      <c r="P623" s="88"/>
      <c r="Q623" s="88"/>
      <c r="R623" s="47">
        <v>1</v>
      </c>
      <c r="S623" s="47">
        <v>1</v>
      </c>
      <c r="T623" s="47">
        <v>0</v>
      </c>
      <c r="U623" s="48">
        <v>0</v>
      </c>
      <c r="V623" s="48">
        <v>1.3110000000000001E-3</v>
      </c>
      <c r="W623" s="48">
        <v>0</v>
      </c>
      <c r="X623" s="48">
        <v>0.556365</v>
      </c>
      <c r="Y623" s="48">
        <v>0</v>
      </c>
      <c r="Z623" s="48">
        <v>0</v>
      </c>
      <c r="AA623" s="75">
        <v>623</v>
      </c>
      <c r="AB623" s="75"/>
      <c r="AC623" s="89"/>
      <c r="AD623" s="47"/>
      <c r="AE623" s="47"/>
      <c r="AF623" s="47"/>
      <c r="AG623" s="47"/>
      <c r="AH623" s="47"/>
      <c r="AI623" s="47"/>
      <c r="AJ623" s="47"/>
      <c r="AK623" s="47"/>
      <c r="AL623" s="47"/>
      <c r="AM623" s="47"/>
      <c r="AN623" s="2"/>
    </row>
    <row r="624" spans="1:40" x14ac:dyDescent="0.35">
      <c r="A624" s="11" t="s">
        <v>795</v>
      </c>
      <c r="B624" s="12"/>
      <c r="C624" s="12"/>
      <c r="D624" s="85"/>
      <c r="E624" s="74"/>
      <c r="F624" s="12"/>
      <c r="G624" s="12"/>
      <c r="H624" s="13"/>
      <c r="I624" s="63"/>
      <c r="J624" s="63"/>
      <c r="K624" s="13"/>
      <c r="L624" s="86"/>
      <c r="M624" s="87">
        <v>3929.5732421875</v>
      </c>
      <c r="N624" s="87">
        <v>1613.8128662109375</v>
      </c>
      <c r="O624" s="73"/>
      <c r="P624" s="88"/>
      <c r="Q624" s="88"/>
      <c r="R624" s="47">
        <v>1</v>
      </c>
      <c r="S624" s="47">
        <v>1</v>
      </c>
      <c r="T624" s="47">
        <v>0</v>
      </c>
      <c r="U624" s="48">
        <v>0</v>
      </c>
      <c r="V624" s="48">
        <v>1.3110000000000001E-3</v>
      </c>
      <c r="W624" s="48">
        <v>0</v>
      </c>
      <c r="X624" s="48">
        <v>0.556365</v>
      </c>
      <c r="Y624" s="48">
        <v>0</v>
      </c>
      <c r="Z624" s="48">
        <v>0</v>
      </c>
      <c r="AA624" s="75">
        <v>624</v>
      </c>
      <c r="AB624" s="75"/>
      <c r="AC624" s="89"/>
      <c r="AD624" s="47"/>
      <c r="AE624" s="47"/>
      <c r="AF624" s="47"/>
      <c r="AG624" s="47"/>
      <c r="AH624" s="47"/>
      <c r="AI624" s="47"/>
      <c r="AJ624" s="47"/>
      <c r="AK624" s="47"/>
      <c r="AL624" s="47"/>
      <c r="AM624" s="47"/>
      <c r="AN624" s="2"/>
    </row>
    <row r="625" spans="1:40" x14ac:dyDescent="0.35">
      <c r="A625" s="11" t="s">
        <v>796</v>
      </c>
      <c r="B625" s="12"/>
      <c r="C625" s="12"/>
      <c r="D625" s="85"/>
      <c r="E625" s="74"/>
      <c r="F625" s="12"/>
      <c r="G625" s="12"/>
      <c r="H625" s="13"/>
      <c r="I625" s="63"/>
      <c r="J625" s="63"/>
      <c r="K625" s="13"/>
      <c r="L625" s="86"/>
      <c r="M625" s="87">
        <v>713.55169677734375</v>
      </c>
      <c r="N625" s="87">
        <v>6619.34228515625</v>
      </c>
      <c r="O625" s="73"/>
      <c r="P625" s="88"/>
      <c r="Q625" s="88"/>
      <c r="R625" s="47">
        <v>1</v>
      </c>
      <c r="S625" s="47">
        <v>1</v>
      </c>
      <c r="T625" s="47">
        <v>0</v>
      </c>
      <c r="U625" s="48">
        <v>0</v>
      </c>
      <c r="V625" s="48">
        <v>1.0300000000000001E-3</v>
      </c>
      <c r="W625" s="48">
        <v>2.0530000000000001E-3</v>
      </c>
      <c r="X625" s="48">
        <v>0.54148600000000002</v>
      </c>
      <c r="Y625" s="48">
        <v>0</v>
      </c>
      <c r="Z625" s="48">
        <v>0</v>
      </c>
      <c r="AA625" s="75">
        <v>625</v>
      </c>
      <c r="AB625" s="75"/>
      <c r="AC625" s="89"/>
      <c r="AD625" s="47"/>
      <c r="AE625" s="47"/>
      <c r="AF625" s="47"/>
      <c r="AG625" s="47"/>
      <c r="AH625" s="47"/>
      <c r="AI625" s="47"/>
      <c r="AJ625" s="47"/>
      <c r="AK625" s="47"/>
      <c r="AL625" s="47"/>
      <c r="AM625" s="47"/>
      <c r="AN625" s="2"/>
    </row>
    <row r="626" spans="1:40" x14ac:dyDescent="0.35">
      <c r="A626" s="11" t="s">
        <v>797</v>
      </c>
      <c r="B626" s="12"/>
      <c r="C626" s="12"/>
      <c r="D626" s="85"/>
      <c r="E626" s="74"/>
      <c r="F626" s="12"/>
      <c r="G626" s="12"/>
      <c r="H626" s="13"/>
      <c r="I626" s="63"/>
      <c r="J626" s="63"/>
      <c r="K626" s="13"/>
      <c r="L626" s="86"/>
      <c r="M626" s="87">
        <v>3457.866455078125</v>
      </c>
      <c r="N626" s="87">
        <v>9141.01953125</v>
      </c>
      <c r="O626" s="73"/>
      <c r="P626" s="88"/>
      <c r="Q626" s="88"/>
      <c r="R626" s="47">
        <v>1</v>
      </c>
      <c r="S626" s="47">
        <v>1</v>
      </c>
      <c r="T626" s="47">
        <v>0</v>
      </c>
      <c r="U626" s="48">
        <v>0</v>
      </c>
      <c r="V626" s="48">
        <v>1.0300000000000001E-3</v>
      </c>
      <c r="W626" s="48">
        <v>2.0530000000000001E-3</v>
      </c>
      <c r="X626" s="48">
        <v>0.54148600000000002</v>
      </c>
      <c r="Y626" s="48">
        <v>0</v>
      </c>
      <c r="Z626" s="48">
        <v>0</v>
      </c>
      <c r="AA626" s="75">
        <v>626</v>
      </c>
      <c r="AB626" s="75"/>
      <c r="AC626" s="89"/>
      <c r="AD626" s="47"/>
      <c r="AE626" s="47"/>
      <c r="AF626" s="47"/>
      <c r="AG626" s="47"/>
      <c r="AH626" s="47"/>
      <c r="AI626" s="47"/>
      <c r="AJ626" s="47"/>
      <c r="AK626" s="47"/>
      <c r="AL626" s="47"/>
      <c r="AM626" s="47"/>
      <c r="AN626" s="2"/>
    </row>
    <row r="627" spans="1:40" x14ac:dyDescent="0.35">
      <c r="A627" s="11" t="s">
        <v>798</v>
      </c>
      <c r="B627" s="12"/>
      <c r="C627" s="12"/>
      <c r="D627" s="85"/>
      <c r="E627" s="74"/>
      <c r="F627" s="12"/>
      <c r="G627" s="12"/>
      <c r="H627" s="13"/>
      <c r="I627" s="63"/>
      <c r="J627" s="63"/>
      <c r="K627" s="13"/>
      <c r="L627" s="86"/>
      <c r="M627" s="87">
        <v>6170.529296875</v>
      </c>
      <c r="N627" s="87">
        <v>4447.1337890625</v>
      </c>
      <c r="O627" s="73"/>
      <c r="P627" s="88"/>
      <c r="Q627" s="88"/>
      <c r="R627" s="47">
        <v>1</v>
      </c>
      <c r="S627" s="47">
        <v>1</v>
      </c>
      <c r="T627" s="47">
        <v>0</v>
      </c>
      <c r="U627" s="48">
        <v>0</v>
      </c>
      <c r="V627" s="48">
        <v>1.3140000000000001E-3</v>
      </c>
      <c r="W627" s="48">
        <v>0</v>
      </c>
      <c r="X627" s="48">
        <v>0.55471700000000002</v>
      </c>
      <c r="Y627" s="48">
        <v>0</v>
      </c>
      <c r="Z627" s="48">
        <v>0</v>
      </c>
      <c r="AA627" s="75">
        <v>627</v>
      </c>
      <c r="AB627" s="75"/>
      <c r="AC627" s="89"/>
      <c r="AD627" s="47"/>
      <c r="AE627" s="47"/>
      <c r="AF627" s="47"/>
      <c r="AG627" s="47"/>
      <c r="AH627" s="47"/>
      <c r="AI627" s="47"/>
      <c r="AJ627" s="47"/>
      <c r="AK627" s="47"/>
      <c r="AL627" s="47"/>
      <c r="AM627" s="47"/>
      <c r="AN627" s="2"/>
    </row>
    <row r="628" spans="1:40" x14ac:dyDescent="0.35">
      <c r="A628" s="11" t="s">
        <v>799</v>
      </c>
      <c r="B628" s="12"/>
      <c r="C628" s="12"/>
      <c r="D628" s="85"/>
      <c r="E628" s="74"/>
      <c r="F628" s="12"/>
      <c r="G628" s="12"/>
      <c r="H628" s="13"/>
      <c r="I628" s="63"/>
      <c r="J628" s="63"/>
      <c r="K628" s="13"/>
      <c r="L628" s="86"/>
      <c r="M628" s="87">
        <v>2830.487548828125</v>
      </c>
      <c r="N628" s="87">
        <v>9542.4267578125</v>
      </c>
      <c r="O628" s="73"/>
      <c r="P628" s="88"/>
      <c r="Q628" s="88"/>
      <c r="R628" s="47">
        <v>1</v>
      </c>
      <c r="S628" s="47">
        <v>1</v>
      </c>
      <c r="T628" s="47">
        <v>0</v>
      </c>
      <c r="U628" s="48">
        <v>0</v>
      </c>
      <c r="V628" s="48">
        <v>1.0300000000000001E-3</v>
      </c>
      <c r="W628" s="48">
        <v>2.0530000000000001E-3</v>
      </c>
      <c r="X628" s="48">
        <v>0.54148600000000002</v>
      </c>
      <c r="Y628" s="48">
        <v>0</v>
      </c>
      <c r="Z628" s="48">
        <v>0</v>
      </c>
      <c r="AA628" s="75">
        <v>628</v>
      </c>
      <c r="AB628" s="75"/>
      <c r="AC628" s="89"/>
      <c r="AD628" s="47"/>
      <c r="AE628" s="47"/>
      <c r="AF628" s="47"/>
      <c r="AG628" s="47"/>
      <c r="AH628" s="47"/>
      <c r="AI628" s="47"/>
      <c r="AJ628" s="47"/>
      <c r="AK628" s="47"/>
      <c r="AL628" s="47"/>
      <c r="AM628" s="47"/>
      <c r="AN628" s="2"/>
    </row>
    <row r="629" spans="1:40" x14ac:dyDescent="0.35">
      <c r="A629" s="11" t="s">
        <v>800</v>
      </c>
      <c r="B629" s="12"/>
      <c r="C629" s="12"/>
      <c r="D629" s="85"/>
      <c r="E629" s="74"/>
      <c r="F629" s="12"/>
      <c r="G629" s="12"/>
      <c r="H629" s="13"/>
      <c r="I629" s="63"/>
      <c r="J629" s="63"/>
      <c r="K629" s="13"/>
      <c r="L629" s="86"/>
      <c r="M629" s="87">
        <v>6577.28857421875</v>
      </c>
      <c r="N629" s="87">
        <v>8099.28857421875</v>
      </c>
      <c r="O629" s="73"/>
      <c r="P629" s="88"/>
      <c r="Q629" s="88"/>
      <c r="R629" s="47">
        <v>1</v>
      </c>
      <c r="S629" s="47">
        <v>1</v>
      </c>
      <c r="T629" s="47">
        <v>0</v>
      </c>
      <c r="U629" s="48">
        <v>0</v>
      </c>
      <c r="V629" s="48">
        <v>1.3209999999999999E-3</v>
      </c>
      <c r="W629" s="48">
        <v>0</v>
      </c>
      <c r="X629" s="48">
        <v>0.55227300000000001</v>
      </c>
      <c r="Y629" s="48">
        <v>0</v>
      </c>
      <c r="Z629" s="48">
        <v>0</v>
      </c>
      <c r="AA629" s="75">
        <v>629</v>
      </c>
      <c r="AB629" s="75"/>
      <c r="AC629" s="89"/>
      <c r="AD629" s="47"/>
      <c r="AE629" s="47"/>
      <c r="AF629" s="47"/>
      <c r="AG629" s="47"/>
      <c r="AH629" s="47"/>
      <c r="AI629" s="47"/>
      <c r="AJ629" s="47"/>
      <c r="AK629" s="47"/>
      <c r="AL629" s="47"/>
      <c r="AM629" s="47"/>
      <c r="AN629" s="2"/>
    </row>
    <row r="630" spans="1:40" x14ac:dyDescent="0.35">
      <c r="A630" s="11" t="s">
        <v>801</v>
      </c>
      <c r="B630" s="12"/>
      <c r="C630" s="12"/>
      <c r="D630" s="85"/>
      <c r="E630" s="74"/>
      <c r="F630" s="12"/>
      <c r="G630" s="12"/>
      <c r="H630" s="13"/>
      <c r="I630" s="63"/>
      <c r="J630" s="63"/>
      <c r="K630" s="13"/>
      <c r="L630" s="86"/>
      <c r="M630" s="87">
        <v>7027.95751953125</v>
      </c>
      <c r="N630" s="87">
        <v>8311.14453125</v>
      </c>
      <c r="O630" s="73"/>
      <c r="P630" s="88"/>
      <c r="Q630" s="88"/>
      <c r="R630" s="47">
        <v>1</v>
      </c>
      <c r="S630" s="47">
        <v>1</v>
      </c>
      <c r="T630" s="47">
        <v>0</v>
      </c>
      <c r="U630" s="48">
        <v>0</v>
      </c>
      <c r="V630" s="48">
        <v>1.328E-3</v>
      </c>
      <c r="W630" s="48">
        <v>0</v>
      </c>
      <c r="X630" s="48">
        <v>0.55054800000000004</v>
      </c>
      <c r="Y630" s="48">
        <v>0</v>
      </c>
      <c r="Z630" s="48">
        <v>0</v>
      </c>
      <c r="AA630" s="75">
        <v>630</v>
      </c>
      <c r="AB630" s="75"/>
      <c r="AC630" s="89"/>
      <c r="AD630" s="47"/>
      <c r="AE630" s="47"/>
      <c r="AF630" s="47"/>
      <c r="AG630" s="47"/>
      <c r="AH630" s="47"/>
      <c r="AI630" s="47"/>
      <c r="AJ630" s="47"/>
      <c r="AK630" s="47"/>
      <c r="AL630" s="47"/>
      <c r="AM630" s="47"/>
      <c r="AN630" s="2"/>
    </row>
    <row r="631" spans="1:40" x14ac:dyDescent="0.35">
      <c r="A631" s="11" t="s">
        <v>802</v>
      </c>
      <c r="B631" s="12"/>
      <c r="C631" s="12"/>
      <c r="D631" s="85"/>
      <c r="E631" s="74"/>
      <c r="F631" s="12"/>
      <c r="G631" s="12"/>
      <c r="H631" s="13"/>
      <c r="I631" s="63"/>
      <c r="J631" s="63"/>
      <c r="K631" s="13"/>
      <c r="L631" s="86"/>
      <c r="M631" s="87">
        <v>2965.024658203125</v>
      </c>
      <c r="N631" s="87">
        <v>8244.6767578125</v>
      </c>
      <c r="O631" s="73"/>
      <c r="P631" s="88"/>
      <c r="Q631" s="88"/>
      <c r="R631" s="47">
        <v>1</v>
      </c>
      <c r="S631" s="47">
        <v>1</v>
      </c>
      <c r="T631" s="47">
        <v>0</v>
      </c>
      <c r="U631" s="48">
        <v>0</v>
      </c>
      <c r="V631" s="48">
        <v>1.0300000000000001E-3</v>
      </c>
      <c r="W631" s="48">
        <v>2.0530000000000001E-3</v>
      </c>
      <c r="X631" s="48">
        <v>0.54148600000000002</v>
      </c>
      <c r="Y631" s="48">
        <v>0</v>
      </c>
      <c r="Z631" s="48">
        <v>0</v>
      </c>
      <c r="AA631" s="75">
        <v>631</v>
      </c>
      <c r="AB631" s="75"/>
      <c r="AC631" s="89"/>
      <c r="AD631" s="47"/>
      <c r="AE631" s="47"/>
      <c r="AF631" s="47"/>
      <c r="AG631" s="47"/>
      <c r="AH631" s="47"/>
      <c r="AI631" s="47"/>
      <c r="AJ631" s="47"/>
      <c r="AK631" s="47"/>
      <c r="AL631" s="47"/>
      <c r="AM631" s="47"/>
      <c r="AN631" s="2"/>
    </row>
    <row r="632" spans="1:40" x14ac:dyDescent="0.35">
      <c r="A632" s="11" t="s">
        <v>803</v>
      </c>
      <c r="B632" s="12"/>
      <c r="C632" s="12"/>
      <c r="D632" s="85"/>
      <c r="E632" s="74"/>
      <c r="F632" s="12"/>
      <c r="G632" s="12"/>
      <c r="H632" s="13"/>
      <c r="I632" s="63"/>
      <c r="J632" s="63"/>
      <c r="K632" s="13"/>
      <c r="L632" s="86"/>
      <c r="M632" s="87">
        <v>2670.249267578125</v>
      </c>
      <c r="N632" s="87">
        <v>5655.76513671875</v>
      </c>
      <c r="O632" s="73"/>
      <c r="P632" s="88"/>
      <c r="Q632" s="88"/>
      <c r="R632" s="47">
        <v>1</v>
      </c>
      <c r="S632" s="47">
        <v>1</v>
      </c>
      <c r="T632" s="47">
        <v>0</v>
      </c>
      <c r="U632" s="48">
        <v>0</v>
      </c>
      <c r="V632" s="48">
        <v>1.0300000000000001E-3</v>
      </c>
      <c r="W632" s="48">
        <v>2.0530000000000001E-3</v>
      </c>
      <c r="X632" s="48">
        <v>0.54148600000000002</v>
      </c>
      <c r="Y632" s="48">
        <v>0</v>
      </c>
      <c r="Z632" s="48">
        <v>0</v>
      </c>
      <c r="AA632" s="75">
        <v>632</v>
      </c>
      <c r="AB632" s="75"/>
      <c r="AC632" s="89"/>
      <c r="AD632" s="47"/>
      <c r="AE632" s="47"/>
      <c r="AF632" s="47"/>
      <c r="AG632" s="47"/>
      <c r="AH632" s="47"/>
      <c r="AI632" s="47"/>
      <c r="AJ632" s="47"/>
      <c r="AK632" s="47"/>
      <c r="AL632" s="47"/>
      <c r="AM632" s="47"/>
      <c r="AN632" s="2"/>
    </row>
    <row r="633" spans="1:40" x14ac:dyDescent="0.35">
      <c r="A633" s="11" t="s">
        <v>804</v>
      </c>
      <c r="B633" s="12"/>
      <c r="C633" s="12"/>
      <c r="D633" s="85"/>
      <c r="E633" s="74"/>
      <c r="F633" s="12"/>
      <c r="G633" s="12"/>
      <c r="H633" s="13"/>
      <c r="I633" s="63"/>
      <c r="J633" s="63"/>
      <c r="K633" s="13"/>
      <c r="L633" s="86"/>
      <c r="M633" s="87">
        <v>2731.586181640625</v>
      </c>
      <c r="N633" s="87">
        <v>6128.8583984375</v>
      </c>
      <c r="O633" s="73"/>
      <c r="P633" s="88"/>
      <c r="Q633" s="88"/>
      <c r="R633" s="47">
        <v>1</v>
      </c>
      <c r="S633" s="47">
        <v>1</v>
      </c>
      <c r="T633" s="47">
        <v>0</v>
      </c>
      <c r="U633" s="48">
        <v>0</v>
      </c>
      <c r="V633" s="48">
        <v>1.0300000000000001E-3</v>
      </c>
      <c r="W633" s="48">
        <v>2.0530000000000001E-3</v>
      </c>
      <c r="X633" s="48">
        <v>0.54148600000000002</v>
      </c>
      <c r="Y633" s="48">
        <v>0</v>
      </c>
      <c r="Z633" s="48">
        <v>0</v>
      </c>
      <c r="AA633" s="75">
        <v>633</v>
      </c>
      <c r="AB633" s="75"/>
      <c r="AC633" s="89"/>
      <c r="AD633" s="47"/>
      <c r="AE633" s="47"/>
      <c r="AF633" s="47"/>
      <c r="AG633" s="47"/>
      <c r="AH633" s="47"/>
      <c r="AI633" s="47"/>
      <c r="AJ633" s="47"/>
      <c r="AK633" s="47"/>
      <c r="AL633" s="47"/>
      <c r="AM633" s="47"/>
      <c r="AN633" s="2"/>
    </row>
    <row r="634" spans="1:40" x14ac:dyDescent="0.35">
      <c r="A634" s="11" t="s">
        <v>805</v>
      </c>
      <c r="B634" s="12"/>
      <c r="C634" s="12"/>
      <c r="D634" s="85"/>
      <c r="E634" s="74"/>
      <c r="F634" s="12"/>
      <c r="G634" s="12"/>
      <c r="H634" s="13"/>
      <c r="I634" s="63"/>
      <c r="J634" s="63"/>
      <c r="K634" s="13"/>
      <c r="L634" s="86"/>
      <c r="M634" s="87">
        <v>2026.279296875</v>
      </c>
      <c r="N634" s="87">
        <v>5518.88623046875</v>
      </c>
      <c r="O634" s="73"/>
      <c r="P634" s="88"/>
      <c r="Q634" s="88"/>
      <c r="R634" s="47">
        <v>1</v>
      </c>
      <c r="S634" s="47">
        <v>1</v>
      </c>
      <c r="T634" s="47">
        <v>0</v>
      </c>
      <c r="U634" s="48">
        <v>0</v>
      </c>
      <c r="V634" s="48">
        <v>1.0300000000000001E-3</v>
      </c>
      <c r="W634" s="48">
        <v>2.0530000000000001E-3</v>
      </c>
      <c r="X634" s="48">
        <v>0.54148600000000002</v>
      </c>
      <c r="Y634" s="48">
        <v>0</v>
      </c>
      <c r="Z634" s="48">
        <v>0</v>
      </c>
      <c r="AA634" s="75">
        <v>634</v>
      </c>
      <c r="AB634" s="75"/>
      <c r="AC634" s="89"/>
      <c r="AD634" s="47"/>
      <c r="AE634" s="47"/>
      <c r="AF634" s="47"/>
      <c r="AG634" s="47"/>
      <c r="AH634" s="47"/>
      <c r="AI634" s="47"/>
      <c r="AJ634" s="47"/>
      <c r="AK634" s="47"/>
      <c r="AL634" s="47"/>
      <c r="AM634" s="47"/>
      <c r="AN634" s="2"/>
    </row>
    <row r="635" spans="1:40" x14ac:dyDescent="0.35">
      <c r="A635" s="11" t="s">
        <v>806</v>
      </c>
      <c r="B635" s="12"/>
      <c r="C635" s="12"/>
      <c r="D635" s="85"/>
      <c r="E635" s="74"/>
      <c r="F635" s="12"/>
      <c r="G635" s="12"/>
      <c r="H635" s="13"/>
      <c r="I635" s="63"/>
      <c r="J635" s="63"/>
      <c r="K635" s="13"/>
      <c r="L635" s="86"/>
      <c r="M635" s="87">
        <v>8093.60791015625</v>
      </c>
      <c r="N635" s="87">
        <v>2751.216552734375</v>
      </c>
      <c r="O635" s="73"/>
      <c r="P635" s="88"/>
      <c r="Q635" s="88"/>
      <c r="R635" s="47">
        <v>1</v>
      </c>
      <c r="S635" s="47">
        <v>1</v>
      </c>
      <c r="T635" s="47">
        <v>0</v>
      </c>
      <c r="U635" s="48">
        <v>0</v>
      </c>
      <c r="V635" s="48">
        <v>1.3569999999999999E-3</v>
      </c>
      <c r="W635" s="48">
        <v>0</v>
      </c>
      <c r="X635" s="48">
        <v>0.54684200000000005</v>
      </c>
      <c r="Y635" s="48">
        <v>0</v>
      </c>
      <c r="Z635" s="48">
        <v>0</v>
      </c>
      <c r="AA635" s="75">
        <v>635</v>
      </c>
      <c r="AB635" s="75"/>
      <c r="AC635" s="89"/>
      <c r="AD635" s="47"/>
      <c r="AE635" s="47"/>
      <c r="AF635" s="47"/>
      <c r="AG635" s="47"/>
      <c r="AH635" s="47"/>
      <c r="AI635" s="47"/>
      <c r="AJ635" s="47"/>
      <c r="AK635" s="47"/>
      <c r="AL635" s="47"/>
      <c r="AM635" s="47"/>
      <c r="AN635" s="2"/>
    </row>
    <row r="636" spans="1:40" x14ac:dyDescent="0.35">
      <c r="A636" s="11" t="s">
        <v>807</v>
      </c>
      <c r="B636" s="12"/>
      <c r="C636" s="12"/>
      <c r="D636" s="85"/>
      <c r="E636" s="74"/>
      <c r="F636" s="12"/>
      <c r="G636" s="12"/>
      <c r="H636" s="13"/>
      <c r="I636" s="63"/>
      <c r="J636" s="63"/>
      <c r="K636" s="13"/>
      <c r="L636" s="86"/>
      <c r="M636" s="87">
        <v>3317.85498046875</v>
      </c>
      <c r="N636" s="87">
        <v>5875.06787109375</v>
      </c>
      <c r="O636" s="73"/>
      <c r="P636" s="88"/>
      <c r="Q636" s="88"/>
      <c r="R636" s="47">
        <v>1</v>
      </c>
      <c r="S636" s="47">
        <v>1</v>
      </c>
      <c r="T636" s="47">
        <v>0</v>
      </c>
      <c r="U636" s="48">
        <v>0</v>
      </c>
      <c r="V636" s="48">
        <v>1.0300000000000001E-3</v>
      </c>
      <c r="W636" s="48">
        <v>2.0530000000000001E-3</v>
      </c>
      <c r="X636" s="48">
        <v>0.54148600000000002</v>
      </c>
      <c r="Y636" s="48">
        <v>0</v>
      </c>
      <c r="Z636" s="48">
        <v>0</v>
      </c>
      <c r="AA636" s="75">
        <v>636</v>
      </c>
      <c r="AB636" s="75"/>
      <c r="AC636" s="89"/>
      <c r="AD636" s="47"/>
      <c r="AE636" s="47"/>
      <c r="AF636" s="47"/>
      <c r="AG636" s="47"/>
      <c r="AH636" s="47"/>
      <c r="AI636" s="47"/>
      <c r="AJ636" s="47"/>
      <c r="AK636" s="47"/>
      <c r="AL636" s="47"/>
      <c r="AM636" s="47"/>
      <c r="AN636" s="2"/>
    </row>
    <row r="637" spans="1:40" x14ac:dyDescent="0.35">
      <c r="A637" s="11" t="s">
        <v>808</v>
      </c>
      <c r="B637" s="12"/>
      <c r="C637" s="12"/>
      <c r="D637" s="85"/>
      <c r="E637" s="74"/>
      <c r="F637" s="12"/>
      <c r="G637" s="12"/>
      <c r="H637" s="13"/>
      <c r="I637" s="63"/>
      <c r="J637" s="63"/>
      <c r="K637" s="13"/>
      <c r="L637" s="86"/>
      <c r="M637" s="87">
        <v>748.27423095703125</v>
      </c>
      <c r="N637" s="87">
        <v>8306.4501953125</v>
      </c>
      <c r="O637" s="73"/>
      <c r="P637" s="88"/>
      <c r="Q637" s="88"/>
      <c r="R637" s="47">
        <v>1</v>
      </c>
      <c r="S637" s="47">
        <v>1</v>
      </c>
      <c r="T637" s="47">
        <v>0</v>
      </c>
      <c r="U637" s="48">
        <v>0</v>
      </c>
      <c r="V637" s="48">
        <v>1.0300000000000001E-3</v>
      </c>
      <c r="W637" s="48">
        <v>2.0530000000000001E-3</v>
      </c>
      <c r="X637" s="48">
        <v>0.54148600000000002</v>
      </c>
      <c r="Y637" s="48">
        <v>0</v>
      </c>
      <c r="Z637" s="48">
        <v>0</v>
      </c>
      <c r="AA637" s="75">
        <v>637</v>
      </c>
      <c r="AB637" s="75"/>
      <c r="AC637" s="89"/>
      <c r="AD637" s="47"/>
      <c r="AE637" s="47"/>
      <c r="AF637" s="47"/>
      <c r="AG637" s="47"/>
      <c r="AH637" s="47"/>
      <c r="AI637" s="47"/>
      <c r="AJ637" s="47"/>
      <c r="AK637" s="47"/>
      <c r="AL637" s="47"/>
      <c r="AM637" s="47"/>
      <c r="AN637" s="2"/>
    </row>
    <row r="638" spans="1:40" x14ac:dyDescent="0.35">
      <c r="A638" s="11" t="s">
        <v>809</v>
      </c>
      <c r="B638" s="12"/>
      <c r="C638" s="12"/>
      <c r="D638" s="85"/>
      <c r="E638" s="74"/>
      <c r="F638" s="12"/>
      <c r="G638" s="12"/>
      <c r="H638" s="13"/>
      <c r="I638" s="63"/>
      <c r="J638" s="63"/>
      <c r="K638" s="13"/>
      <c r="L638" s="86"/>
      <c r="M638" s="87">
        <v>1599.933837890625</v>
      </c>
      <c r="N638" s="87">
        <v>7459.06884765625</v>
      </c>
      <c r="O638" s="73"/>
      <c r="P638" s="88"/>
      <c r="Q638" s="88"/>
      <c r="R638" s="47">
        <v>1</v>
      </c>
      <c r="S638" s="47">
        <v>1</v>
      </c>
      <c r="T638" s="47">
        <v>0</v>
      </c>
      <c r="U638" s="48">
        <v>0</v>
      </c>
      <c r="V638" s="48">
        <v>1.0300000000000001E-3</v>
      </c>
      <c r="W638" s="48">
        <v>2.0530000000000001E-3</v>
      </c>
      <c r="X638" s="48">
        <v>0.54148600000000002</v>
      </c>
      <c r="Y638" s="48">
        <v>0</v>
      </c>
      <c r="Z638" s="48">
        <v>0</v>
      </c>
      <c r="AA638" s="75">
        <v>638</v>
      </c>
      <c r="AB638" s="75"/>
      <c r="AC638" s="89"/>
      <c r="AD638" s="47"/>
      <c r="AE638" s="47"/>
      <c r="AF638" s="47"/>
      <c r="AG638" s="47"/>
      <c r="AH638" s="47"/>
      <c r="AI638" s="47"/>
      <c r="AJ638" s="47"/>
      <c r="AK638" s="47"/>
      <c r="AL638" s="47"/>
      <c r="AM638" s="47"/>
      <c r="AN638" s="2"/>
    </row>
    <row r="639" spans="1:40" x14ac:dyDescent="0.35">
      <c r="A639" s="11" t="s">
        <v>810</v>
      </c>
      <c r="B639" s="12"/>
      <c r="C639" s="12"/>
      <c r="D639" s="85"/>
      <c r="E639" s="74"/>
      <c r="F639" s="12"/>
      <c r="G639" s="12"/>
      <c r="H639" s="13"/>
      <c r="I639" s="63"/>
      <c r="J639" s="63"/>
      <c r="K639" s="13"/>
      <c r="L639" s="86"/>
      <c r="M639" s="87">
        <v>1048.6453857421875</v>
      </c>
      <c r="N639" s="87">
        <v>9321.21484375</v>
      </c>
      <c r="O639" s="73"/>
      <c r="P639" s="88"/>
      <c r="Q639" s="88"/>
      <c r="R639" s="47">
        <v>1</v>
      </c>
      <c r="S639" s="47">
        <v>1</v>
      </c>
      <c r="T639" s="47">
        <v>0</v>
      </c>
      <c r="U639" s="48">
        <v>0</v>
      </c>
      <c r="V639" s="48">
        <v>1.0300000000000001E-3</v>
      </c>
      <c r="W639" s="48">
        <v>2.0530000000000001E-3</v>
      </c>
      <c r="X639" s="48">
        <v>0.54148600000000002</v>
      </c>
      <c r="Y639" s="48">
        <v>0</v>
      </c>
      <c r="Z639" s="48">
        <v>0</v>
      </c>
      <c r="AA639" s="75">
        <v>639</v>
      </c>
      <c r="AB639" s="75"/>
      <c r="AC639" s="89"/>
      <c r="AD639" s="47"/>
      <c r="AE639" s="47"/>
      <c r="AF639" s="47"/>
      <c r="AG639" s="47"/>
      <c r="AH639" s="47"/>
      <c r="AI639" s="47"/>
      <c r="AJ639" s="47"/>
      <c r="AK639" s="47"/>
      <c r="AL639" s="47"/>
      <c r="AM639" s="47"/>
      <c r="AN639" s="2"/>
    </row>
    <row r="640" spans="1:40" x14ac:dyDescent="0.35">
      <c r="A640" s="11" t="s">
        <v>811</v>
      </c>
      <c r="B640" s="12"/>
      <c r="C640" s="12"/>
      <c r="D640" s="85"/>
      <c r="E640" s="74"/>
      <c r="F640" s="12"/>
      <c r="G640" s="12"/>
      <c r="H640" s="13"/>
      <c r="I640" s="63"/>
      <c r="J640" s="63"/>
      <c r="K640" s="13"/>
      <c r="L640" s="86"/>
      <c r="M640" s="87">
        <v>1171.1636962890625</v>
      </c>
      <c r="N640" s="87">
        <v>7290.9375</v>
      </c>
      <c r="O640" s="73"/>
      <c r="P640" s="88"/>
      <c r="Q640" s="88"/>
      <c r="R640" s="47">
        <v>1</v>
      </c>
      <c r="S640" s="47">
        <v>1</v>
      </c>
      <c r="T640" s="47">
        <v>0</v>
      </c>
      <c r="U640" s="48">
        <v>0</v>
      </c>
      <c r="V640" s="48">
        <v>1.0300000000000001E-3</v>
      </c>
      <c r="W640" s="48">
        <v>2.0530000000000001E-3</v>
      </c>
      <c r="X640" s="48">
        <v>0.54148600000000002</v>
      </c>
      <c r="Y640" s="48">
        <v>0</v>
      </c>
      <c r="Z640" s="48">
        <v>0</v>
      </c>
      <c r="AA640" s="75">
        <v>640</v>
      </c>
      <c r="AB640" s="75"/>
      <c r="AC640" s="89"/>
      <c r="AD640" s="47"/>
      <c r="AE640" s="47"/>
      <c r="AF640" s="47"/>
      <c r="AG640" s="47"/>
      <c r="AH640" s="47"/>
      <c r="AI640" s="47"/>
      <c r="AJ640" s="47"/>
      <c r="AK640" s="47"/>
      <c r="AL640" s="47"/>
      <c r="AM640" s="47"/>
      <c r="AN640" s="2"/>
    </row>
    <row r="641" spans="1:40" x14ac:dyDescent="0.35">
      <c r="A641" s="11" t="s">
        <v>812</v>
      </c>
      <c r="B641" s="12"/>
      <c r="C641" s="12"/>
      <c r="D641" s="85"/>
      <c r="E641" s="74"/>
      <c r="F641" s="12"/>
      <c r="G641" s="12"/>
      <c r="H641" s="13"/>
      <c r="I641" s="63"/>
      <c r="J641" s="63"/>
      <c r="K641" s="13"/>
      <c r="L641" s="86"/>
      <c r="M641" s="87">
        <v>768.72515869140625</v>
      </c>
      <c r="N641" s="87">
        <v>7884.5068359375</v>
      </c>
      <c r="O641" s="73"/>
      <c r="P641" s="88"/>
      <c r="Q641" s="88"/>
      <c r="R641" s="47">
        <v>1</v>
      </c>
      <c r="S641" s="47">
        <v>1</v>
      </c>
      <c r="T641" s="47">
        <v>0</v>
      </c>
      <c r="U641" s="48">
        <v>0</v>
      </c>
      <c r="V641" s="48">
        <v>1.0300000000000001E-3</v>
      </c>
      <c r="W641" s="48">
        <v>2.0530000000000001E-3</v>
      </c>
      <c r="X641" s="48">
        <v>0.54148600000000002</v>
      </c>
      <c r="Y641" s="48">
        <v>0</v>
      </c>
      <c r="Z641" s="48">
        <v>0</v>
      </c>
      <c r="AA641" s="75">
        <v>641</v>
      </c>
      <c r="AB641" s="75"/>
      <c r="AC641" s="89"/>
      <c r="AD641" s="47"/>
      <c r="AE641" s="47"/>
      <c r="AF641" s="47"/>
      <c r="AG641" s="47"/>
      <c r="AH641" s="47"/>
      <c r="AI641" s="47"/>
      <c r="AJ641" s="47"/>
      <c r="AK641" s="47"/>
      <c r="AL641" s="47"/>
      <c r="AM641" s="47"/>
      <c r="AN641" s="2"/>
    </row>
    <row r="642" spans="1:40" x14ac:dyDescent="0.35">
      <c r="A642" s="11" t="s">
        <v>813</v>
      </c>
      <c r="B642" s="12"/>
      <c r="C642" s="12"/>
      <c r="D642" s="85"/>
      <c r="E642" s="74"/>
      <c r="F642" s="12"/>
      <c r="G642" s="12"/>
      <c r="H642" s="13"/>
      <c r="I642" s="63"/>
      <c r="J642" s="63"/>
      <c r="K642" s="13"/>
      <c r="L642" s="86"/>
      <c r="M642" s="87">
        <v>2618.892578125</v>
      </c>
      <c r="N642" s="87">
        <v>7974.69970703125</v>
      </c>
      <c r="O642" s="73"/>
      <c r="P642" s="88"/>
      <c r="Q642" s="88"/>
      <c r="R642" s="47">
        <v>1</v>
      </c>
      <c r="S642" s="47">
        <v>1</v>
      </c>
      <c r="T642" s="47">
        <v>0</v>
      </c>
      <c r="U642" s="48">
        <v>0</v>
      </c>
      <c r="V642" s="48">
        <v>1.0300000000000001E-3</v>
      </c>
      <c r="W642" s="48">
        <v>2.0530000000000001E-3</v>
      </c>
      <c r="X642" s="48">
        <v>0.54148600000000002</v>
      </c>
      <c r="Y642" s="48">
        <v>0</v>
      </c>
      <c r="Z642" s="48">
        <v>0</v>
      </c>
      <c r="AA642" s="75">
        <v>642</v>
      </c>
      <c r="AB642" s="75"/>
      <c r="AC642" s="89"/>
      <c r="AD642" s="47"/>
      <c r="AE642" s="47"/>
      <c r="AF642" s="47"/>
      <c r="AG642" s="47"/>
      <c r="AH642" s="47"/>
      <c r="AI642" s="47"/>
      <c r="AJ642" s="47"/>
      <c r="AK642" s="47"/>
      <c r="AL642" s="47"/>
      <c r="AM642" s="47"/>
      <c r="AN642" s="2"/>
    </row>
    <row r="643" spans="1:40" x14ac:dyDescent="0.35">
      <c r="A643" s="11" t="s">
        <v>814</v>
      </c>
      <c r="B643" s="12"/>
      <c r="C643" s="12"/>
      <c r="D643" s="85"/>
      <c r="E643" s="74"/>
      <c r="F643" s="12"/>
      <c r="G643" s="12"/>
      <c r="H643" s="13"/>
      <c r="I643" s="63"/>
      <c r="J643" s="63"/>
      <c r="K643" s="13"/>
      <c r="L643" s="86"/>
      <c r="M643" s="87">
        <v>228.18995666503906</v>
      </c>
      <c r="N643" s="87">
        <v>7936.82861328125</v>
      </c>
      <c r="O643" s="73"/>
      <c r="P643" s="88"/>
      <c r="Q643" s="88"/>
      <c r="R643" s="47">
        <v>1</v>
      </c>
      <c r="S643" s="47">
        <v>1</v>
      </c>
      <c r="T643" s="47">
        <v>0</v>
      </c>
      <c r="U643" s="48">
        <v>0</v>
      </c>
      <c r="V643" s="48">
        <v>1.0300000000000001E-3</v>
      </c>
      <c r="W643" s="48">
        <v>2.0530000000000001E-3</v>
      </c>
      <c r="X643" s="48">
        <v>0.54148600000000002</v>
      </c>
      <c r="Y643" s="48">
        <v>0</v>
      </c>
      <c r="Z643" s="48">
        <v>0</v>
      </c>
      <c r="AA643" s="75">
        <v>643</v>
      </c>
      <c r="AB643" s="75"/>
      <c r="AC643" s="89"/>
      <c r="AD643" s="47"/>
      <c r="AE643" s="47"/>
      <c r="AF643" s="47"/>
      <c r="AG643" s="47"/>
      <c r="AH643" s="47"/>
      <c r="AI643" s="47"/>
      <c r="AJ643" s="47"/>
      <c r="AK643" s="47"/>
      <c r="AL643" s="47"/>
      <c r="AM643" s="47"/>
      <c r="AN643" s="2"/>
    </row>
    <row r="644" spans="1:40" x14ac:dyDescent="0.35">
      <c r="A644" s="11" t="s">
        <v>815</v>
      </c>
      <c r="B644" s="12"/>
      <c r="C644" s="12"/>
      <c r="D644" s="85"/>
      <c r="E644" s="74"/>
      <c r="F644" s="12"/>
      <c r="G644" s="12"/>
      <c r="H644" s="13"/>
      <c r="I644" s="63"/>
      <c r="J644" s="63"/>
      <c r="K644" s="13"/>
      <c r="L644" s="86"/>
      <c r="M644" s="87">
        <v>8692.9296875</v>
      </c>
      <c r="N644" s="87">
        <v>4000.35498046875</v>
      </c>
      <c r="O644" s="73"/>
      <c r="P644" s="88"/>
      <c r="Q644" s="88"/>
      <c r="R644" s="47">
        <v>1</v>
      </c>
      <c r="S644" s="47">
        <v>1</v>
      </c>
      <c r="T644" s="47">
        <v>0</v>
      </c>
      <c r="U644" s="48">
        <v>0</v>
      </c>
      <c r="V644" s="48">
        <v>1.3569999999999999E-3</v>
      </c>
      <c r="W644" s="48">
        <v>0</v>
      </c>
      <c r="X644" s="48">
        <v>0.54684200000000005</v>
      </c>
      <c r="Y644" s="48">
        <v>0</v>
      </c>
      <c r="Z644" s="48">
        <v>0</v>
      </c>
      <c r="AA644" s="75">
        <v>644</v>
      </c>
      <c r="AB644" s="75"/>
      <c r="AC644" s="89"/>
      <c r="AD644" s="47"/>
      <c r="AE644" s="47"/>
      <c r="AF644" s="47"/>
      <c r="AG644" s="47"/>
      <c r="AH644" s="47"/>
      <c r="AI644" s="47"/>
      <c r="AJ644" s="47"/>
      <c r="AK644" s="47"/>
      <c r="AL644" s="47"/>
      <c r="AM644" s="47"/>
      <c r="AN644" s="2"/>
    </row>
    <row r="645" spans="1:40" x14ac:dyDescent="0.35">
      <c r="A645" s="11" t="s">
        <v>816</v>
      </c>
      <c r="B645" s="12"/>
      <c r="C645" s="12"/>
      <c r="D645" s="85"/>
      <c r="E645" s="74"/>
      <c r="F645" s="12"/>
      <c r="G645" s="12"/>
      <c r="H645" s="13"/>
      <c r="I645" s="63"/>
      <c r="J645" s="63"/>
      <c r="K645" s="13"/>
      <c r="L645" s="86"/>
      <c r="M645" s="87">
        <v>3140.627197265625</v>
      </c>
      <c r="N645" s="87">
        <v>7100.6474609375</v>
      </c>
      <c r="O645" s="73"/>
      <c r="P645" s="88"/>
      <c r="Q645" s="88"/>
      <c r="R645" s="47">
        <v>1</v>
      </c>
      <c r="S645" s="47">
        <v>1</v>
      </c>
      <c r="T645" s="47">
        <v>0</v>
      </c>
      <c r="U645" s="48">
        <v>0</v>
      </c>
      <c r="V645" s="48">
        <v>1.2999999999999999E-3</v>
      </c>
      <c r="W645" s="48">
        <v>0</v>
      </c>
      <c r="X645" s="48">
        <v>0.564836</v>
      </c>
      <c r="Y645" s="48">
        <v>0</v>
      </c>
      <c r="Z645" s="48">
        <v>0</v>
      </c>
      <c r="AA645" s="75">
        <v>645</v>
      </c>
      <c r="AB645" s="75"/>
      <c r="AC645" s="89"/>
      <c r="AD645" s="47"/>
      <c r="AE645" s="47"/>
      <c r="AF645" s="47"/>
      <c r="AG645" s="47"/>
      <c r="AH645" s="47"/>
      <c r="AI645" s="47"/>
      <c r="AJ645" s="47"/>
      <c r="AK645" s="47"/>
      <c r="AL645" s="47"/>
      <c r="AM645" s="47"/>
      <c r="AN645" s="2"/>
    </row>
    <row r="646" spans="1:40" x14ac:dyDescent="0.35">
      <c r="A646" s="11" t="s">
        <v>817</v>
      </c>
      <c r="B646" s="12"/>
      <c r="C646" s="12"/>
      <c r="D646" s="85"/>
      <c r="E646" s="74"/>
      <c r="F646" s="12"/>
      <c r="G646" s="12"/>
      <c r="H646" s="13"/>
      <c r="I646" s="63"/>
      <c r="J646" s="63"/>
      <c r="K646" s="13"/>
      <c r="L646" s="86"/>
      <c r="M646" s="87">
        <v>2502.53759765625</v>
      </c>
      <c r="N646" s="87">
        <v>9668.482421875</v>
      </c>
      <c r="O646" s="73"/>
      <c r="P646" s="88"/>
      <c r="Q646" s="88"/>
      <c r="R646" s="47">
        <v>1</v>
      </c>
      <c r="S646" s="47">
        <v>1</v>
      </c>
      <c r="T646" s="47">
        <v>0</v>
      </c>
      <c r="U646" s="48">
        <v>0</v>
      </c>
      <c r="V646" s="48">
        <v>1.0300000000000001E-3</v>
      </c>
      <c r="W646" s="48">
        <v>2.0530000000000001E-3</v>
      </c>
      <c r="X646" s="48">
        <v>0.54148600000000002</v>
      </c>
      <c r="Y646" s="48">
        <v>0</v>
      </c>
      <c r="Z646" s="48">
        <v>0</v>
      </c>
      <c r="AA646" s="75">
        <v>646</v>
      </c>
      <c r="AB646" s="75"/>
      <c r="AC646" s="89"/>
      <c r="AD646" s="47"/>
      <c r="AE646" s="47"/>
      <c r="AF646" s="47"/>
      <c r="AG646" s="47"/>
      <c r="AH646" s="47"/>
      <c r="AI646" s="47"/>
      <c r="AJ646" s="47"/>
      <c r="AK646" s="47"/>
      <c r="AL646" s="47"/>
      <c r="AM646" s="47"/>
      <c r="AN646" s="2"/>
    </row>
    <row r="647" spans="1:40" x14ac:dyDescent="0.35">
      <c r="A647" s="11" t="s">
        <v>818</v>
      </c>
      <c r="B647" s="12"/>
      <c r="C647" s="12"/>
      <c r="D647" s="85"/>
      <c r="E647" s="74"/>
      <c r="F647" s="12"/>
      <c r="G647" s="12"/>
      <c r="H647" s="13"/>
      <c r="I647" s="63"/>
      <c r="J647" s="63"/>
      <c r="K647" s="13"/>
      <c r="L647" s="86"/>
      <c r="M647" s="87">
        <v>7308.0888671875</v>
      </c>
      <c r="N647" s="87">
        <v>861.01947021484375</v>
      </c>
      <c r="O647" s="73"/>
      <c r="P647" s="88"/>
      <c r="Q647" s="88"/>
      <c r="R647" s="47">
        <v>1</v>
      </c>
      <c r="S647" s="47">
        <v>1</v>
      </c>
      <c r="T647" s="47">
        <v>0</v>
      </c>
      <c r="U647" s="48">
        <v>0</v>
      </c>
      <c r="V647" s="48">
        <v>1.307E-3</v>
      </c>
      <c r="W647" s="48">
        <v>0</v>
      </c>
      <c r="X647" s="48">
        <v>0.558446</v>
      </c>
      <c r="Y647" s="48">
        <v>0</v>
      </c>
      <c r="Z647" s="48">
        <v>0</v>
      </c>
      <c r="AA647" s="75">
        <v>647</v>
      </c>
      <c r="AB647" s="75"/>
      <c r="AC647" s="89"/>
      <c r="AD647" s="47"/>
      <c r="AE647" s="47"/>
      <c r="AF647" s="47"/>
      <c r="AG647" s="47"/>
      <c r="AH647" s="47"/>
      <c r="AI647" s="47"/>
      <c r="AJ647" s="47"/>
      <c r="AK647" s="47"/>
      <c r="AL647" s="47"/>
      <c r="AM647" s="47"/>
      <c r="AN647" s="2"/>
    </row>
    <row r="648" spans="1:40" x14ac:dyDescent="0.35">
      <c r="A648" s="11" t="s">
        <v>819</v>
      </c>
      <c r="B648" s="12"/>
      <c r="C648" s="12"/>
      <c r="D648" s="85"/>
      <c r="E648" s="74"/>
      <c r="F648" s="12"/>
      <c r="G648" s="12"/>
      <c r="H648" s="13"/>
      <c r="I648" s="63"/>
      <c r="J648" s="63"/>
      <c r="K648" s="13"/>
      <c r="L648" s="86"/>
      <c r="M648" s="87">
        <v>834.98822021484375</v>
      </c>
      <c r="N648" s="87">
        <v>7991.0322265625</v>
      </c>
      <c r="O648" s="73"/>
      <c r="P648" s="88"/>
      <c r="Q648" s="88"/>
      <c r="R648" s="47">
        <v>1</v>
      </c>
      <c r="S648" s="47">
        <v>1</v>
      </c>
      <c r="T648" s="47">
        <v>0</v>
      </c>
      <c r="U648" s="48">
        <v>0</v>
      </c>
      <c r="V648" s="48">
        <v>1.0300000000000001E-3</v>
      </c>
      <c r="W648" s="48">
        <v>2.0530000000000001E-3</v>
      </c>
      <c r="X648" s="48">
        <v>0.54148600000000002</v>
      </c>
      <c r="Y648" s="48">
        <v>0</v>
      </c>
      <c r="Z648" s="48">
        <v>0</v>
      </c>
      <c r="AA648" s="75">
        <v>648</v>
      </c>
      <c r="AB648" s="75"/>
      <c r="AC648" s="89"/>
      <c r="AD648" s="47"/>
      <c r="AE648" s="47"/>
      <c r="AF648" s="47"/>
      <c r="AG648" s="47"/>
      <c r="AH648" s="47"/>
      <c r="AI648" s="47"/>
      <c r="AJ648" s="47"/>
      <c r="AK648" s="47"/>
      <c r="AL648" s="47"/>
      <c r="AM648" s="47"/>
      <c r="AN648" s="2"/>
    </row>
    <row r="649" spans="1:40" x14ac:dyDescent="0.35">
      <c r="A649" s="11" t="s">
        <v>820</v>
      </c>
      <c r="B649" s="12"/>
      <c r="C649" s="12"/>
      <c r="D649" s="85"/>
      <c r="E649" s="74"/>
      <c r="F649" s="12"/>
      <c r="G649" s="12"/>
      <c r="H649" s="13"/>
      <c r="I649" s="63"/>
      <c r="J649" s="63"/>
      <c r="K649" s="13"/>
      <c r="L649" s="86"/>
      <c r="M649" s="87">
        <v>3587.28076171875</v>
      </c>
      <c r="N649" s="87">
        <v>6601.03076171875</v>
      </c>
      <c r="O649" s="73"/>
      <c r="P649" s="88"/>
      <c r="Q649" s="88"/>
      <c r="R649" s="47">
        <v>1</v>
      </c>
      <c r="S649" s="47">
        <v>1</v>
      </c>
      <c r="T649" s="47">
        <v>0</v>
      </c>
      <c r="U649" s="48">
        <v>0</v>
      </c>
      <c r="V649" s="48">
        <v>1.0300000000000001E-3</v>
      </c>
      <c r="W649" s="48">
        <v>2.0530000000000001E-3</v>
      </c>
      <c r="X649" s="48">
        <v>0.54148600000000002</v>
      </c>
      <c r="Y649" s="48">
        <v>0</v>
      </c>
      <c r="Z649" s="48">
        <v>0</v>
      </c>
      <c r="AA649" s="75">
        <v>649</v>
      </c>
      <c r="AB649" s="75"/>
      <c r="AC649" s="89"/>
      <c r="AD649" s="47"/>
      <c r="AE649" s="47"/>
      <c r="AF649" s="47"/>
      <c r="AG649" s="47"/>
      <c r="AH649" s="47"/>
      <c r="AI649" s="47"/>
      <c r="AJ649" s="47"/>
      <c r="AK649" s="47"/>
      <c r="AL649" s="47"/>
      <c r="AM649" s="47"/>
      <c r="AN649" s="2"/>
    </row>
    <row r="650" spans="1:40" x14ac:dyDescent="0.35">
      <c r="A650" s="11" t="s">
        <v>821</v>
      </c>
      <c r="B650" s="12"/>
      <c r="C650" s="12"/>
      <c r="D650" s="85"/>
      <c r="E650" s="74"/>
      <c r="F650" s="12"/>
      <c r="G650" s="12"/>
      <c r="H650" s="13"/>
      <c r="I650" s="63"/>
      <c r="J650" s="63"/>
      <c r="K650" s="13"/>
      <c r="L650" s="86"/>
      <c r="M650" s="87">
        <v>4010.571533203125</v>
      </c>
      <c r="N650" s="87">
        <v>8186.46875</v>
      </c>
      <c r="O650" s="73"/>
      <c r="P650" s="88"/>
      <c r="Q650" s="88"/>
      <c r="R650" s="47">
        <v>1</v>
      </c>
      <c r="S650" s="47">
        <v>1</v>
      </c>
      <c r="T650" s="47">
        <v>0</v>
      </c>
      <c r="U650" s="48">
        <v>0</v>
      </c>
      <c r="V650" s="48">
        <v>1.0300000000000001E-3</v>
      </c>
      <c r="W650" s="48">
        <v>2.0530000000000001E-3</v>
      </c>
      <c r="X650" s="48">
        <v>0.54148600000000002</v>
      </c>
      <c r="Y650" s="48">
        <v>0</v>
      </c>
      <c r="Z650" s="48">
        <v>0</v>
      </c>
      <c r="AA650" s="75">
        <v>650</v>
      </c>
      <c r="AB650" s="75"/>
      <c r="AC650" s="89"/>
      <c r="AD650" s="47"/>
      <c r="AE650" s="47"/>
      <c r="AF650" s="47"/>
      <c r="AG650" s="47"/>
      <c r="AH650" s="47"/>
      <c r="AI650" s="47"/>
      <c r="AJ650" s="47"/>
      <c r="AK650" s="47"/>
      <c r="AL650" s="47"/>
      <c r="AM650" s="47"/>
      <c r="AN650" s="2"/>
    </row>
    <row r="651" spans="1:40" x14ac:dyDescent="0.35">
      <c r="A651" s="11" t="s">
        <v>822</v>
      </c>
      <c r="B651" s="12"/>
      <c r="C651" s="12"/>
      <c r="D651" s="85"/>
      <c r="E651" s="74"/>
      <c r="F651" s="12"/>
      <c r="G651" s="12"/>
      <c r="H651" s="13"/>
      <c r="I651" s="63"/>
      <c r="J651" s="63"/>
      <c r="K651" s="13"/>
      <c r="L651" s="86"/>
      <c r="M651" s="87">
        <v>2014.3389892578125</v>
      </c>
      <c r="N651" s="87">
        <v>8185.29296875</v>
      </c>
      <c r="O651" s="73"/>
      <c r="P651" s="88"/>
      <c r="Q651" s="88"/>
      <c r="R651" s="47">
        <v>1</v>
      </c>
      <c r="S651" s="47">
        <v>1</v>
      </c>
      <c r="T651" s="47">
        <v>0</v>
      </c>
      <c r="U651" s="48">
        <v>0</v>
      </c>
      <c r="V651" s="48">
        <v>1.0300000000000001E-3</v>
      </c>
      <c r="W651" s="48">
        <v>2.0530000000000001E-3</v>
      </c>
      <c r="X651" s="48">
        <v>0.54148600000000002</v>
      </c>
      <c r="Y651" s="48">
        <v>0</v>
      </c>
      <c r="Z651" s="48">
        <v>0</v>
      </c>
      <c r="AA651" s="75">
        <v>651</v>
      </c>
      <c r="AB651" s="75"/>
      <c r="AC651" s="89"/>
      <c r="AD651" s="47"/>
      <c r="AE651" s="47"/>
      <c r="AF651" s="47"/>
      <c r="AG651" s="47"/>
      <c r="AH651" s="47"/>
      <c r="AI651" s="47"/>
      <c r="AJ651" s="47"/>
      <c r="AK651" s="47"/>
      <c r="AL651" s="47"/>
      <c r="AM651" s="47"/>
      <c r="AN651" s="2"/>
    </row>
    <row r="652" spans="1:40" x14ac:dyDescent="0.35">
      <c r="A652" s="11" t="s">
        <v>823</v>
      </c>
      <c r="B652" s="12"/>
      <c r="C652" s="12"/>
      <c r="D652" s="85"/>
      <c r="E652" s="74"/>
      <c r="F652" s="12"/>
      <c r="G652" s="12"/>
      <c r="H652" s="13"/>
      <c r="I652" s="63"/>
      <c r="J652" s="63"/>
      <c r="K652" s="13"/>
      <c r="L652" s="86"/>
      <c r="M652" s="87">
        <v>8366.947265625</v>
      </c>
      <c r="N652" s="87">
        <v>3854.700927734375</v>
      </c>
      <c r="O652" s="73"/>
      <c r="P652" s="88"/>
      <c r="Q652" s="88"/>
      <c r="R652" s="47">
        <v>1</v>
      </c>
      <c r="S652" s="47">
        <v>1</v>
      </c>
      <c r="T652" s="47">
        <v>0</v>
      </c>
      <c r="U652" s="48">
        <v>0</v>
      </c>
      <c r="V652" s="48">
        <v>1.3140000000000001E-3</v>
      </c>
      <c r="W652" s="48">
        <v>0</v>
      </c>
      <c r="X652" s="48">
        <v>0.55471700000000002</v>
      </c>
      <c r="Y652" s="48">
        <v>0</v>
      </c>
      <c r="Z652" s="48">
        <v>0</v>
      </c>
      <c r="AA652" s="75">
        <v>652</v>
      </c>
      <c r="AB652" s="75"/>
      <c r="AC652" s="89"/>
      <c r="AD652" s="47"/>
      <c r="AE652" s="47"/>
      <c r="AF652" s="47"/>
      <c r="AG652" s="47"/>
      <c r="AH652" s="47"/>
      <c r="AI652" s="47"/>
      <c r="AJ652" s="47"/>
      <c r="AK652" s="47"/>
      <c r="AL652" s="47"/>
      <c r="AM652" s="47"/>
      <c r="AN652" s="2"/>
    </row>
    <row r="653" spans="1:40" x14ac:dyDescent="0.35">
      <c r="A653" s="11" t="s">
        <v>824</v>
      </c>
      <c r="B653" s="12"/>
      <c r="C653" s="12"/>
      <c r="D653" s="85"/>
      <c r="E653" s="74"/>
      <c r="F653" s="12"/>
      <c r="G653" s="12"/>
      <c r="H653" s="13"/>
      <c r="I653" s="63"/>
      <c r="J653" s="63"/>
      <c r="K653" s="13"/>
      <c r="L653" s="86"/>
      <c r="M653" s="87">
        <v>3721.764404296875</v>
      </c>
      <c r="N653" s="87">
        <v>7771.92626953125</v>
      </c>
      <c r="O653" s="73"/>
      <c r="P653" s="88"/>
      <c r="Q653" s="88"/>
      <c r="R653" s="47">
        <v>1</v>
      </c>
      <c r="S653" s="47">
        <v>1</v>
      </c>
      <c r="T653" s="47">
        <v>0</v>
      </c>
      <c r="U653" s="48">
        <v>0</v>
      </c>
      <c r="V653" s="48">
        <v>1.0300000000000001E-3</v>
      </c>
      <c r="W653" s="48">
        <v>2.0530000000000001E-3</v>
      </c>
      <c r="X653" s="48">
        <v>0.54148600000000002</v>
      </c>
      <c r="Y653" s="48">
        <v>0</v>
      </c>
      <c r="Z653" s="48">
        <v>0</v>
      </c>
      <c r="AA653" s="75">
        <v>653</v>
      </c>
      <c r="AB653" s="75"/>
      <c r="AC653" s="89"/>
      <c r="AD653" s="47"/>
      <c r="AE653" s="47"/>
      <c r="AF653" s="47"/>
      <c r="AG653" s="47"/>
      <c r="AH653" s="47"/>
      <c r="AI653" s="47"/>
      <c r="AJ653" s="47"/>
      <c r="AK653" s="47"/>
      <c r="AL653" s="47"/>
      <c r="AM653" s="47"/>
      <c r="AN653" s="2"/>
    </row>
    <row r="654" spans="1:40" x14ac:dyDescent="0.35">
      <c r="A654" s="11" t="s">
        <v>825</v>
      </c>
      <c r="B654" s="12"/>
      <c r="C654" s="12"/>
      <c r="D654" s="85"/>
      <c r="E654" s="74"/>
      <c r="F654" s="12"/>
      <c r="G654" s="12"/>
      <c r="H654" s="13"/>
      <c r="I654" s="63"/>
      <c r="J654" s="63"/>
      <c r="K654" s="13"/>
      <c r="L654" s="86"/>
      <c r="M654" s="87">
        <v>3784.831298828125</v>
      </c>
      <c r="N654" s="87">
        <v>6895.4755859375</v>
      </c>
      <c r="O654" s="73"/>
      <c r="P654" s="88"/>
      <c r="Q654" s="88"/>
      <c r="R654" s="47">
        <v>1</v>
      </c>
      <c r="S654" s="47">
        <v>1</v>
      </c>
      <c r="T654" s="47">
        <v>0</v>
      </c>
      <c r="U654" s="48">
        <v>0</v>
      </c>
      <c r="V654" s="48">
        <v>1.0300000000000001E-3</v>
      </c>
      <c r="W654" s="48">
        <v>2.0530000000000001E-3</v>
      </c>
      <c r="X654" s="48">
        <v>0.54148600000000002</v>
      </c>
      <c r="Y654" s="48">
        <v>0</v>
      </c>
      <c r="Z654" s="48">
        <v>0</v>
      </c>
      <c r="AA654" s="75">
        <v>654</v>
      </c>
      <c r="AB654" s="75"/>
      <c r="AC654" s="89"/>
      <c r="AD654" s="47"/>
      <c r="AE654" s="47"/>
      <c r="AF654" s="47"/>
      <c r="AG654" s="47"/>
      <c r="AH654" s="47"/>
      <c r="AI654" s="47"/>
      <c r="AJ654" s="47"/>
      <c r="AK654" s="47"/>
      <c r="AL654" s="47"/>
      <c r="AM654" s="47"/>
      <c r="AN654" s="2"/>
    </row>
    <row r="655" spans="1:40" x14ac:dyDescent="0.35">
      <c r="A655" s="11" t="s">
        <v>826</v>
      </c>
      <c r="B655" s="12"/>
      <c r="C655" s="12"/>
      <c r="D655" s="85"/>
      <c r="E655" s="74"/>
      <c r="F655" s="12"/>
      <c r="G655" s="12"/>
      <c r="H655" s="13"/>
      <c r="I655" s="63"/>
      <c r="J655" s="63"/>
      <c r="K655" s="13"/>
      <c r="L655" s="86"/>
      <c r="M655" s="87">
        <v>1874.14453125</v>
      </c>
      <c r="N655" s="87">
        <v>5446.4873046875</v>
      </c>
      <c r="O655" s="73"/>
      <c r="P655" s="88"/>
      <c r="Q655" s="88"/>
      <c r="R655" s="47">
        <v>1</v>
      </c>
      <c r="S655" s="47">
        <v>1</v>
      </c>
      <c r="T655" s="47">
        <v>0</v>
      </c>
      <c r="U655" s="48">
        <v>0</v>
      </c>
      <c r="V655" s="48">
        <v>1.0300000000000001E-3</v>
      </c>
      <c r="W655" s="48">
        <v>2.0530000000000001E-3</v>
      </c>
      <c r="X655" s="48">
        <v>0.54148600000000002</v>
      </c>
      <c r="Y655" s="48">
        <v>0</v>
      </c>
      <c r="Z655" s="48">
        <v>0</v>
      </c>
      <c r="AA655" s="75">
        <v>655</v>
      </c>
      <c r="AB655" s="75"/>
      <c r="AC655" s="89"/>
      <c r="AD655" s="47"/>
      <c r="AE655" s="47"/>
      <c r="AF655" s="47"/>
      <c r="AG655" s="47"/>
      <c r="AH655" s="47"/>
      <c r="AI655" s="47"/>
      <c r="AJ655" s="47"/>
      <c r="AK655" s="47"/>
      <c r="AL655" s="47"/>
      <c r="AM655" s="47"/>
      <c r="AN655" s="2"/>
    </row>
    <row r="656" spans="1:40" x14ac:dyDescent="0.35">
      <c r="A656" s="11" t="s">
        <v>827</v>
      </c>
      <c r="B656" s="12"/>
      <c r="C656" s="12"/>
      <c r="D656" s="85"/>
      <c r="E656" s="74"/>
      <c r="F656" s="12"/>
      <c r="G656" s="12"/>
      <c r="H656" s="13"/>
      <c r="I656" s="63"/>
      <c r="J656" s="63"/>
      <c r="K656" s="13"/>
      <c r="L656" s="86"/>
      <c r="M656" s="87">
        <v>4105.32958984375</v>
      </c>
      <c r="N656" s="87">
        <v>7821.916015625</v>
      </c>
      <c r="O656" s="73"/>
      <c r="P656" s="88"/>
      <c r="Q656" s="88"/>
      <c r="R656" s="47">
        <v>1</v>
      </c>
      <c r="S656" s="47">
        <v>1</v>
      </c>
      <c r="T656" s="47">
        <v>0</v>
      </c>
      <c r="U656" s="48">
        <v>0</v>
      </c>
      <c r="V656" s="48">
        <v>1.0300000000000001E-3</v>
      </c>
      <c r="W656" s="48">
        <v>2.0530000000000001E-3</v>
      </c>
      <c r="X656" s="48">
        <v>0.54148600000000002</v>
      </c>
      <c r="Y656" s="48">
        <v>0</v>
      </c>
      <c r="Z656" s="48">
        <v>0</v>
      </c>
      <c r="AA656" s="75">
        <v>656</v>
      </c>
      <c r="AB656" s="75"/>
      <c r="AC656" s="89"/>
      <c r="AD656" s="47"/>
      <c r="AE656" s="47"/>
      <c r="AF656" s="47"/>
      <c r="AG656" s="47"/>
      <c r="AH656" s="47"/>
      <c r="AI656" s="47"/>
      <c r="AJ656" s="47"/>
      <c r="AK656" s="47"/>
      <c r="AL656" s="47"/>
      <c r="AM656" s="47"/>
      <c r="AN656" s="2"/>
    </row>
    <row r="657" spans="1:40" x14ac:dyDescent="0.35">
      <c r="A657" s="11" t="s">
        <v>828</v>
      </c>
      <c r="B657" s="12"/>
      <c r="C657" s="12"/>
      <c r="D657" s="85"/>
      <c r="E657" s="74"/>
      <c r="F657" s="12"/>
      <c r="G657" s="12"/>
      <c r="H657" s="13"/>
      <c r="I657" s="63"/>
      <c r="J657" s="63"/>
      <c r="K657" s="13"/>
      <c r="L657" s="86"/>
      <c r="M657" s="87">
        <v>3955.851318359375</v>
      </c>
      <c r="N657" s="87">
        <v>1420.9620361328125</v>
      </c>
      <c r="O657" s="73"/>
      <c r="P657" s="88"/>
      <c r="Q657" s="88"/>
      <c r="R657" s="47">
        <v>1</v>
      </c>
      <c r="S657" s="47">
        <v>1</v>
      </c>
      <c r="T657" s="47">
        <v>0</v>
      </c>
      <c r="U657" s="48">
        <v>0</v>
      </c>
      <c r="V657" s="48">
        <v>1.3179999999999999E-3</v>
      </c>
      <c r="W657" s="48">
        <v>0</v>
      </c>
      <c r="X657" s="48">
        <v>0.55337999999999998</v>
      </c>
      <c r="Y657" s="48">
        <v>0</v>
      </c>
      <c r="Z657" s="48">
        <v>0</v>
      </c>
      <c r="AA657" s="75">
        <v>657</v>
      </c>
      <c r="AB657" s="75"/>
      <c r="AC657" s="89"/>
      <c r="AD657" s="47"/>
      <c r="AE657" s="47"/>
      <c r="AF657" s="47"/>
      <c r="AG657" s="47"/>
      <c r="AH657" s="47"/>
      <c r="AI657" s="47"/>
      <c r="AJ657" s="47"/>
      <c r="AK657" s="47"/>
      <c r="AL657" s="47"/>
      <c r="AM657" s="47"/>
      <c r="AN657" s="2"/>
    </row>
    <row r="658" spans="1:40" x14ac:dyDescent="0.35">
      <c r="A658" s="11" t="s">
        <v>829</v>
      </c>
      <c r="B658" s="12"/>
      <c r="C658" s="12"/>
      <c r="D658" s="85"/>
      <c r="E658" s="74"/>
      <c r="F658" s="12"/>
      <c r="G658" s="12"/>
      <c r="H658" s="13"/>
      <c r="I658" s="63"/>
      <c r="J658" s="63"/>
      <c r="K658" s="13"/>
      <c r="L658" s="86"/>
      <c r="M658" s="87">
        <v>3887.04052734375</v>
      </c>
      <c r="N658" s="87">
        <v>6602.8447265625</v>
      </c>
      <c r="O658" s="73"/>
      <c r="P658" s="88"/>
      <c r="Q658" s="88"/>
      <c r="R658" s="47">
        <v>1</v>
      </c>
      <c r="S658" s="47">
        <v>1</v>
      </c>
      <c r="T658" s="47">
        <v>0</v>
      </c>
      <c r="U658" s="48">
        <v>0</v>
      </c>
      <c r="V658" s="48">
        <v>1.0300000000000001E-3</v>
      </c>
      <c r="W658" s="48">
        <v>2.0530000000000001E-3</v>
      </c>
      <c r="X658" s="48">
        <v>0.54148600000000002</v>
      </c>
      <c r="Y658" s="48">
        <v>0</v>
      </c>
      <c r="Z658" s="48">
        <v>0</v>
      </c>
      <c r="AA658" s="75">
        <v>658</v>
      </c>
      <c r="AB658" s="75"/>
      <c r="AC658" s="89"/>
      <c r="AD658" s="47"/>
      <c r="AE658" s="47"/>
      <c r="AF658" s="47"/>
      <c r="AG658" s="47"/>
      <c r="AH658" s="47"/>
      <c r="AI658" s="47"/>
      <c r="AJ658" s="47"/>
      <c r="AK658" s="47"/>
      <c r="AL658" s="47"/>
      <c r="AM658" s="47"/>
      <c r="AN658" s="2"/>
    </row>
    <row r="659" spans="1:40" x14ac:dyDescent="0.35">
      <c r="A659" s="11" t="s">
        <v>830</v>
      </c>
      <c r="B659" s="12"/>
      <c r="C659" s="12"/>
      <c r="D659" s="85"/>
      <c r="E659" s="74"/>
      <c r="F659" s="12"/>
      <c r="G659" s="12"/>
      <c r="H659" s="13"/>
      <c r="I659" s="63"/>
      <c r="J659" s="63"/>
      <c r="K659" s="13"/>
      <c r="L659" s="86"/>
      <c r="M659" s="87">
        <v>5777.361328125</v>
      </c>
      <c r="N659" s="87">
        <v>3899.12890625</v>
      </c>
      <c r="O659" s="73"/>
      <c r="P659" s="88"/>
      <c r="Q659" s="88"/>
      <c r="R659" s="47">
        <v>2</v>
      </c>
      <c r="S659" s="47">
        <v>0</v>
      </c>
      <c r="T659" s="47">
        <v>2</v>
      </c>
      <c r="U659" s="48">
        <v>406</v>
      </c>
      <c r="V659" s="48">
        <v>1.761E-3</v>
      </c>
      <c r="W659" s="48">
        <v>0</v>
      </c>
      <c r="X659" s="48">
        <v>0.98850400000000005</v>
      </c>
      <c r="Y659" s="48">
        <v>0</v>
      </c>
      <c r="Z659" s="48">
        <v>0</v>
      </c>
      <c r="AA659" s="75">
        <v>659</v>
      </c>
      <c r="AB659" s="75"/>
      <c r="AC659" s="89"/>
      <c r="AD659" s="47"/>
      <c r="AE659" s="47"/>
      <c r="AF659" s="47"/>
      <c r="AG659" s="47"/>
      <c r="AH659" s="47"/>
      <c r="AI659" s="47"/>
      <c r="AJ659" s="106" t="s">
        <v>2147</v>
      </c>
      <c r="AK659" s="106" t="s">
        <v>2147</v>
      </c>
      <c r="AL659" s="106" t="s">
        <v>2147</v>
      </c>
      <c r="AM659" s="106" t="s">
        <v>2147</v>
      </c>
      <c r="AN659" s="2"/>
    </row>
    <row r="660" spans="1:40" x14ac:dyDescent="0.35">
      <c r="A660" s="11" t="s">
        <v>831</v>
      </c>
      <c r="B660" s="12"/>
      <c r="C660" s="12"/>
      <c r="D660" s="85"/>
      <c r="E660" s="74"/>
      <c r="F660" s="12"/>
      <c r="G660" s="12"/>
      <c r="H660" s="13"/>
      <c r="I660" s="63"/>
      <c r="J660" s="63"/>
      <c r="K660" s="13"/>
      <c r="L660" s="86"/>
      <c r="M660" s="87">
        <v>3454.6142578125</v>
      </c>
      <c r="N660" s="87">
        <v>4799.83349609375</v>
      </c>
      <c r="O660" s="73"/>
      <c r="P660" s="88"/>
      <c r="Q660" s="88"/>
      <c r="R660" s="47">
        <v>1</v>
      </c>
      <c r="S660" s="47">
        <v>1</v>
      </c>
      <c r="T660" s="47">
        <v>0</v>
      </c>
      <c r="U660" s="48">
        <v>0</v>
      </c>
      <c r="V660" s="48">
        <v>1.297E-3</v>
      </c>
      <c r="W660" s="48">
        <v>0</v>
      </c>
      <c r="X660" s="48">
        <v>0.57011400000000001</v>
      </c>
      <c r="Y660" s="48">
        <v>0</v>
      </c>
      <c r="Z660" s="48">
        <v>0</v>
      </c>
      <c r="AA660" s="75">
        <v>660</v>
      </c>
      <c r="AB660" s="75"/>
      <c r="AC660" s="89"/>
      <c r="AD660" s="47"/>
      <c r="AE660" s="47"/>
      <c r="AF660" s="47"/>
      <c r="AG660" s="47"/>
      <c r="AH660" s="47"/>
      <c r="AI660" s="47"/>
      <c r="AJ660" s="47"/>
      <c r="AK660" s="47"/>
      <c r="AL660" s="47"/>
      <c r="AM660" s="47"/>
      <c r="AN660" s="2"/>
    </row>
    <row r="661" spans="1:40" x14ac:dyDescent="0.35">
      <c r="A661" s="11" t="s">
        <v>832</v>
      </c>
      <c r="B661" s="12"/>
      <c r="C661" s="12"/>
      <c r="D661" s="85"/>
      <c r="E661" s="74"/>
      <c r="F661" s="12"/>
      <c r="G661" s="12"/>
      <c r="H661" s="13"/>
      <c r="I661" s="63"/>
      <c r="J661" s="63"/>
      <c r="K661" s="13"/>
      <c r="L661" s="86"/>
      <c r="M661" s="87">
        <v>900.902099609375</v>
      </c>
      <c r="N661" s="87">
        <v>9088.634765625</v>
      </c>
      <c r="O661" s="73"/>
      <c r="P661" s="88"/>
      <c r="Q661" s="88"/>
      <c r="R661" s="47">
        <v>1</v>
      </c>
      <c r="S661" s="47">
        <v>1</v>
      </c>
      <c r="T661" s="47">
        <v>0</v>
      </c>
      <c r="U661" s="48">
        <v>0</v>
      </c>
      <c r="V661" s="48">
        <v>1.0300000000000001E-3</v>
      </c>
      <c r="W661" s="48">
        <v>2.0530000000000001E-3</v>
      </c>
      <c r="X661" s="48">
        <v>0.54148600000000002</v>
      </c>
      <c r="Y661" s="48">
        <v>0</v>
      </c>
      <c r="Z661" s="48">
        <v>0</v>
      </c>
      <c r="AA661" s="75">
        <v>661</v>
      </c>
      <c r="AB661" s="75"/>
      <c r="AC661" s="89"/>
      <c r="AD661" s="47"/>
      <c r="AE661" s="47"/>
      <c r="AF661" s="47"/>
      <c r="AG661" s="47"/>
      <c r="AH661" s="47"/>
      <c r="AI661" s="47"/>
      <c r="AJ661" s="47"/>
      <c r="AK661" s="47"/>
      <c r="AL661" s="47"/>
      <c r="AM661" s="47"/>
      <c r="AN661" s="2"/>
    </row>
    <row r="662" spans="1:40" x14ac:dyDescent="0.35">
      <c r="A662" s="11" t="s">
        <v>833</v>
      </c>
      <c r="B662" s="12"/>
      <c r="C662" s="12"/>
      <c r="D662" s="85"/>
      <c r="E662" s="74"/>
      <c r="F662" s="12"/>
      <c r="G662" s="12"/>
      <c r="H662" s="13"/>
      <c r="I662" s="63"/>
      <c r="J662" s="63"/>
      <c r="K662" s="13"/>
      <c r="L662" s="86"/>
      <c r="M662" s="87">
        <v>442.94863891601563</v>
      </c>
      <c r="N662" s="87">
        <v>7359.2294921875</v>
      </c>
      <c r="O662" s="73"/>
      <c r="P662" s="88"/>
      <c r="Q662" s="88"/>
      <c r="R662" s="47">
        <v>1</v>
      </c>
      <c r="S662" s="47">
        <v>1</v>
      </c>
      <c r="T662" s="47">
        <v>0</v>
      </c>
      <c r="U662" s="48">
        <v>0</v>
      </c>
      <c r="V662" s="48">
        <v>1.0300000000000001E-3</v>
      </c>
      <c r="W662" s="48">
        <v>2.0530000000000001E-3</v>
      </c>
      <c r="X662" s="48">
        <v>0.54148600000000002</v>
      </c>
      <c r="Y662" s="48">
        <v>0</v>
      </c>
      <c r="Z662" s="48">
        <v>0</v>
      </c>
      <c r="AA662" s="75">
        <v>662</v>
      </c>
      <c r="AB662" s="75"/>
      <c r="AC662" s="89"/>
      <c r="AD662" s="47"/>
      <c r="AE662" s="47"/>
      <c r="AF662" s="47"/>
      <c r="AG662" s="47"/>
      <c r="AH662" s="47"/>
      <c r="AI662" s="47"/>
      <c r="AJ662" s="47"/>
      <c r="AK662" s="47"/>
      <c r="AL662" s="47"/>
      <c r="AM662" s="47"/>
      <c r="AN662" s="2"/>
    </row>
    <row r="663" spans="1:40" x14ac:dyDescent="0.35">
      <c r="A663" s="11" t="s">
        <v>834</v>
      </c>
      <c r="B663" s="12"/>
      <c r="C663" s="12"/>
      <c r="D663" s="85"/>
      <c r="E663" s="74"/>
      <c r="F663" s="12"/>
      <c r="G663" s="12"/>
      <c r="H663" s="13"/>
      <c r="I663" s="63"/>
      <c r="J663" s="63"/>
      <c r="K663" s="13"/>
      <c r="L663" s="86"/>
      <c r="M663" s="87">
        <v>2614.42236328125</v>
      </c>
      <c r="N663" s="87">
        <v>6895.9326171875</v>
      </c>
      <c r="O663" s="73"/>
      <c r="P663" s="88"/>
      <c r="Q663" s="88"/>
      <c r="R663" s="47">
        <v>1</v>
      </c>
      <c r="S663" s="47">
        <v>1</v>
      </c>
      <c r="T663" s="47">
        <v>0</v>
      </c>
      <c r="U663" s="48">
        <v>0</v>
      </c>
      <c r="V663" s="48">
        <v>1.0300000000000001E-3</v>
      </c>
      <c r="W663" s="48">
        <v>2.0530000000000001E-3</v>
      </c>
      <c r="X663" s="48">
        <v>0.54148600000000002</v>
      </c>
      <c r="Y663" s="48">
        <v>0</v>
      </c>
      <c r="Z663" s="48">
        <v>0</v>
      </c>
      <c r="AA663" s="75">
        <v>663</v>
      </c>
      <c r="AB663" s="75"/>
      <c r="AC663" s="89"/>
      <c r="AD663" s="47"/>
      <c r="AE663" s="47"/>
      <c r="AF663" s="47"/>
      <c r="AG663" s="47"/>
      <c r="AH663" s="47"/>
      <c r="AI663" s="47"/>
      <c r="AJ663" s="47"/>
      <c r="AK663" s="47"/>
      <c r="AL663" s="47"/>
      <c r="AM663" s="47"/>
      <c r="AN663" s="2"/>
    </row>
    <row r="664" spans="1:40" x14ac:dyDescent="0.35">
      <c r="A664" s="11" t="s">
        <v>835</v>
      </c>
      <c r="B664" s="12"/>
      <c r="C664" s="12"/>
      <c r="D664" s="85"/>
      <c r="E664" s="74"/>
      <c r="F664" s="12"/>
      <c r="G664" s="12"/>
      <c r="H664" s="13"/>
      <c r="I664" s="63"/>
      <c r="J664" s="63"/>
      <c r="K664" s="13"/>
      <c r="L664" s="86"/>
      <c r="M664" s="87">
        <v>8108.6826171875</v>
      </c>
      <c r="N664" s="87">
        <v>931.7347412109375</v>
      </c>
      <c r="O664" s="73"/>
      <c r="P664" s="88"/>
      <c r="Q664" s="88"/>
      <c r="R664" s="47">
        <v>1</v>
      </c>
      <c r="S664" s="47">
        <v>1</v>
      </c>
      <c r="T664" s="47">
        <v>0</v>
      </c>
      <c r="U664" s="48">
        <v>0</v>
      </c>
      <c r="V664" s="48">
        <v>1.307E-3</v>
      </c>
      <c r="W664" s="48">
        <v>0</v>
      </c>
      <c r="X664" s="48">
        <v>0.558446</v>
      </c>
      <c r="Y664" s="48">
        <v>0</v>
      </c>
      <c r="Z664" s="48">
        <v>0</v>
      </c>
      <c r="AA664" s="75">
        <v>664</v>
      </c>
      <c r="AB664" s="75"/>
      <c r="AC664" s="89"/>
      <c r="AD664" s="47"/>
      <c r="AE664" s="47"/>
      <c r="AF664" s="47"/>
      <c r="AG664" s="47"/>
      <c r="AH664" s="47"/>
      <c r="AI664" s="47"/>
      <c r="AJ664" s="47"/>
      <c r="AK664" s="47"/>
      <c r="AL664" s="47"/>
      <c r="AM664" s="47"/>
      <c r="AN664" s="2"/>
    </row>
    <row r="665" spans="1:40" x14ac:dyDescent="0.35">
      <c r="A665" s="11" t="s">
        <v>836</v>
      </c>
      <c r="B665" s="12"/>
      <c r="C665" s="12"/>
      <c r="D665" s="85"/>
      <c r="E665" s="74"/>
      <c r="F665" s="12"/>
      <c r="G665" s="12"/>
      <c r="H665" s="13"/>
      <c r="I665" s="63"/>
      <c r="J665" s="63"/>
      <c r="K665" s="13"/>
      <c r="L665" s="86"/>
      <c r="M665" s="87">
        <v>2415.747314453125</v>
      </c>
      <c r="N665" s="87">
        <v>8223.2216796875</v>
      </c>
      <c r="O665" s="73"/>
      <c r="P665" s="88"/>
      <c r="Q665" s="88"/>
      <c r="R665" s="47">
        <v>1</v>
      </c>
      <c r="S665" s="47">
        <v>1</v>
      </c>
      <c r="T665" s="47">
        <v>0</v>
      </c>
      <c r="U665" s="48">
        <v>0</v>
      </c>
      <c r="V665" s="48">
        <v>1.0300000000000001E-3</v>
      </c>
      <c r="W665" s="48">
        <v>2.0530000000000001E-3</v>
      </c>
      <c r="X665" s="48">
        <v>0.54148600000000002</v>
      </c>
      <c r="Y665" s="48">
        <v>0</v>
      </c>
      <c r="Z665" s="48">
        <v>0</v>
      </c>
      <c r="AA665" s="75">
        <v>665</v>
      </c>
      <c r="AB665" s="75"/>
      <c r="AC665" s="89"/>
      <c r="AD665" s="47"/>
      <c r="AE665" s="47"/>
      <c r="AF665" s="47"/>
      <c r="AG665" s="47"/>
      <c r="AH665" s="47"/>
      <c r="AI665" s="47"/>
      <c r="AJ665" s="47"/>
      <c r="AK665" s="47"/>
      <c r="AL665" s="47"/>
      <c r="AM665" s="47"/>
      <c r="AN665" s="2"/>
    </row>
    <row r="666" spans="1:40" x14ac:dyDescent="0.35">
      <c r="A666" s="11" t="s">
        <v>837</v>
      </c>
      <c r="B666" s="12"/>
      <c r="C666" s="12"/>
      <c r="D666" s="85"/>
      <c r="E666" s="74"/>
      <c r="F666" s="12"/>
      <c r="G666" s="12"/>
      <c r="H666" s="13"/>
      <c r="I666" s="63"/>
      <c r="J666" s="63"/>
      <c r="K666" s="13"/>
      <c r="L666" s="86"/>
      <c r="M666" s="87">
        <v>4708.3017578125</v>
      </c>
      <c r="N666" s="87">
        <v>8109.8203125</v>
      </c>
      <c r="O666" s="73"/>
      <c r="P666" s="88"/>
      <c r="Q666" s="88"/>
      <c r="R666" s="47">
        <v>1</v>
      </c>
      <c r="S666" s="47">
        <v>1</v>
      </c>
      <c r="T666" s="47">
        <v>0</v>
      </c>
      <c r="U666" s="48">
        <v>0</v>
      </c>
      <c r="V666" s="48">
        <v>1.3209999999999999E-3</v>
      </c>
      <c r="W666" s="48">
        <v>0</v>
      </c>
      <c r="X666" s="48">
        <v>0.55227300000000001</v>
      </c>
      <c r="Y666" s="48">
        <v>0</v>
      </c>
      <c r="Z666" s="48">
        <v>0</v>
      </c>
      <c r="AA666" s="75">
        <v>666</v>
      </c>
      <c r="AB666" s="75"/>
      <c r="AC666" s="89"/>
      <c r="AD666" s="47"/>
      <c r="AE666" s="47"/>
      <c r="AF666" s="47"/>
      <c r="AG666" s="47"/>
      <c r="AH666" s="47"/>
      <c r="AI666" s="47"/>
      <c r="AJ666" s="47"/>
      <c r="AK666" s="47"/>
      <c r="AL666" s="47"/>
      <c r="AM666" s="47"/>
      <c r="AN666" s="2"/>
    </row>
    <row r="667" spans="1:40" x14ac:dyDescent="0.35">
      <c r="A667" s="11" t="s">
        <v>838</v>
      </c>
      <c r="B667" s="12"/>
      <c r="C667" s="12"/>
      <c r="D667" s="85"/>
      <c r="E667" s="74"/>
      <c r="F667" s="12"/>
      <c r="G667" s="12"/>
      <c r="H667" s="13"/>
      <c r="I667" s="63"/>
      <c r="J667" s="63"/>
      <c r="K667" s="13"/>
      <c r="L667" s="86"/>
      <c r="M667" s="87">
        <v>1597.3427734375</v>
      </c>
      <c r="N667" s="87">
        <v>8753.6083984375</v>
      </c>
      <c r="O667" s="73"/>
      <c r="P667" s="88"/>
      <c r="Q667" s="88"/>
      <c r="R667" s="47">
        <v>1</v>
      </c>
      <c r="S667" s="47">
        <v>1</v>
      </c>
      <c r="T667" s="47">
        <v>0</v>
      </c>
      <c r="U667" s="48">
        <v>0</v>
      </c>
      <c r="V667" s="48">
        <v>1.0300000000000001E-3</v>
      </c>
      <c r="W667" s="48">
        <v>2.0530000000000001E-3</v>
      </c>
      <c r="X667" s="48">
        <v>0.54148600000000002</v>
      </c>
      <c r="Y667" s="48">
        <v>0</v>
      </c>
      <c r="Z667" s="48">
        <v>0</v>
      </c>
      <c r="AA667" s="75">
        <v>667</v>
      </c>
      <c r="AB667" s="75"/>
      <c r="AC667" s="89"/>
      <c r="AD667" s="47"/>
      <c r="AE667" s="47"/>
      <c r="AF667" s="47"/>
      <c r="AG667" s="47"/>
      <c r="AH667" s="47"/>
      <c r="AI667" s="47"/>
      <c r="AJ667" s="47"/>
      <c r="AK667" s="47"/>
      <c r="AL667" s="47"/>
      <c r="AM667" s="47"/>
      <c r="AN667" s="2"/>
    </row>
    <row r="668" spans="1:40" x14ac:dyDescent="0.35">
      <c r="A668" s="11" t="s">
        <v>839</v>
      </c>
      <c r="B668" s="12"/>
      <c r="C668" s="12"/>
      <c r="D668" s="85"/>
      <c r="E668" s="74"/>
      <c r="F668" s="12"/>
      <c r="G668" s="12"/>
      <c r="H668" s="13"/>
      <c r="I668" s="63"/>
      <c r="J668" s="63"/>
      <c r="K668" s="13"/>
      <c r="L668" s="86"/>
      <c r="M668" s="87">
        <v>3778.646240234375</v>
      </c>
      <c r="N668" s="87">
        <v>8528.234375</v>
      </c>
      <c r="O668" s="73"/>
      <c r="P668" s="88"/>
      <c r="Q668" s="88"/>
      <c r="R668" s="47">
        <v>1</v>
      </c>
      <c r="S668" s="47">
        <v>1</v>
      </c>
      <c r="T668" s="47">
        <v>0</v>
      </c>
      <c r="U668" s="48">
        <v>0</v>
      </c>
      <c r="V668" s="48">
        <v>1.0300000000000001E-3</v>
      </c>
      <c r="W668" s="48">
        <v>2.0530000000000001E-3</v>
      </c>
      <c r="X668" s="48">
        <v>0.54148600000000002</v>
      </c>
      <c r="Y668" s="48">
        <v>0</v>
      </c>
      <c r="Z668" s="48">
        <v>0</v>
      </c>
      <c r="AA668" s="75">
        <v>668</v>
      </c>
      <c r="AB668" s="75"/>
      <c r="AC668" s="89"/>
      <c r="AD668" s="47"/>
      <c r="AE668" s="47"/>
      <c r="AF668" s="47"/>
      <c r="AG668" s="47"/>
      <c r="AH668" s="47"/>
      <c r="AI668" s="47"/>
      <c r="AJ668" s="47"/>
      <c r="AK668" s="47"/>
      <c r="AL668" s="47"/>
      <c r="AM668" s="47"/>
      <c r="AN668" s="2"/>
    </row>
    <row r="669" spans="1:40" x14ac:dyDescent="0.35">
      <c r="A669" s="11" t="s">
        <v>840</v>
      </c>
      <c r="B669" s="12"/>
      <c r="C669" s="12"/>
      <c r="D669" s="85"/>
      <c r="E669" s="74"/>
      <c r="F669" s="12"/>
      <c r="G669" s="12"/>
      <c r="H669" s="13"/>
      <c r="I669" s="63"/>
      <c r="J669" s="63"/>
      <c r="K669" s="13"/>
      <c r="L669" s="86"/>
      <c r="M669" s="87">
        <v>1042.6806640625</v>
      </c>
      <c r="N669" s="87">
        <v>9447.9462890625</v>
      </c>
      <c r="O669" s="73"/>
      <c r="P669" s="88"/>
      <c r="Q669" s="88"/>
      <c r="R669" s="47">
        <v>1</v>
      </c>
      <c r="S669" s="47">
        <v>1</v>
      </c>
      <c r="T669" s="47">
        <v>0</v>
      </c>
      <c r="U669" s="48">
        <v>0</v>
      </c>
      <c r="V669" s="48">
        <v>1.0300000000000001E-3</v>
      </c>
      <c r="W669" s="48">
        <v>2.0530000000000001E-3</v>
      </c>
      <c r="X669" s="48">
        <v>0.54148600000000002</v>
      </c>
      <c r="Y669" s="48">
        <v>0</v>
      </c>
      <c r="Z669" s="48">
        <v>0</v>
      </c>
      <c r="AA669" s="75">
        <v>669</v>
      </c>
      <c r="AB669" s="75"/>
      <c r="AC669" s="89"/>
      <c r="AD669" s="47"/>
      <c r="AE669" s="47"/>
      <c r="AF669" s="47"/>
      <c r="AG669" s="47"/>
      <c r="AH669" s="47"/>
      <c r="AI669" s="47"/>
      <c r="AJ669" s="47"/>
      <c r="AK669" s="47"/>
      <c r="AL669" s="47"/>
      <c r="AM669" s="47"/>
      <c r="AN669" s="2"/>
    </row>
    <row r="670" spans="1:40" x14ac:dyDescent="0.35">
      <c r="A670" s="11" t="s">
        <v>841</v>
      </c>
      <c r="B670" s="12"/>
      <c r="C670" s="12"/>
      <c r="D670" s="85"/>
      <c r="E670" s="74"/>
      <c r="F670" s="12"/>
      <c r="G670" s="12"/>
      <c r="H670" s="13"/>
      <c r="I670" s="63"/>
      <c r="J670" s="63"/>
      <c r="K670" s="13"/>
      <c r="L670" s="86"/>
      <c r="M670" s="87">
        <v>272.01495361328125</v>
      </c>
      <c r="N670" s="87">
        <v>8396.3115234375</v>
      </c>
      <c r="O670" s="73"/>
      <c r="P670" s="88"/>
      <c r="Q670" s="88"/>
      <c r="R670" s="47">
        <v>1</v>
      </c>
      <c r="S670" s="47">
        <v>1</v>
      </c>
      <c r="T670" s="47">
        <v>0</v>
      </c>
      <c r="U670" s="48">
        <v>0</v>
      </c>
      <c r="V670" s="48">
        <v>1.0300000000000001E-3</v>
      </c>
      <c r="W670" s="48">
        <v>2.0530000000000001E-3</v>
      </c>
      <c r="X670" s="48">
        <v>0.54148600000000002</v>
      </c>
      <c r="Y670" s="48">
        <v>0</v>
      </c>
      <c r="Z670" s="48">
        <v>0</v>
      </c>
      <c r="AA670" s="75">
        <v>670</v>
      </c>
      <c r="AB670" s="75"/>
      <c r="AC670" s="89"/>
      <c r="AD670" s="47"/>
      <c r="AE670" s="47"/>
      <c r="AF670" s="47"/>
      <c r="AG670" s="47"/>
      <c r="AH670" s="47"/>
      <c r="AI670" s="47"/>
      <c r="AJ670" s="47"/>
      <c r="AK670" s="47"/>
      <c r="AL670" s="47"/>
      <c r="AM670" s="47"/>
      <c r="AN670" s="2"/>
    </row>
    <row r="671" spans="1:40" x14ac:dyDescent="0.35">
      <c r="A671" s="11" t="s">
        <v>842</v>
      </c>
      <c r="B671" s="12"/>
      <c r="C671" s="12"/>
      <c r="D671" s="85"/>
      <c r="E671" s="74"/>
      <c r="F671" s="12"/>
      <c r="G671" s="12"/>
      <c r="H671" s="13"/>
      <c r="I671" s="63"/>
      <c r="J671" s="63"/>
      <c r="K671" s="13"/>
      <c r="L671" s="86"/>
      <c r="M671" s="87">
        <v>1319.207275390625</v>
      </c>
      <c r="N671" s="87">
        <v>5698.39599609375</v>
      </c>
      <c r="O671" s="73"/>
      <c r="P671" s="88"/>
      <c r="Q671" s="88"/>
      <c r="R671" s="47">
        <v>1</v>
      </c>
      <c r="S671" s="47">
        <v>1</v>
      </c>
      <c r="T671" s="47">
        <v>0</v>
      </c>
      <c r="U671" s="48">
        <v>0</v>
      </c>
      <c r="V671" s="48">
        <v>1.0300000000000001E-3</v>
      </c>
      <c r="W671" s="48">
        <v>2.0530000000000001E-3</v>
      </c>
      <c r="X671" s="48">
        <v>0.54148600000000002</v>
      </c>
      <c r="Y671" s="48">
        <v>0</v>
      </c>
      <c r="Z671" s="48">
        <v>0</v>
      </c>
      <c r="AA671" s="75">
        <v>671</v>
      </c>
      <c r="AB671" s="75"/>
      <c r="AC671" s="89"/>
      <c r="AD671" s="47"/>
      <c r="AE671" s="47"/>
      <c r="AF671" s="47"/>
      <c r="AG671" s="47"/>
      <c r="AH671" s="47"/>
      <c r="AI671" s="47"/>
      <c r="AJ671" s="47"/>
      <c r="AK671" s="47"/>
      <c r="AL671" s="47"/>
      <c r="AM671" s="47"/>
      <c r="AN671" s="2"/>
    </row>
    <row r="672" spans="1:40" x14ac:dyDescent="0.35">
      <c r="A672" s="11" t="s">
        <v>843</v>
      </c>
      <c r="B672" s="12"/>
      <c r="C672" s="12"/>
      <c r="D672" s="85"/>
      <c r="E672" s="74"/>
      <c r="F672" s="12"/>
      <c r="G672" s="12"/>
      <c r="H672" s="13"/>
      <c r="I672" s="63"/>
      <c r="J672" s="63"/>
      <c r="K672" s="13"/>
      <c r="L672" s="86"/>
      <c r="M672" s="87">
        <v>6883.6669921875</v>
      </c>
      <c r="N672" s="87">
        <v>4617.21533203125</v>
      </c>
      <c r="O672" s="73"/>
      <c r="P672" s="88"/>
      <c r="Q672" s="88"/>
      <c r="R672" s="47">
        <v>2</v>
      </c>
      <c r="S672" s="47">
        <v>0</v>
      </c>
      <c r="T672" s="47">
        <v>2</v>
      </c>
      <c r="U672" s="48">
        <v>406</v>
      </c>
      <c r="V672" s="48">
        <v>1.761E-3</v>
      </c>
      <c r="W672" s="48">
        <v>0</v>
      </c>
      <c r="X672" s="48">
        <v>0.98850400000000005</v>
      </c>
      <c r="Y672" s="48">
        <v>0</v>
      </c>
      <c r="Z672" s="48">
        <v>0</v>
      </c>
      <c r="AA672" s="75">
        <v>672</v>
      </c>
      <c r="AB672" s="75"/>
      <c r="AC672" s="89"/>
      <c r="AD672" s="47"/>
      <c r="AE672" s="47"/>
      <c r="AF672" s="47"/>
      <c r="AG672" s="47"/>
      <c r="AH672" s="47"/>
      <c r="AI672" s="47"/>
      <c r="AJ672" s="106" t="s">
        <v>2147</v>
      </c>
      <c r="AK672" s="106" t="s">
        <v>2147</v>
      </c>
      <c r="AL672" s="106" t="s">
        <v>2147</v>
      </c>
      <c r="AM672" s="106" t="s">
        <v>2147</v>
      </c>
      <c r="AN672" s="2"/>
    </row>
    <row r="673" spans="1:40" x14ac:dyDescent="0.35">
      <c r="A673" s="11" t="s">
        <v>844</v>
      </c>
      <c r="B673" s="12"/>
      <c r="C673" s="12"/>
      <c r="D673" s="85"/>
      <c r="E673" s="74"/>
      <c r="F673" s="12"/>
      <c r="G673" s="12"/>
      <c r="H673" s="13"/>
      <c r="I673" s="63"/>
      <c r="J673" s="63"/>
      <c r="K673" s="13"/>
      <c r="L673" s="86"/>
      <c r="M673" s="87">
        <v>9750.845703125</v>
      </c>
      <c r="N673" s="87">
        <v>4568.31982421875</v>
      </c>
      <c r="O673" s="73"/>
      <c r="P673" s="88"/>
      <c r="Q673" s="88"/>
      <c r="R673" s="47">
        <v>1</v>
      </c>
      <c r="S673" s="47">
        <v>1</v>
      </c>
      <c r="T673" s="47">
        <v>0</v>
      </c>
      <c r="U673" s="48">
        <v>0</v>
      </c>
      <c r="V673" s="48">
        <v>1.297E-3</v>
      </c>
      <c r="W673" s="48">
        <v>0</v>
      </c>
      <c r="X673" s="48">
        <v>0.57011400000000001</v>
      </c>
      <c r="Y673" s="48">
        <v>0</v>
      </c>
      <c r="Z673" s="48">
        <v>0</v>
      </c>
      <c r="AA673" s="75">
        <v>673</v>
      </c>
      <c r="AB673" s="75"/>
      <c r="AC673" s="89"/>
      <c r="AD673" s="47"/>
      <c r="AE673" s="47"/>
      <c r="AF673" s="47"/>
      <c r="AG673" s="47"/>
      <c r="AH673" s="47"/>
      <c r="AI673" s="47"/>
      <c r="AJ673" s="47"/>
      <c r="AK673" s="47"/>
      <c r="AL673" s="47"/>
      <c r="AM673" s="47"/>
      <c r="AN673" s="2"/>
    </row>
    <row r="674" spans="1:40" x14ac:dyDescent="0.35">
      <c r="A674" s="11" t="s">
        <v>845</v>
      </c>
      <c r="B674" s="12"/>
      <c r="C674" s="12"/>
      <c r="D674" s="85"/>
      <c r="E674" s="74"/>
      <c r="F674" s="12"/>
      <c r="G674" s="12"/>
      <c r="H674" s="13"/>
      <c r="I674" s="63"/>
      <c r="J674" s="63"/>
      <c r="K674" s="13"/>
      <c r="L674" s="86"/>
      <c r="M674" s="87">
        <v>871.0037841796875</v>
      </c>
      <c r="N674" s="87">
        <v>7879.0751953125</v>
      </c>
      <c r="O674" s="73"/>
      <c r="P674" s="88"/>
      <c r="Q674" s="88"/>
      <c r="R674" s="47">
        <v>1</v>
      </c>
      <c r="S674" s="47">
        <v>1</v>
      </c>
      <c r="T674" s="47">
        <v>0</v>
      </c>
      <c r="U674" s="48">
        <v>0</v>
      </c>
      <c r="V674" s="48">
        <v>1.0300000000000001E-3</v>
      </c>
      <c r="W674" s="48">
        <v>2.0530000000000001E-3</v>
      </c>
      <c r="X674" s="48">
        <v>0.54148600000000002</v>
      </c>
      <c r="Y674" s="48">
        <v>0</v>
      </c>
      <c r="Z674" s="48">
        <v>0</v>
      </c>
      <c r="AA674" s="75">
        <v>674</v>
      </c>
      <c r="AB674" s="75"/>
      <c r="AC674" s="89"/>
      <c r="AD674" s="47"/>
      <c r="AE674" s="47"/>
      <c r="AF674" s="47"/>
      <c r="AG674" s="47"/>
      <c r="AH674" s="47"/>
      <c r="AI674" s="47"/>
      <c r="AJ674" s="47"/>
      <c r="AK674" s="47"/>
      <c r="AL674" s="47"/>
      <c r="AM674" s="47"/>
      <c r="AN674" s="2"/>
    </row>
    <row r="675" spans="1:40" x14ac:dyDescent="0.35">
      <c r="A675" s="11" t="s">
        <v>846</v>
      </c>
      <c r="B675" s="12"/>
      <c r="C675" s="12"/>
      <c r="D675" s="85"/>
      <c r="E675" s="74"/>
      <c r="F675" s="12"/>
      <c r="G675" s="12"/>
      <c r="H675" s="13"/>
      <c r="I675" s="63"/>
      <c r="J675" s="63"/>
      <c r="K675" s="13"/>
      <c r="L675" s="86"/>
      <c r="M675" s="87">
        <v>3072.01806640625</v>
      </c>
      <c r="N675" s="87">
        <v>2024.2457275390625</v>
      </c>
      <c r="O675" s="73"/>
      <c r="P675" s="88"/>
      <c r="Q675" s="88"/>
      <c r="R675" s="47">
        <v>1</v>
      </c>
      <c r="S675" s="47">
        <v>1</v>
      </c>
      <c r="T675" s="47">
        <v>0</v>
      </c>
      <c r="U675" s="48">
        <v>0</v>
      </c>
      <c r="V675" s="48">
        <v>1.304E-3</v>
      </c>
      <c r="W675" s="48">
        <v>0</v>
      </c>
      <c r="X675" s="48">
        <v>0.56115700000000002</v>
      </c>
      <c r="Y675" s="48">
        <v>0</v>
      </c>
      <c r="Z675" s="48">
        <v>0</v>
      </c>
      <c r="AA675" s="75">
        <v>675</v>
      </c>
      <c r="AB675" s="75"/>
      <c r="AC675" s="89"/>
      <c r="AD675" s="47"/>
      <c r="AE675" s="47"/>
      <c r="AF675" s="47"/>
      <c r="AG675" s="47"/>
      <c r="AH675" s="47"/>
      <c r="AI675" s="47"/>
      <c r="AJ675" s="47"/>
      <c r="AK675" s="47"/>
      <c r="AL675" s="47"/>
      <c r="AM675" s="47"/>
      <c r="AN675" s="2"/>
    </row>
    <row r="676" spans="1:40" x14ac:dyDescent="0.35">
      <c r="A676" s="11" t="s">
        <v>847</v>
      </c>
      <c r="B676" s="12"/>
      <c r="C676" s="12"/>
      <c r="D676" s="85"/>
      <c r="E676" s="74"/>
      <c r="F676" s="12"/>
      <c r="G676" s="12"/>
      <c r="H676" s="13"/>
      <c r="I676" s="63"/>
      <c r="J676" s="63"/>
      <c r="K676" s="13"/>
      <c r="L676" s="86"/>
      <c r="M676" s="87">
        <v>3217.209228515625</v>
      </c>
      <c r="N676" s="87">
        <v>9308.94140625</v>
      </c>
      <c r="O676" s="73"/>
      <c r="P676" s="88"/>
      <c r="Q676" s="88"/>
      <c r="R676" s="47">
        <v>1</v>
      </c>
      <c r="S676" s="47">
        <v>1</v>
      </c>
      <c r="T676" s="47">
        <v>0</v>
      </c>
      <c r="U676" s="48">
        <v>0</v>
      </c>
      <c r="V676" s="48">
        <v>1.0300000000000001E-3</v>
      </c>
      <c r="W676" s="48">
        <v>2.0530000000000001E-3</v>
      </c>
      <c r="X676" s="48">
        <v>0.54148600000000002</v>
      </c>
      <c r="Y676" s="48">
        <v>0</v>
      </c>
      <c r="Z676" s="48">
        <v>0</v>
      </c>
      <c r="AA676" s="75">
        <v>676</v>
      </c>
      <c r="AB676" s="75"/>
      <c r="AC676" s="89"/>
      <c r="AD676" s="47"/>
      <c r="AE676" s="47"/>
      <c r="AF676" s="47"/>
      <c r="AG676" s="47"/>
      <c r="AH676" s="47"/>
      <c r="AI676" s="47"/>
      <c r="AJ676" s="47"/>
      <c r="AK676" s="47"/>
      <c r="AL676" s="47"/>
      <c r="AM676" s="47"/>
      <c r="AN676" s="2"/>
    </row>
    <row r="677" spans="1:40" x14ac:dyDescent="0.35">
      <c r="A677" s="11" t="s">
        <v>848</v>
      </c>
      <c r="B677" s="12"/>
      <c r="C677" s="12"/>
      <c r="D677" s="85"/>
      <c r="E677" s="74"/>
      <c r="F677" s="12"/>
      <c r="G677" s="12"/>
      <c r="H677" s="13"/>
      <c r="I677" s="63"/>
      <c r="J677" s="63"/>
      <c r="K677" s="13"/>
      <c r="L677" s="86"/>
      <c r="M677" s="87">
        <v>2983.96533203125</v>
      </c>
      <c r="N677" s="87">
        <v>9376.0537109375</v>
      </c>
      <c r="O677" s="73"/>
      <c r="P677" s="88"/>
      <c r="Q677" s="88"/>
      <c r="R677" s="47">
        <v>1</v>
      </c>
      <c r="S677" s="47">
        <v>1</v>
      </c>
      <c r="T677" s="47">
        <v>0</v>
      </c>
      <c r="U677" s="48">
        <v>0</v>
      </c>
      <c r="V677" s="48">
        <v>1.0300000000000001E-3</v>
      </c>
      <c r="W677" s="48">
        <v>2.0530000000000001E-3</v>
      </c>
      <c r="X677" s="48">
        <v>0.54148600000000002</v>
      </c>
      <c r="Y677" s="48">
        <v>0</v>
      </c>
      <c r="Z677" s="48">
        <v>0</v>
      </c>
      <c r="AA677" s="75">
        <v>677</v>
      </c>
      <c r="AB677" s="75"/>
      <c r="AC677" s="89"/>
      <c r="AD677" s="47"/>
      <c r="AE677" s="47"/>
      <c r="AF677" s="47"/>
      <c r="AG677" s="47"/>
      <c r="AH677" s="47"/>
      <c r="AI677" s="47"/>
      <c r="AJ677" s="47"/>
      <c r="AK677" s="47"/>
      <c r="AL677" s="47"/>
      <c r="AM677" s="47"/>
      <c r="AN677" s="2"/>
    </row>
    <row r="678" spans="1:40" x14ac:dyDescent="0.35">
      <c r="A678" s="11" t="s">
        <v>849</v>
      </c>
      <c r="B678" s="12"/>
      <c r="C678" s="12"/>
      <c r="D678" s="85"/>
      <c r="E678" s="74"/>
      <c r="F678" s="12"/>
      <c r="G678" s="12"/>
      <c r="H678" s="13"/>
      <c r="I678" s="63"/>
      <c r="J678" s="63"/>
      <c r="K678" s="13"/>
      <c r="L678" s="86"/>
      <c r="M678" s="87">
        <v>3022.379150390625</v>
      </c>
      <c r="N678" s="87">
        <v>6341.4521484375</v>
      </c>
      <c r="O678" s="73"/>
      <c r="P678" s="88"/>
      <c r="Q678" s="88"/>
      <c r="R678" s="47">
        <v>1</v>
      </c>
      <c r="S678" s="47">
        <v>1</v>
      </c>
      <c r="T678" s="47">
        <v>0</v>
      </c>
      <c r="U678" s="48">
        <v>0</v>
      </c>
      <c r="V678" s="48">
        <v>1.3500000000000001E-3</v>
      </c>
      <c r="W678" s="48">
        <v>0</v>
      </c>
      <c r="X678" s="48">
        <v>0.547485</v>
      </c>
      <c r="Y678" s="48">
        <v>0</v>
      </c>
      <c r="Z678" s="48">
        <v>0</v>
      </c>
      <c r="AA678" s="75">
        <v>678</v>
      </c>
      <c r="AB678" s="75"/>
      <c r="AC678" s="89"/>
      <c r="AD678" s="47"/>
      <c r="AE678" s="47"/>
      <c r="AF678" s="47"/>
      <c r="AG678" s="47"/>
      <c r="AH678" s="47"/>
      <c r="AI678" s="47"/>
      <c r="AJ678" s="47"/>
      <c r="AK678" s="47"/>
      <c r="AL678" s="47"/>
      <c r="AM678" s="47"/>
      <c r="AN678" s="2"/>
    </row>
    <row r="679" spans="1:40" x14ac:dyDescent="0.35">
      <c r="A679" s="11" t="s">
        <v>850</v>
      </c>
      <c r="B679" s="12"/>
      <c r="C679" s="12"/>
      <c r="D679" s="85"/>
      <c r="E679" s="74"/>
      <c r="F679" s="12"/>
      <c r="G679" s="12"/>
      <c r="H679" s="13"/>
      <c r="I679" s="63"/>
      <c r="J679" s="63"/>
      <c r="K679" s="13"/>
      <c r="L679" s="86"/>
      <c r="M679" s="87">
        <v>450.42489624023438</v>
      </c>
      <c r="N679" s="87">
        <v>7497.2646484375</v>
      </c>
      <c r="O679" s="73"/>
      <c r="P679" s="88"/>
      <c r="Q679" s="88"/>
      <c r="R679" s="47">
        <v>1</v>
      </c>
      <c r="S679" s="47">
        <v>1</v>
      </c>
      <c r="T679" s="47">
        <v>0</v>
      </c>
      <c r="U679" s="48">
        <v>0</v>
      </c>
      <c r="V679" s="48">
        <v>1.0300000000000001E-3</v>
      </c>
      <c r="W679" s="48">
        <v>2.0530000000000001E-3</v>
      </c>
      <c r="X679" s="48">
        <v>0.54148600000000002</v>
      </c>
      <c r="Y679" s="48">
        <v>0</v>
      </c>
      <c r="Z679" s="48">
        <v>0</v>
      </c>
      <c r="AA679" s="75">
        <v>679</v>
      </c>
      <c r="AB679" s="75"/>
      <c r="AC679" s="89"/>
      <c r="AD679" s="47"/>
      <c r="AE679" s="47"/>
      <c r="AF679" s="47"/>
      <c r="AG679" s="47"/>
      <c r="AH679" s="47"/>
      <c r="AI679" s="47"/>
      <c r="AJ679" s="47"/>
      <c r="AK679" s="47"/>
      <c r="AL679" s="47"/>
      <c r="AM679" s="47"/>
      <c r="AN679" s="2"/>
    </row>
    <row r="680" spans="1:40" x14ac:dyDescent="0.35">
      <c r="A680" s="11" t="s">
        <v>851</v>
      </c>
      <c r="B680" s="12"/>
      <c r="C680" s="12"/>
      <c r="D680" s="85"/>
      <c r="E680" s="74"/>
      <c r="F680" s="12"/>
      <c r="G680" s="12"/>
      <c r="H680" s="13"/>
      <c r="I680" s="63"/>
      <c r="J680" s="63"/>
      <c r="K680" s="13"/>
      <c r="L680" s="86"/>
      <c r="M680" s="87">
        <v>1772.856201171875</v>
      </c>
      <c r="N680" s="87">
        <v>9581.0419921875</v>
      </c>
      <c r="O680" s="73"/>
      <c r="P680" s="88"/>
      <c r="Q680" s="88"/>
      <c r="R680" s="47">
        <v>1</v>
      </c>
      <c r="S680" s="47">
        <v>1</v>
      </c>
      <c r="T680" s="47">
        <v>0</v>
      </c>
      <c r="U680" s="48">
        <v>0</v>
      </c>
      <c r="V680" s="48">
        <v>1.0300000000000001E-3</v>
      </c>
      <c r="W680" s="48">
        <v>2.0530000000000001E-3</v>
      </c>
      <c r="X680" s="48">
        <v>0.54148600000000002</v>
      </c>
      <c r="Y680" s="48">
        <v>0</v>
      </c>
      <c r="Z680" s="48">
        <v>0</v>
      </c>
      <c r="AA680" s="75">
        <v>680</v>
      </c>
      <c r="AB680" s="75"/>
      <c r="AC680" s="89"/>
      <c r="AD680" s="47"/>
      <c r="AE680" s="47"/>
      <c r="AF680" s="47"/>
      <c r="AG680" s="47"/>
      <c r="AH680" s="47"/>
      <c r="AI680" s="47"/>
      <c r="AJ680" s="47"/>
      <c r="AK680" s="47"/>
      <c r="AL680" s="47"/>
      <c r="AM680" s="47"/>
      <c r="AN680" s="2"/>
    </row>
    <row r="681" spans="1:40" x14ac:dyDescent="0.35">
      <c r="A681" s="11" t="s">
        <v>852</v>
      </c>
      <c r="B681" s="12"/>
      <c r="C681" s="12"/>
      <c r="D681" s="85"/>
      <c r="E681" s="74"/>
      <c r="F681" s="12"/>
      <c r="G681" s="12"/>
      <c r="H681" s="13"/>
      <c r="I681" s="63"/>
      <c r="J681" s="63"/>
      <c r="K681" s="13"/>
      <c r="L681" s="86"/>
      <c r="M681" s="87">
        <v>637.70758056640625</v>
      </c>
      <c r="N681" s="87">
        <v>8903.0615234375</v>
      </c>
      <c r="O681" s="73"/>
      <c r="P681" s="88"/>
      <c r="Q681" s="88"/>
      <c r="R681" s="47">
        <v>1</v>
      </c>
      <c r="S681" s="47">
        <v>1</v>
      </c>
      <c r="T681" s="47">
        <v>0</v>
      </c>
      <c r="U681" s="48">
        <v>0</v>
      </c>
      <c r="V681" s="48">
        <v>1.0300000000000001E-3</v>
      </c>
      <c r="W681" s="48">
        <v>2.0530000000000001E-3</v>
      </c>
      <c r="X681" s="48">
        <v>0.54148600000000002</v>
      </c>
      <c r="Y681" s="48">
        <v>0</v>
      </c>
      <c r="Z681" s="48">
        <v>0</v>
      </c>
      <c r="AA681" s="75">
        <v>681</v>
      </c>
      <c r="AB681" s="75"/>
      <c r="AC681" s="89"/>
      <c r="AD681" s="47"/>
      <c r="AE681" s="47"/>
      <c r="AF681" s="47"/>
      <c r="AG681" s="47"/>
      <c r="AH681" s="47"/>
      <c r="AI681" s="47"/>
      <c r="AJ681" s="47"/>
      <c r="AK681" s="47"/>
      <c r="AL681" s="47"/>
      <c r="AM681" s="47"/>
      <c r="AN681" s="2"/>
    </row>
    <row r="682" spans="1:40" x14ac:dyDescent="0.35">
      <c r="A682" s="11" t="s">
        <v>853</v>
      </c>
      <c r="B682" s="12"/>
      <c r="C682" s="12"/>
      <c r="D682" s="85"/>
      <c r="E682" s="74"/>
      <c r="F682" s="12"/>
      <c r="G682" s="12"/>
      <c r="H682" s="13"/>
      <c r="I682" s="63"/>
      <c r="J682" s="63"/>
      <c r="K682" s="13"/>
      <c r="L682" s="86"/>
      <c r="M682" s="87">
        <v>3628.764404296875</v>
      </c>
      <c r="N682" s="87">
        <v>7221.9052734375</v>
      </c>
      <c r="O682" s="73"/>
      <c r="P682" s="88"/>
      <c r="Q682" s="88"/>
      <c r="R682" s="47">
        <v>1</v>
      </c>
      <c r="S682" s="47">
        <v>1</v>
      </c>
      <c r="T682" s="47">
        <v>0</v>
      </c>
      <c r="U682" s="48">
        <v>0</v>
      </c>
      <c r="V682" s="48">
        <v>1.0300000000000001E-3</v>
      </c>
      <c r="W682" s="48">
        <v>2.0530000000000001E-3</v>
      </c>
      <c r="X682" s="48">
        <v>0.54148600000000002</v>
      </c>
      <c r="Y682" s="48">
        <v>0</v>
      </c>
      <c r="Z682" s="48">
        <v>0</v>
      </c>
      <c r="AA682" s="75">
        <v>682</v>
      </c>
      <c r="AB682" s="75"/>
      <c r="AC682" s="89"/>
      <c r="AD682" s="47"/>
      <c r="AE682" s="47"/>
      <c r="AF682" s="47"/>
      <c r="AG682" s="47"/>
      <c r="AH682" s="47"/>
      <c r="AI682" s="47"/>
      <c r="AJ682" s="47"/>
      <c r="AK682" s="47"/>
      <c r="AL682" s="47"/>
      <c r="AM682" s="47"/>
      <c r="AN682" s="2"/>
    </row>
    <row r="683" spans="1:40" x14ac:dyDescent="0.35">
      <c r="A683" s="11" t="s">
        <v>854</v>
      </c>
      <c r="B683" s="12"/>
      <c r="C683" s="12"/>
      <c r="D683" s="85"/>
      <c r="E683" s="74"/>
      <c r="F683" s="12"/>
      <c r="G683" s="12"/>
      <c r="H683" s="13"/>
      <c r="I683" s="63"/>
      <c r="J683" s="63"/>
      <c r="K683" s="13"/>
      <c r="L683" s="86"/>
      <c r="M683" s="87">
        <v>1735.5072021484375</v>
      </c>
      <c r="N683" s="87">
        <v>7473.04931640625</v>
      </c>
      <c r="O683" s="73"/>
      <c r="P683" s="88"/>
      <c r="Q683" s="88"/>
      <c r="R683" s="47">
        <v>1</v>
      </c>
      <c r="S683" s="47">
        <v>1</v>
      </c>
      <c r="T683" s="47">
        <v>0</v>
      </c>
      <c r="U683" s="48">
        <v>0</v>
      </c>
      <c r="V683" s="48">
        <v>1.0300000000000001E-3</v>
      </c>
      <c r="W683" s="48">
        <v>2.0530000000000001E-3</v>
      </c>
      <c r="X683" s="48">
        <v>0.54148600000000002</v>
      </c>
      <c r="Y683" s="48">
        <v>0</v>
      </c>
      <c r="Z683" s="48">
        <v>0</v>
      </c>
      <c r="AA683" s="75">
        <v>683</v>
      </c>
      <c r="AB683" s="75"/>
      <c r="AC683" s="89"/>
      <c r="AD683" s="47"/>
      <c r="AE683" s="47"/>
      <c r="AF683" s="47"/>
      <c r="AG683" s="47"/>
      <c r="AH683" s="47"/>
      <c r="AI683" s="47"/>
      <c r="AJ683" s="47"/>
      <c r="AK683" s="47"/>
      <c r="AL683" s="47"/>
      <c r="AM683" s="47"/>
      <c r="AN683" s="2"/>
    </row>
    <row r="684" spans="1:40" x14ac:dyDescent="0.35">
      <c r="A684" s="11" t="s">
        <v>855</v>
      </c>
      <c r="B684" s="12"/>
      <c r="C684" s="12"/>
      <c r="D684" s="85"/>
      <c r="E684" s="74"/>
      <c r="F684" s="12"/>
      <c r="G684" s="12"/>
      <c r="H684" s="13"/>
      <c r="I684" s="63"/>
      <c r="J684" s="63"/>
      <c r="K684" s="13"/>
      <c r="L684" s="86"/>
      <c r="M684" s="87">
        <v>3553.449462890625</v>
      </c>
      <c r="N684" s="87">
        <v>3155.56884765625</v>
      </c>
      <c r="O684" s="73"/>
      <c r="P684" s="88"/>
      <c r="Q684" s="88"/>
      <c r="R684" s="47">
        <v>1</v>
      </c>
      <c r="S684" s="47">
        <v>1</v>
      </c>
      <c r="T684" s="47">
        <v>0</v>
      </c>
      <c r="U684" s="48">
        <v>0</v>
      </c>
      <c r="V684" s="48">
        <v>1.3179999999999999E-3</v>
      </c>
      <c r="W684" s="48">
        <v>0</v>
      </c>
      <c r="X684" s="48">
        <v>0.55337999999999998</v>
      </c>
      <c r="Y684" s="48">
        <v>0</v>
      </c>
      <c r="Z684" s="48">
        <v>0</v>
      </c>
      <c r="AA684" s="75">
        <v>684</v>
      </c>
      <c r="AB684" s="75"/>
      <c r="AC684" s="89"/>
      <c r="AD684" s="47"/>
      <c r="AE684" s="47"/>
      <c r="AF684" s="47"/>
      <c r="AG684" s="47"/>
      <c r="AH684" s="47"/>
      <c r="AI684" s="47"/>
      <c r="AJ684" s="47"/>
      <c r="AK684" s="47"/>
      <c r="AL684" s="47"/>
      <c r="AM684" s="47"/>
      <c r="AN684" s="2"/>
    </row>
    <row r="685" spans="1:40" x14ac:dyDescent="0.35">
      <c r="A685" s="11" t="s">
        <v>856</v>
      </c>
      <c r="B685" s="12"/>
      <c r="C685" s="12"/>
      <c r="D685" s="85"/>
      <c r="E685" s="74"/>
      <c r="F685" s="12"/>
      <c r="G685" s="12"/>
      <c r="H685" s="13"/>
      <c r="I685" s="63"/>
      <c r="J685" s="63"/>
      <c r="K685" s="13"/>
      <c r="L685" s="86"/>
      <c r="M685" s="87">
        <v>2733.123779296875</v>
      </c>
      <c r="N685" s="87">
        <v>5913.7841796875</v>
      </c>
      <c r="O685" s="73"/>
      <c r="P685" s="88"/>
      <c r="Q685" s="88"/>
      <c r="R685" s="47">
        <v>1</v>
      </c>
      <c r="S685" s="47">
        <v>1</v>
      </c>
      <c r="T685" s="47">
        <v>0</v>
      </c>
      <c r="U685" s="48">
        <v>0</v>
      </c>
      <c r="V685" s="48">
        <v>1.0300000000000001E-3</v>
      </c>
      <c r="W685" s="48">
        <v>2.0530000000000001E-3</v>
      </c>
      <c r="X685" s="48">
        <v>0.54148600000000002</v>
      </c>
      <c r="Y685" s="48">
        <v>0</v>
      </c>
      <c r="Z685" s="48">
        <v>0</v>
      </c>
      <c r="AA685" s="75">
        <v>685</v>
      </c>
      <c r="AB685" s="75"/>
      <c r="AC685" s="89"/>
      <c r="AD685" s="47"/>
      <c r="AE685" s="47"/>
      <c r="AF685" s="47"/>
      <c r="AG685" s="47"/>
      <c r="AH685" s="47"/>
      <c r="AI685" s="47"/>
      <c r="AJ685" s="47"/>
      <c r="AK685" s="47"/>
      <c r="AL685" s="47"/>
      <c r="AM685" s="47"/>
      <c r="AN685" s="2"/>
    </row>
    <row r="686" spans="1:40" x14ac:dyDescent="0.35">
      <c r="A686" s="11" t="s">
        <v>857</v>
      </c>
      <c r="B686" s="12"/>
      <c r="C686" s="12"/>
      <c r="D686" s="85"/>
      <c r="E686" s="74"/>
      <c r="F686" s="12"/>
      <c r="G686" s="12"/>
      <c r="H686" s="13"/>
      <c r="I686" s="63"/>
      <c r="J686" s="63"/>
      <c r="K686" s="13"/>
      <c r="L686" s="86"/>
      <c r="M686" s="87">
        <v>190.356201171875</v>
      </c>
      <c r="N686" s="87">
        <v>7442.62158203125</v>
      </c>
      <c r="O686" s="73"/>
      <c r="P686" s="88"/>
      <c r="Q686" s="88"/>
      <c r="R686" s="47">
        <v>1</v>
      </c>
      <c r="S686" s="47">
        <v>1</v>
      </c>
      <c r="T686" s="47">
        <v>0</v>
      </c>
      <c r="U686" s="48">
        <v>0</v>
      </c>
      <c r="V686" s="48">
        <v>1.0300000000000001E-3</v>
      </c>
      <c r="W686" s="48">
        <v>2.0530000000000001E-3</v>
      </c>
      <c r="X686" s="48">
        <v>0.54148600000000002</v>
      </c>
      <c r="Y686" s="48">
        <v>0</v>
      </c>
      <c r="Z686" s="48">
        <v>0</v>
      </c>
      <c r="AA686" s="75">
        <v>686</v>
      </c>
      <c r="AB686" s="75"/>
      <c r="AC686" s="89"/>
      <c r="AD686" s="47"/>
      <c r="AE686" s="47"/>
      <c r="AF686" s="47"/>
      <c r="AG686" s="47"/>
      <c r="AH686" s="47"/>
      <c r="AI686" s="47"/>
      <c r="AJ686" s="47"/>
      <c r="AK686" s="47"/>
      <c r="AL686" s="47"/>
      <c r="AM686" s="47"/>
      <c r="AN686" s="2"/>
    </row>
    <row r="687" spans="1:40" x14ac:dyDescent="0.35">
      <c r="A687" s="11" t="s">
        <v>858</v>
      </c>
      <c r="B687" s="12"/>
      <c r="C687" s="12"/>
      <c r="D687" s="85"/>
      <c r="E687" s="74"/>
      <c r="F687" s="12"/>
      <c r="G687" s="12"/>
      <c r="H687" s="13"/>
      <c r="I687" s="63"/>
      <c r="J687" s="63"/>
      <c r="K687" s="13"/>
      <c r="L687" s="86"/>
      <c r="M687" s="87">
        <v>3946.916259765625</v>
      </c>
      <c r="N687" s="87">
        <v>7751.95458984375</v>
      </c>
      <c r="O687" s="73"/>
      <c r="P687" s="88"/>
      <c r="Q687" s="88"/>
      <c r="R687" s="47">
        <v>1</v>
      </c>
      <c r="S687" s="47">
        <v>1</v>
      </c>
      <c r="T687" s="47">
        <v>0</v>
      </c>
      <c r="U687" s="48">
        <v>0</v>
      </c>
      <c r="V687" s="48">
        <v>1.0300000000000001E-3</v>
      </c>
      <c r="W687" s="48">
        <v>2.0530000000000001E-3</v>
      </c>
      <c r="X687" s="48">
        <v>0.54148600000000002</v>
      </c>
      <c r="Y687" s="48">
        <v>0</v>
      </c>
      <c r="Z687" s="48">
        <v>0</v>
      </c>
      <c r="AA687" s="75">
        <v>687</v>
      </c>
      <c r="AB687" s="75"/>
      <c r="AC687" s="89"/>
      <c r="AD687" s="47"/>
      <c r="AE687" s="47"/>
      <c r="AF687" s="47"/>
      <c r="AG687" s="47"/>
      <c r="AH687" s="47"/>
      <c r="AI687" s="47"/>
      <c r="AJ687" s="47"/>
      <c r="AK687" s="47"/>
      <c r="AL687" s="47"/>
      <c r="AM687" s="47"/>
      <c r="AN687" s="2"/>
    </row>
    <row r="688" spans="1:40" x14ac:dyDescent="0.35">
      <c r="A688" s="11" t="s">
        <v>859</v>
      </c>
      <c r="B688" s="12"/>
      <c r="C688" s="12"/>
      <c r="D688" s="85"/>
      <c r="E688" s="74"/>
      <c r="F688" s="12"/>
      <c r="G688" s="12"/>
      <c r="H688" s="13"/>
      <c r="I688" s="63"/>
      <c r="J688" s="63"/>
      <c r="K688" s="13"/>
      <c r="L688" s="86"/>
      <c r="M688" s="87">
        <v>3457.306396484375</v>
      </c>
      <c r="N688" s="87">
        <v>7634.86767578125</v>
      </c>
      <c r="O688" s="73"/>
      <c r="P688" s="88"/>
      <c r="Q688" s="88"/>
      <c r="R688" s="47">
        <v>1</v>
      </c>
      <c r="S688" s="47">
        <v>1</v>
      </c>
      <c r="T688" s="47">
        <v>0</v>
      </c>
      <c r="U688" s="48">
        <v>0</v>
      </c>
      <c r="V688" s="48">
        <v>1.0300000000000001E-3</v>
      </c>
      <c r="W688" s="48">
        <v>2.0530000000000001E-3</v>
      </c>
      <c r="X688" s="48">
        <v>0.54148600000000002</v>
      </c>
      <c r="Y688" s="48">
        <v>0</v>
      </c>
      <c r="Z688" s="48">
        <v>0</v>
      </c>
      <c r="AA688" s="75">
        <v>688</v>
      </c>
      <c r="AB688" s="75"/>
      <c r="AC688" s="89"/>
      <c r="AD688" s="47"/>
      <c r="AE688" s="47"/>
      <c r="AF688" s="47"/>
      <c r="AG688" s="47"/>
      <c r="AH688" s="47"/>
      <c r="AI688" s="47"/>
      <c r="AJ688" s="47"/>
      <c r="AK688" s="47"/>
      <c r="AL688" s="47"/>
      <c r="AM688" s="47"/>
      <c r="AN688" s="2"/>
    </row>
    <row r="689" spans="1:40" x14ac:dyDescent="0.35">
      <c r="A689" s="11" t="s">
        <v>860</v>
      </c>
      <c r="B689" s="12"/>
      <c r="C689" s="12"/>
      <c r="D689" s="85"/>
      <c r="E689" s="74"/>
      <c r="F689" s="12"/>
      <c r="G689" s="12"/>
      <c r="H689" s="13"/>
      <c r="I689" s="63"/>
      <c r="J689" s="63"/>
      <c r="K689" s="13"/>
      <c r="L689" s="86"/>
      <c r="M689" s="87">
        <v>3840.66455078125</v>
      </c>
      <c r="N689" s="87">
        <v>8651.830078125</v>
      </c>
      <c r="O689" s="73"/>
      <c r="P689" s="88"/>
      <c r="Q689" s="88"/>
      <c r="R689" s="47">
        <v>1</v>
      </c>
      <c r="S689" s="47">
        <v>1</v>
      </c>
      <c r="T689" s="47">
        <v>0</v>
      </c>
      <c r="U689" s="48">
        <v>0</v>
      </c>
      <c r="V689" s="48">
        <v>1.0300000000000001E-3</v>
      </c>
      <c r="W689" s="48">
        <v>2.0530000000000001E-3</v>
      </c>
      <c r="X689" s="48">
        <v>0.54148600000000002</v>
      </c>
      <c r="Y689" s="48">
        <v>0</v>
      </c>
      <c r="Z689" s="48">
        <v>0</v>
      </c>
      <c r="AA689" s="75">
        <v>689</v>
      </c>
      <c r="AB689" s="75"/>
      <c r="AC689" s="89"/>
      <c r="AD689" s="47"/>
      <c r="AE689" s="47"/>
      <c r="AF689" s="47"/>
      <c r="AG689" s="47"/>
      <c r="AH689" s="47"/>
      <c r="AI689" s="47"/>
      <c r="AJ689" s="47"/>
      <c r="AK689" s="47"/>
      <c r="AL689" s="47"/>
      <c r="AM689" s="47"/>
      <c r="AN689" s="2"/>
    </row>
    <row r="690" spans="1:40" x14ac:dyDescent="0.35">
      <c r="A690" s="11" t="s">
        <v>861</v>
      </c>
      <c r="B690" s="12"/>
      <c r="C690" s="12"/>
      <c r="D690" s="85"/>
      <c r="E690" s="74"/>
      <c r="F690" s="12"/>
      <c r="G690" s="12"/>
      <c r="H690" s="13"/>
      <c r="I690" s="63"/>
      <c r="J690" s="63"/>
      <c r="K690" s="13"/>
      <c r="L690" s="86"/>
      <c r="M690" s="87">
        <v>1977.6666259765625</v>
      </c>
      <c r="N690" s="87">
        <v>6077.1083984375</v>
      </c>
      <c r="O690" s="73"/>
      <c r="P690" s="88"/>
      <c r="Q690" s="88"/>
      <c r="R690" s="47">
        <v>1</v>
      </c>
      <c r="S690" s="47">
        <v>1</v>
      </c>
      <c r="T690" s="47">
        <v>0</v>
      </c>
      <c r="U690" s="48">
        <v>0</v>
      </c>
      <c r="V690" s="48">
        <v>1.0300000000000001E-3</v>
      </c>
      <c r="W690" s="48">
        <v>2.0530000000000001E-3</v>
      </c>
      <c r="X690" s="48">
        <v>0.54148600000000002</v>
      </c>
      <c r="Y690" s="48">
        <v>0</v>
      </c>
      <c r="Z690" s="48">
        <v>0</v>
      </c>
      <c r="AA690" s="75">
        <v>690</v>
      </c>
      <c r="AB690" s="75"/>
      <c r="AC690" s="89"/>
      <c r="AD690" s="47"/>
      <c r="AE690" s="47"/>
      <c r="AF690" s="47"/>
      <c r="AG690" s="47"/>
      <c r="AH690" s="47"/>
      <c r="AI690" s="47"/>
      <c r="AJ690" s="47"/>
      <c r="AK690" s="47"/>
      <c r="AL690" s="47"/>
      <c r="AM690" s="47"/>
      <c r="AN690" s="2"/>
    </row>
    <row r="691" spans="1:40" x14ac:dyDescent="0.35">
      <c r="A691" s="11" t="s">
        <v>862</v>
      </c>
      <c r="B691" s="12"/>
      <c r="C691" s="12"/>
      <c r="D691" s="85"/>
      <c r="E691" s="74"/>
      <c r="F691" s="12"/>
      <c r="G691" s="12"/>
      <c r="H691" s="13"/>
      <c r="I691" s="63"/>
      <c r="J691" s="63"/>
      <c r="K691" s="13"/>
      <c r="L691" s="86"/>
      <c r="M691" s="87">
        <v>3569.010009765625</v>
      </c>
      <c r="N691" s="87">
        <v>9041.880859375</v>
      </c>
      <c r="O691" s="73"/>
      <c r="P691" s="88"/>
      <c r="Q691" s="88"/>
      <c r="R691" s="47">
        <v>1</v>
      </c>
      <c r="S691" s="47">
        <v>1</v>
      </c>
      <c r="T691" s="47">
        <v>0</v>
      </c>
      <c r="U691" s="48">
        <v>0</v>
      </c>
      <c r="V691" s="48">
        <v>1.0300000000000001E-3</v>
      </c>
      <c r="W691" s="48">
        <v>2.0530000000000001E-3</v>
      </c>
      <c r="X691" s="48">
        <v>0.54148600000000002</v>
      </c>
      <c r="Y691" s="48">
        <v>0</v>
      </c>
      <c r="Z691" s="48">
        <v>0</v>
      </c>
      <c r="AA691" s="75">
        <v>691</v>
      </c>
      <c r="AB691" s="75"/>
      <c r="AC691" s="89"/>
      <c r="AD691" s="47"/>
      <c r="AE691" s="47"/>
      <c r="AF691" s="47"/>
      <c r="AG691" s="47"/>
      <c r="AH691" s="47"/>
      <c r="AI691" s="47"/>
      <c r="AJ691" s="47"/>
      <c r="AK691" s="47"/>
      <c r="AL691" s="47"/>
      <c r="AM691" s="47"/>
      <c r="AN691" s="2"/>
    </row>
    <row r="692" spans="1:40" x14ac:dyDescent="0.35">
      <c r="A692" s="11" t="s">
        <v>863</v>
      </c>
      <c r="B692" s="12"/>
      <c r="C692" s="12"/>
      <c r="D692" s="85"/>
      <c r="E692" s="74"/>
      <c r="F692" s="12"/>
      <c r="G692" s="12"/>
      <c r="H692" s="13"/>
      <c r="I692" s="63"/>
      <c r="J692" s="63"/>
      <c r="K692" s="13"/>
      <c r="L692" s="86"/>
      <c r="M692" s="87">
        <v>2286.392578125</v>
      </c>
      <c r="N692" s="87">
        <v>9522.490234375</v>
      </c>
      <c r="O692" s="73"/>
      <c r="P692" s="88"/>
      <c r="Q692" s="88"/>
      <c r="R692" s="47">
        <v>1</v>
      </c>
      <c r="S692" s="47">
        <v>1</v>
      </c>
      <c r="T692" s="47">
        <v>0</v>
      </c>
      <c r="U692" s="48">
        <v>0</v>
      </c>
      <c r="V692" s="48">
        <v>1.0300000000000001E-3</v>
      </c>
      <c r="W692" s="48">
        <v>2.0530000000000001E-3</v>
      </c>
      <c r="X692" s="48">
        <v>0.54148600000000002</v>
      </c>
      <c r="Y692" s="48">
        <v>0</v>
      </c>
      <c r="Z692" s="48">
        <v>0</v>
      </c>
      <c r="AA692" s="75">
        <v>692</v>
      </c>
      <c r="AB692" s="75"/>
      <c r="AC692" s="89"/>
      <c r="AD692" s="47"/>
      <c r="AE692" s="47"/>
      <c r="AF692" s="47"/>
      <c r="AG692" s="47"/>
      <c r="AH692" s="47"/>
      <c r="AI692" s="47"/>
      <c r="AJ692" s="47"/>
      <c r="AK692" s="47"/>
      <c r="AL692" s="47"/>
      <c r="AM692" s="47"/>
      <c r="AN692" s="2"/>
    </row>
    <row r="693" spans="1:40" x14ac:dyDescent="0.35">
      <c r="A693" s="11" t="s">
        <v>864</v>
      </c>
      <c r="B693" s="12"/>
      <c r="C693" s="12"/>
      <c r="D693" s="85"/>
      <c r="E693" s="74"/>
      <c r="F693" s="12"/>
      <c r="G693" s="12"/>
      <c r="H693" s="13"/>
      <c r="I693" s="63"/>
      <c r="J693" s="63"/>
      <c r="K693" s="13"/>
      <c r="L693" s="86"/>
      <c r="M693" s="87">
        <v>4142.44384765625</v>
      </c>
      <c r="N693" s="87">
        <v>7922.35009765625</v>
      </c>
      <c r="O693" s="73"/>
      <c r="P693" s="88"/>
      <c r="Q693" s="88"/>
      <c r="R693" s="47">
        <v>1</v>
      </c>
      <c r="S693" s="47">
        <v>1</v>
      </c>
      <c r="T693" s="47">
        <v>0</v>
      </c>
      <c r="U693" s="48">
        <v>0</v>
      </c>
      <c r="V693" s="48">
        <v>1.0300000000000001E-3</v>
      </c>
      <c r="W693" s="48">
        <v>2.0530000000000001E-3</v>
      </c>
      <c r="X693" s="48">
        <v>0.54148600000000002</v>
      </c>
      <c r="Y693" s="48">
        <v>0</v>
      </c>
      <c r="Z693" s="48">
        <v>0</v>
      </c>
      <c r="AA693" s="75">
        <v>693</v>
      </c>
      <c r="AB693" s="75"/>
      <c r="AC693" s="89"/>
      <c r="AD693" s="47"/>
      <c r="AE693" s="47"/>
      <c r="AF693" s="47"/>
      <c r="AG693" s="47"/>
      <c r="AH693" s="47"/>
      <c r="AI693" s="47"/>
      <c r="AJ693" s="47"/>
      <c r="AK693" s="47"/>
      <c r="AL693" s="47"/>
      <c r="AM693" s="47"/>
      <c r="AN693" s="2"/>
    </row>
    <row r="694" spans="1:40" x14ac:dyDescent="0.35">
      <c r="A694" s="90" t="s">
        <v>865</v>
      </c>
      <c r="B694" s="91"/>
      <c r="C694" s="91"/>
      <c r="D694" s="92"/>
      <c r="E694" s="93"/>
      <c r="F694" s="91"/>
      <c r="G694" s="91"/>
      <c r="H694" s="94"/>
      <c r="I694" s="95"/>
      <c r="J694" s="95"/>
      <c r="K694" s="94"/>
      <c r="L694" s="96"/>
      <c r="M694" s="97">
        <v>2484.19091796875</v>
      </c>
      <c r="N694" s="97">
        <v>9348.0986328125</v>
      </c>
      <c r="O694" s="98"/>
      <c r="P694" s="99"/>
      <c r="Q694" s="99"/>
      <c r="R694" s="47">
        <v>1</v>
      </c>
      <c r="S694" s="47">
        <v>1</v>
      </c>
      <c r="T694" s="47">
        <v>0</v>
      </c>
      <c r="U694" s="48">
        <v>0</v>
      </c>
      <c r="V694" s="48">
        <v>1.0300000000000001E-3</v>
      </c>
      <c r="W694" s="48">
        <v>2.0530000000000001E-3</v>
      </c>
      <c r="X694" s="48">
        <v>0.54148600000000002</v>
      </c>
      <c r="Y694" s="48">
        <v>0</v>
      </c>
      <c r="Z694" s="48">
        <v>0</v>
      </c>
      <c r="AA694" s="100">
        <v>694</v>
      </c>
      <c r="AB694" s="100"/>
      <c r="AC694" s="101"/>
      <c r="AD694" s="47"/>
      <c r="AE694" s="47"/>
      <c r="AF694" s="47"/>
      <c r="AG694" s="47"/>
      <c r="AH694" s="47"/>
      <c r="AI694" s="47"/>
      <c r="AJ694" s="47"/>
      <c r="AK694" s="47"/>
      <c r="AL694" s="47"/>
      <c r="AM694" s="47"/>
      <c r="AN694" s="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94" xr:uid="{00000000-0002-0000-0100-000000000000}"/>
    <dataValidation allowBlank="1" errorTitle="Invalid Vertex Visibility" error="You have entered an unrecognized vertex visibility.  Try selecting from the drop-down list instead." sqref="AN3" xr:uid="{00000000-0002-0000-0100-000001000000}"/>
    <dataValidation allowBlank="1" showErrorMessage="1" sqref="AN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9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9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9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9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94" xr:uid="{00000000-0002-0000-0100-000007000000}"/>
    <dataValidation allowBlank="1" showInputMessage="1" errorTitle="Invalid Vertex Image Key" promptTitle="Vertex Tooltip" prompt="Enter optional text that will pop up when the mouse is hovered over the vertex." sqref="K3:K69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9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9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94" xr:uid="{00000000-0002-0000-0100-00000B000000}"/>
    <dataValidation allowBlank="1" showInputMessage="1" promptTitle="Vertex Label Fill Color" prompt="To select an optional fill color for the Label shape, right-click and select Select Color on the right-click menu." sqref="I3:I694" xr:uid="{00000000-0002-0000-0100-00000C000000}"/>
    <dataValidation allowBlank="1" showInputMessage="1" errorTitle="Invalid Vertex Image Key" promptTitle="Vertex Image File" prompt="Enter the path to an image file.  Hover over the column header for examples." sqref="F3:F694" xr:uid="{00000000-0002-0000-0100-00000D000000}"/>
    <dataValidation allowBlank="1" showInputMessage="1" promptTitle="Vertex Color" prompt="To select an optional vertex color, right-click and select Select Color on the right-click menu." sqref="B3:B69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69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69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9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94" xr:uid="{00000000-0002-0000-0100-000012000000}">
      <formula1>ValidVertexLabelPositions</formula1>
    </dataValidation>
    <dataValidation allowBlank="1" showInputMessage="1" showErrorMessage="1" promptTitle="Vertex Name" prompt="Enter the name of the vertex." sqref="A3:A69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bestFit="1" customWidth="1"/>
    <col min="2" max="2" width="16.81640625" bestFit="1" customWidth="1"/>
    <col min="4" max="5" width="9.1796875" customWidth="1"/>
  </cols>
  <sheetData>
    <row r="1" spans="1:1" x14ac:dyDescent="0.35">
      <c r="A1" t="s">
        <v>49</v>
      </c>
    </row>
    <row r="2" spans="1:1" ht="15" customHeight="1" x14ac:dyDescent="0.35"/>
    <row r="3" spans="1:1" ht="15" customHeight="1" x14ac:dyDescent="0.35">
      <c r="A3" s="29" t="s">
        <v>50</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workbookViewId="0">
      <pane ySplit="2" topLeftCell="A3" activePane="bottomLeft" state="frozen"/>
      <selection pane="bottomLeft" activeCell="A2" sqref="A2:Y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2.7265625" bestFit="1" customWidth="1"/>
    <col min="26" max="26" width="14.08984375" bestFit="1" customWidth="1"/>
    <col min="27" max="27" width="14.26953125" bestFit="1" customWidth="1"/>
    <col min="28" max="28" width="12.26953125" bestFit="1" customWidth="1"/>
    <col min="29" max="29" width="14.6328125" bestFit="1" customWidth="1"/>
    <col min="30" max="30" width="12.90625" bestFit="1" customWidth="1"/>
    <col min="31" max="31" width="16" bestFit="1" customWidth="1"/>
    <col min="32" max="32" width="10.7265625" bestFit="1" customWidth="1"/>
  </cols>
  <sheetData>
    <row r="1" spans="1:32" x14ac:dyDescent="0.35">
      <c r="B1" s="64" t="s">
        <v>39</v>
      </c>
      <c r="C1" s="65"/>
      <c r="D1" s="65"/>
      <c r="E1" s="66"/>
      <c r="F1" s="63" t="s">
        <v>43</v>
      </c>
      <c r="G1" s="67" t="s">
        <v>44</v>
      </c>
      <c r="H1" s="68"/>
      <c r="I1" s="69" t="s">
        <v>40</v>
      </c>
      <c r="J1" s="70"/>
      <c r="K1" s="71" t="s">
        <v>42</v>
      </c>
      <c r="L1" s="72"/>
      <c r="M1" s="72"/>
      <c r="N1" s="72"/>
      <c r="O1" s="72"/>
      <c r="P1" s="72"/>
      <c r="Q1" s="72"/>
      <c r="R1" s="72"/>
      <c r="S1" s="72"/>
      <c r="T1" s="72"/>
      <c r="U1" s="72"/>
      <c r="V1" s="72"/>
      <c r="W1" s="72"/>
      <c r="X1" s="72"/>
    </row>
    <row r="2" spans="1:32" s="7" customFormat="1" ht="30" customHeight="1" x14ac:dyDescent="0.3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c r="Y2" s="7" t="s">
        <v>2120</v>
      </c>
      <c r="Z2" s="7" t="s">
        <v>2122</v>
      </c>
      <c r="AA2" s="7" t="s">
        <v>2124</v>
      </c>
      <c r="AB2" s="7" t="s">
        <v>2131</v>
      </c>
      <c r="AC2" s="7" t="s">
        <v>2133</v>
      </c>
      <c r="AD2" s="7" t="s">
        <v>2136</v>
      </c>
      <c r="AE2" s="7" t="s">
        <v>2137</v>
      </c>
      <c r="AF2" s="7" t="s">
        <v>2139</v>
      </c>
    </row>
    <row r="3" spans="1:32" x14ac:dyDescent="0.35">
      <c r="A3" s="11"/>
      <c r="B3" s="12"/>
      <c r="C3" s="12"/>
      <c r="D3" s="12"/>
      <c r="E3" s="12"/>
      <c r="F3" s="13"/>
      <c r="G3" s="73"/>
      <c r="H3" s="73"/>
      <c r="I3" s="60"/>
      <c r="J3" s="60"/>
      <c r="K3" s="44"/>
      <c r="L3" s="44"/>
      <c r="M3" s="44"/>
      <c r="N3" s="44"/>
      <c r="O3" s="44"/>
      <c r="P3" s="44"/>
      <c r="Q3" s="44"/>
      <c r="R3" s="44"/>
      <c r="S3" s="44"/>
      <c r="T3" s="44"/>
      <c r="U3" s="44"/>
      <c r="V3" s="44"/>
      <c r="W3" s="45"/>
      <c r="X3" s="45"/>
      <c r="Y3" s="102"/>
      <c r="Z3" s="102"/>
      <c r="AA3" s="102"/>
      <c r="AB3" s="102"/>
      <c r="AC3" s="102"/>
      <c r="AD3" s="102"/>
      <c r="AE3" s="102"/>
      <c r="AF3" s="102"/>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tabSelected="1" workbookViewId="0">
      <selection activeCell="Y8" sqref="Y8"/>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 thickTop="1" x14ac:dyDescent="0.35">
      <c r="A2" s="32" t="s">
        <v>2113</v>
      </c>
      <c r="B2" s="32" t="s">
        <v>2151</v>
      </c>
      <c r="D2" s="30">
        <f>MIN(Vertices[Degree])</f>
        <v>1</v>
      </c>
      <c r="E2">
        <f>COUNTIF(Vertices[Degree], "&gt;= " &amp; D2) - COUNTIF(Vertices[Degree], "&gt;=" &amp; D3)</f>
        <v>686</v>
      </c>
      <c r="F2" s="35">
        <f>MIN(Vertices[In-Degree])</f>
        <v>0</v>
      </c>
      <c r="G2" s="36">
        <f>COUNTIF(Vertices[In-Degree], "&gt;= " &amp; F2) - COUNTIF(Vertices[In-Degree], "&gt;=" &amp; F3)</f>
        <v>42</v>
      </c>
      <c r="H2" s="35">
        <f>MIN(Vertices[Out-Degree])</f>
        <v>0</v>
      </c>
      <c r="I2" s="36">
        <f>COUNTIF(Vertices[Out-Degree], "&gt;= " &amp; H2) - COUNTIF(Vertices[Out-Degree], "&gt;=" &amp; H3)</f>
        <v>687</v>
      </c>
      <c r="J2" s="35">
        <f>MIN(Vertices[Betweenness Centrality])</f>
        <v>0</v>
      </c>
      <c r="K2" s="36">
        <f>COUNTIF(Vertices[Betweenness Centrality], "&gt;= " &amp; J2) - COUNTIF(Vertices[Betweenness Centrality], "&gt;=" &amp; J3)</f>
        <v>688</v>
      </c>
      <c r="L2" s="35">
        <f>MIN(Vertices[Closeness Centrality])</f>
        <v>1.0300000000000001E-3</v>
      </c>
      <c r="M2" s="36">
        <f>COUNTIF(Vertices[Closeness Centrality], "&gt;= " &amp; L2) - COUNTIF(Vertices[Closeness Centrality], "&gt;=" &amp; L3)</f>
        <v>486</v>
      </c>
      <c r="N2" s="35">
        <f>MIN(Vertices[Eigenvector Centrality])</f>
        <v>0</v>
      </c>
      <c r="O2" s="36">
        <f>COUNTIF(Vertices[Eigenvector Centrality], "&gt;= " &amp; N2) - COUNTIF(Vertices[Eigenvector Centrality], "&gt;=" &amp; N3)</f>
        <v>205</v>
      </c>
      <c r="P2" s="35">
        <f>MIN(Vertices[PageRank])</f>
        <v>0.54148600000000002</v>
      </c>
      <c r="Q2" s="36">
        <f>COUNTIF(Vertices[PageRank], "&gt;= " &amp; P2) - COUNTIF(Vertices[PageRank], "&gt;=" &amp; P3)</f>
        <v>686</v>
      </c>
      <c r="R2" s="35">
        <f>MIN(Vertices[Clustering Coefficient])</f>
        <v>0</v>
      </c>
      <c r="S2" s="41">
        <f>COUNTIF(Vertices[Clustering Coefficient], "&gt;= " &amp; R2) - COUNTIF(Vertices[Clustering Coefficient], "&gt;=" &amp; R3)</f>
        <v>0</v>
      </c>
      <c r="T2" s="35" t="e">
        <f ca="1">MIN(INDIRECT(DynamicFilterSourceColumnRange))</f>
        <v>#REF!</v>
      </c>
      <c r="U2" s="36" t="e">
        <f t="shared" ref="U2:U45" ca="1" si="0">COUNTIF(INDIRECT(DynamicFilterSourceColumnRange), "&gt;= " &amp; T2) - COUNTIF(INDIRECT(DynamicFilterSourceColumnRange), "&gt;=" &amp; T3)</f>
        <v>#REF!</v>
      </c>
      <c r="W2" t="s">
        <v>124</v>
      </c>
      <c r="X2">
        <f>ROWS(HistogramBins[Degree Bin]) - 1</f>
        <v>43</v>
      </c>
    </row>
    <row r="3" spans="1:24" x14ac:dyDescent="0.35">
      <c r="A3" s="103"/>
      <c r="B3" s="103"/>
      <c r="D3" s="30">
        <f t="shared" ref="D3:D44" si="1">D2+($D$45-$D$2)/BinDivisor</f>
        <v>12.279069767441861</v>
      </c>
      <c r="E3">
        <f>COUNTIF(Vertices[Degree], "&gt;= " &amp; D3) - COUNTIF(Vertices[Degree], "&gt;=" &amp; D4)</f>
        <v>4</v>
      </c>
      <c r="F3" s="37">
        <f t="shared" ref="F3:F44" si="2">F2+($F$45-$F$2)/BinDivisor</f>
        <v>0.95348837209302328</v>
      </c>
      <c r="G3" s="38">
        <f>COUNTIF(Vertices[In-Degree], "&gt;= " &amp; F3) - COUNTIF(Vertices[In-Degree], "&gt;=" &amp; F4)</f>
        <v>649</v>
      </c>
      <c r="H3" s="37">
        <f t="shared" ref="H3:H44" si="3">H2+($H$45-$H$2)/BinDivisor</f>
        <v>11.302325581395349</v>
      </c>
      <c r="I3" s="38">
        <f>COUNTIF(Vertices[Out-Degree], "&gt;= " &amp; H3) - COUNTIF(Vertices[Out-Degree], "&gt;=" &amp; H4)</f>
        <v>4</v>
      </c>
      <c r="J3" s="37">
        <f t="shared" ref="J3:J44" si="4">J2+($J$45-$J$2)/BinDivisor</f>
        <v>5481.6279069767443</v>
      </c>
      <c r="K3" s="38">
        <f>COUNTIF(Vertices[Betweenness Centrality], "&gt;= " &amp; J3) - COUNTIF(Vertices[Betweenness Centrality], "&gt;=" &amp; J4)</f>
        <v>2</v>
      </c>
      <c r="L3" s="37">
        <f t="shared" ref="L3:L44" si="5">L2+($L$45-$L$2)/BinDivisor</f>
        <v>1.0694186046511628E-3</v>
      </c>
      <c r="M3" s="38">
        <f>COUNTIF(Vertices[Closeness Centrality], "&gt;= " &amp; L3) - COUNTIF(Vertices[Closeness Centrality], "&gt;=" &amp; L4)</f>
        <v>0</v>
      </c>
      <c r="N3" s="37">
        <f t="shared" ref="N3:N44" si="6">N2+($N$45-$N$2)/BinDivisor</f>
        <v>4.7744186046511634E-5</v>
      </c>
      <c r="O3" s="38">
        <f>COUNTIF(Vertices[Eigenvector Centrality], "&gt;= " &amp; N3) - COUNTIF(Vertices[Eigenvector Centrality], "&gt;=" &amp; N4)</f>
        <v>0</v>
      </c>
      <c r="P3" s="37">
        <f t="shared" ref="P3:P44" si="7">P2+($P$45-$P$2)/BinDivisor</f>
        <v>5.7344200000000001</v>
      </c>
      <c r="Q3" s="38">
        <f>COUNTIF(Vertices[PageRank], "&gt;= " &amp; P3) - COUNTIF(Vertices[PageRank], "&gt;=" &amp; P4)</f>
        <v>4</v>
      </c>
      <c r="R3" s="37">
        <f t="shared" ref="R3:R44" si="8">R2+($R$45-$R$2)/BinDivisor</f>
        <v>0</v>
      </c>
      <c r="S3" s="42">
        <f>COUNTIF(Vertices[Clustering Coefficient], "&gt;= " &amp; R3) - COUNTIF(Vertices[Clustering Coefficient], "&gt;=" &amp; R4)</f>
        <v>0</v>
      </c>
      <c r="T3" s="37" t="e">
        <f t="shared" ref="T3:T44" ca="1" si="9">T2+($T$45-$T$2)/BinDivisor</f>
        <v>#REF!</v>
      </c>
      <c r="U3" s="38" t="e">
        <f t="shared" ca="1" si="0"/>
        <v>#REF!</v>
      </c>
      <c r="W3" t="s">
        <v>125</v>
      </c>
      <c r="X3" t="s">
        <v>85</v>
      </c>
    </row>
    <row r="4" spans="1:24" x14ac:dyDescent="0.35">
      <c r="A4" s="32" t="s">
        <v>146</v>
      </c>
      <c r="B4" s="32">
        <v>692</v>
      </c>
      <c r="D4" s="30">
        <f t="shared" si="1"/>
        <v>23.558139534883722</v>
      </c>
      <c r="E4">
        <f>COUNTIF(Vertices[Degree], "&gt;= " &amp; D4) - COUNTIF(Vertices[Degree], "&gt;=" &amp; D5)</f>
        <v>0</v>
      </c>
      <c r="F4" s="35">
        <f t="shared" si="2"/>
        <v>1.9069767441860466</v>
      </c>
      <c r="G4" s="36">
        <f>COUNTIF(Vertices[In-Degree], "&gt;= " &amp; F4) - COUNTIF(Vertices[In-Degree], "&gt;=" &amp; F5)</f>
        <v>0</v>
      </c>
      <c r="H4" s="35">
        <f t="shared" si="3"/>
        <v>22.604651162790699</v>
      </c>
      <c r="I4" s="36">
        <f>COUNTIF(Vertices[Out-Degree], "&gt;= " &amp; H4) - COUNTIF(Vertices[Out-Degree], "&gt;=" &amp; H5)</f>
        <v>0</v>
      </c>
      <c r="J4" s="35">
        <f t="shared" si="4"/>
        <v>10963.255813953489</v>
      </c>
      <c r="K4" s="36">
        <f>COUNTIF(Vertices[Betweenness Centrality], "&gt;= " &amp; J4) - COUNTIF(Vertices[Betweenness Centrality], "&gt;=" &amp; J5)</f>
        <v>0</v>
      </c>
      <c r="L4" s="35">
        <f t="shared" si="5"/>
        <v>1.1088372093023256E-3</v>
      </c>
      <c r="M4" s="36">
        <f>COUNTIF(Vertices[Closeness Centrality], "&gt;= " &amp; L4) - COUNTIF(Vertices[Closeness Centrality], "&gt;=" &amp; L5)</f>
        <v>0</v>
      </c>
      <c r="N4" s="35">
        <f t="shared" si="6"/>
        <v>9.5488372093023268E-5</v>
      </c>
      <c r="O4" s="36">
        <f>COUNTIF(Vertices[Eigenvector Centrality], "&gt;= " &amp; N4) - COUNTIF(Vertices[Eigenvector Centrality], "&gt;=" &amp; N5)</f>
        <v>0</v>
      </c>
      <c r="P4" s="35">
        <f t="shared" si="7"/>
        <v>10.927354000000001</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35">
      <c r="A5" s="103"/>
      <c r="B5" s="103"/>
      <c r="D5" s="30">
        <f t="shared" si="1"/>
        <v>34.837209302325583</v>
      </c>
      <c r="E5">
        <f>COUNTIF(Vertices[Degree], "&gt;= " &amp; D5) - COUNTIF(Vertices[Degree], "&gt;=" &amp; D6)</f>
        <v>1</v>
      </c>
      <c r="F5" s="37">
        <f t="shared" si="2"/>
        <v>2.86046511627907</v>
      </c>
      <c r="G5" s="38">
        <f>COUNTIF(Vertices[In-Degree], "&gt;= " &amp; F5) - COUNTIF(Vertices[In-Degree], "&gt;=" &amp; F6)</f>
        <v>0</v>
      </c>
      <c r="H5" s="37">
        <f t="shared" si="3"/>
        <v>33.906976744186046</v>
      </c>
      <c r="I5" s="38">
        <f>COUNTIF(Vertices[Out-Degree], "&gt;= " &amp; H5) - COUNTIF(Vertices[Out-Degree], "&gt;=" &amp; H6)</f>
        <v>0</v>
      </c>
      <c r="J5" s="37">
        <f t="shared" si="4"/>
        <v>16444.883720930233</v>
      </c>
      <c r="K5" s="38">
        <f>COUNTIF(Vertices[Betweenness Centrality], "&gt;= " &amp; J5) - COUNTIF(Vertices[Betweenness Centrality], "&gt;=" &amp; J6)</f>
        <v>0</v>
      </c>
      <c r="L5" s="37">
        <f t="shared" si="5"/>
        <v>1.1482558139534883E-3</v>
      </c>
      <c r="M5" s="38">
        <f>COUNTIF(Vertices[Closeness Centrality], "&gt;= " &amp; L5) - COUNTIF(Vertices[Closeness Centrality], "&gt;=" &amp; L6)</f>
        <v>0</v>
      </c>
      <c r="N5" s="37">
        <f t="shared" si="6"/>
        <v>1.4323255813953489E-4</v>
      </c>
      <c r="O5" s="38">
        <f>COUNTIF(Vertices[Eigenvector Centrality], "&gt;= " &amp; N5) - COUNTIF(Vertices[Eigenvector Centrality], "&gt;=" &amp; N6)</f>
        <v>0</v>
      </c>
      <c r="P5" s="37">
        <f t="shared" si="7"/>
        <v>16.120288000000002</v>
      </c>
      <c r="Q5" s="38">
        <f>COUNTIF(Vertices[PageRank], "&gt;= " &amp; P5) - COUNTIF(Vertices[PageRank], "&gt;=" &amp; P6)</f>
        <v>1</v>
      </c>
      <c r="R5" s="37">
        <f t="shared" si="8"/>
        <v>0</v>
      </c>
      <c r="S5" s="42">
        <f>COUNTIF(Vertices[Clustering Coefficient], "&gt;= " &amp; R5) - COUNTIF(Vertices[Clustering Coefficient], "&gt;=" &amp; R6)</f>
        <v>0</v>
      </c>
      <c r="T5" s="37" t="e">
        <f t="shared" ca="1" si="9"/>
        <v>#REF!</v>
      </c>
      <c r="U5" s="38" t="e">
        <f t="shared" ca="1" si="0"/>
        <v>#REF!</v>
      </c>
    </row>
    <row r="6" spans="1:24" x14ac:dyDescent="0.35">
      <c r="A6" s="32" t="s">
        <v>148</v>
      </c>
      <c r="B6" s="32">
        <v>668</v>
      </c>
      <c r="D6" s="30">
        <f t="shared" si="1"/>
        <v>46.116279069767444</v>
      </c>
      <c r="E6">
        <f>COUNTIF(Vertices[Degree], "&gt;= " &amp; D6) - COUNTIF(Vertices[Degree], "&gt;=" &amp; D7)</f>
        <v>0</v>
      </c>
      <c r="F6" s="35">
        <f t="shared" si="2"/>
        <v>3.8139534883720931</v>
      </c>
      <c r="G6" s="36">
        <f>COUNTIF(Vertices[In-Degree], "&gt;= " &amp; F6) - COUNTIF(Vertices[In-Degree], "&gt;=" &amp; F7)</f>
        <v>0</v>
      </c>
      <c r="H6" s="35">
        <f t="shared" si="3"/>
        <v>45.209302325581397</v>
      </c>
      <c r="I6" s="36">
        <f>COUNTIF(Vertices[Out-Degree], "&gt;= " &amp; H6) - COUNTIF(Vertices[Out-Degree], "&gt;=" &amp; H7)</f>
        <v>0</v>
      </c>
      <c r="J6" s="35">
        <f t="shared" si="4"/>
        <v>21926.511627906977</v>
      </c>
      <c r="K6" s="36">
        <f>COUNTIF(Vertices[Betweenness Centrality], "&gt;= " &amp; J6) - COUNTIF(Vertices[Betweenness Centrality], "&gt;=" &amp; J7)</f>
        <v>0</v>
      </c>
      <c r="L6" s="35">
        <f t="shared" si="5"/>
        <v>1.1876744186046511E-3</v>
      </c>
      <c r="M6" s="36">
        <f>COUNTIF(Vertices[Closeness Centrality], "&gt;= " &amp; L6) - COUNTIF(Vertices[Closeness Centrality], "&gt;=" &amp; L7)</f>
        <v>0</v>
      </c>
      <c r="N6" s="35">
        <f t="shared" si="6"/>
        <v>1.9097674418604654E-4</v>
      </c>
      <c r="O6" s="36">
        <f>COUNTIF(Vertices[Eigenvector Centrality], "&gt;= " &amp; N6) - COUNTIF(Vertices[Eigenvector Centrality], "&gt;=" &amp; N7)</f>
        <v>0</v>
      </c>
      <c r="P6" s="35">
        <f t="shared" si="7"/>
        <v>21.313222000000003</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t="s">
        <v>149</v>
      </c>
      <c r="B7" s="32">
        <v>144</v>
      </c>
      <c r="D7" s="30">
        <f t="shared" si="1"/>
        <v>57.395348837209305</v>
      </c>
      <c r="E7">
        <f>COUNTIF(Vertices[Degree], "&gt;= " &amp; D7) - COUNTIF(Vertices[Degree], "&gt;=" &amp; D8)</f>
        <v>0</v>
      </c>
      <c r="F7" s="37">
        <f t="shared" si="2"/>
        <v>4.7674418604651168</v>
      </c>
      <c r="G7" s="38">
        <f>COUNTIF(Vertices[In-Degree], "&gt;= " &amp; F7) - COUNTIF(Vertices[In-Degree], "&gt;=" &amp; F8)</f>
        <v>0</v>
      </c>
      <c r="H7" s="37">
        <f t="shared" si="3"/>
        <v>56.511627906976749</v>
      </c>
      <c r="I7" s="38">
        <f>COUNTIF(Vertices[Out-Degree], "&gt;= " &amp; H7) - COUNTIF(Vertices[Out-Degree], "&gt;=" &amp; H8)</f>
        <v>0</v>
      </c>
      <c r="J7" s="37">
        <f t="shared" si="4"/>
        <v>27408.139534883721</v>
      </c>
      <c r="K7" s="38">
        <f>COUNTIF(Vertices[Betweenness Centrality], "&gt;= " &amp; J7) - COUNTIF(Vertices[Betweenness Centrality], "&gt;=" &amp; J8)</f>
        <v>0</v>
      </c>
      <c r="L7" s="37">
        <f t="shared" si="5"/>
        <v>1.2270930232558138E-3</v>
      </c>
      <c r="M7" s="38">
        <f>COUNTIF(Vertices[Closeness Centrality], "&gt;= " &amp; L7) - COUNTIF(Vertices[Closeness Centrality], "&gt;=" &amp; L8)</f>
        <v>0</v>
      </c>
      <c r="N7" s="37">
        <f t="shared" si="6"/>
        <v>2.3872093023255818E-4</v>
      </c>
      <c r="O7" s="38">
        <f>COUNTIF(Vertices[Eigenvector Centrality], "&gt;= " &amp; N7) - COUNTIF(Vertices[Eigenvector Centrality], "&gt;=" &amp; N8)</f>
        <v>0</v>
      </c>
      <c r="P7" s="37">
        <f t="shared" si="7"/>
        <v>26.506156000000004</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t="s">
        <v>150</v>
      </c>
      <c r="B8" s="32">
        <v>812</v>
      </c>
      <c r="D8" s="30">
        <f t="shared" si="1"/>
        <v>68.674418604651166</v>
      </c>
      <c r="E8">
        <f>COUNTIF(Vertices[Degree], "&gt;= " &amp; D8) - COUNTIF(Vertices[Degree], "&gt;=" &amp; D9)</f>
        <v>0</v>
      </c>
      <c r="F8" s="35">
        <f t="shared" si="2"/>
        <v>5.7209302325581399</v>
      </c>
      <c r="G8" s="36">
        <f>COUNTIF(Vertices[In-Degree], "&gt;= " &amp; F8) - COUNTIF(Vertices[In-Degree], "&gt;=" &amp; F9)</f>
        <v>0</v>
      </c>
      <c r="H8" s="35">
        <f t="shared" si="3"/>
        <v>67.813953488372093</v>
      </c>
      <c r="I8" s="36">
        <f>COUNTIF(Vertices[Out-Degree], "&gt;= " &amp; H8) - COUNTIF(Vertices[Out-Degree], "&gt;=" &amp; H9)</f>
        <v>0</v>
      </c>
      <c r="J8" s="35">
        <f t="shared" si="4"/>
        <v>32889.767441860466</v>
      </c>
      <c r="K8" s="36">
        <f>COUNTIF(Vertices[Betweenness Centrality], "&gt;= " &amp; J8) - COUNTIF(Vertices[Betweenness Centrality], "&gt;=" &amp; J9)</f>
        <v>0</v>
      </c>
      <c r="L8" s="35">
        <f t="shared" si="5"/>
        <v>1.2665116279069765E-3</v>
      </c>
      <c r="M8" s="36">
        <f>COUNTIF(Vertices[Closeness Centrality], "&gt;= " &amp; L8) - COUNTIF(Vertices[Closeness Centrality], "&gt;=" &amp; L9)</f>
        <v>36</v>
      </c>
      <c r="N8" s="35">
        <f t="shared" si="6"/>
        <v>2.8646511627906983E-4</v>
      </c>
      <c r="O8" s="36">
        <f>COUNTIF(Vertices[Eigenvector Centrality], "&gt;= " &amp; N8) - COUNTIF(Vertices[Eigenvector Centrality], "&gt;=" &amp; N9)</f>
        <v>0</v>
      </c>
      <c r="P8" s="35">
        <f t="shared" si="7"/>
        <v>31.699090000000005</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103"/>
      <c r="B9" s="103"/>
      <c r="D9" s="30">
        <f t="shared" si="1"/>
        <v>79.953488372093034</v>
      </c>
      <c r="E9">
        <f>COUNTIF(Vertices[Degree], "&gt;= " &amp; D9) - COUNTIF(Vertices[Degree], "&gt;=" &amp; D10)</f>
        <v>0</v>
      </c>
      <c r="F9" s="37">
        <f t="shared" si="2"/>
        <v>6.6744186046511631</v>
      </c>
      <c r="G9" s="38">
        <f>COUNTIF(Vertices[In-Degree], "&gt;= " &amp; F9) - COUNTIF(Vertices[In-Degree], "&gt;=" &amp; F10)</f>
        <v>0</v>
      </c>
      <c r="H9" s="37">
        <f t="shared" si="3"/>
        <v>79.116279069767444</v>
      </c>
      <c r="I9" s="38">
        <f>COUNTIF(Vertices[Out-Degree], "&gt;= " &amp; H9) - COUNTIF(Vertices[Out-Degree], "&gt;=" &amp; H10)</f>
        <v>0</v>
      </c>
      <c r="J9" s="37">
        <f t="shared" si="4"/>
        <v>38371.395348837206</v>
      </c>
      <c r="K9" s="38">
        <f>COUNTIF(Vertices[Betweenness Centrality], "&gt;= " &amp; J9) - COUNTIF(Vertices[Betweenness Centrality], "&gt;=" &amp; J10)</f>
        <v>1</v>
      </c>
      <c r="L9" s="37">
        <f t="shared" si="5"/>
        <v>1.3059302325581393E-3</v>
      </c>
      <c r="M9" s="38">
        <f>COUNTIF(Vertices[Closeness Centrality], "&gt;= " &amp; L9) - COUNTIF(Vertices[Closeness Centrality], "&gt;=" &amp; L10)</f>
        <v>93</v>
      </c>
      <c r="N9" s="37">
        <f t="shared" si="6"/>
        <v>3.3420930232558148E-4</v>
      </c>
      <c r="O9" s="38">
        <f>COUNTIF(Vertices[Eigenvector Centrality], "&gt;= " &amp; N9) - COUNTIF(Vertices[Eigenvector Centrality], "&gt;=" &amp; N10)</f>
        <v>0</v>
      </c>
      <c r="P9" s="37">
        <f t="shared" si="7"/>
        <v>36.892024000000006</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t="s">
        <v>151</v>
      </c>
      <c r="B10" s="32">
        <v>0</v>
      </c>
      <c r="D10" s="30">
        <f t="shared" si="1"/>
        <v>91.232558139534888</v>
      </c>
      <c r="E10">
        <f>COUNTIF(Vertices[Degree], "&gt;= " &amp; D10) - COUNTIF(Vertices[Degree], "&gt;=" &amp; D11)</f>
        <v>0</v>
      </c>
      <c r="F10" s="35">
        <f t="shared" si="2"/>
        <v>7.6279069767441863</v>
      </c>
      <c r="G10" s="36">
        <f>COUNTIF(Vertices[In-Degree], "&gt;= " &amp; F10) - COUNTIF(Vertices[In-Degree], "&gt;=" &amp; F11)</f>
        <v>0</v>
      </c>
      <c r="H10" s="35">
        <f t="shared" si="3"/>
        <v>90.418604651162795</v>
      </c>
      <c r="I10" s="36">
        <f>COUNTIF(Vertices[Out-Degree], "&gt;= " &amp; H10) - COUNTIF(Vertices[Out-Degree], "&gt;=" &amp; H11)</f>
        <v>0</v>
      </c>
      <c r="J10" s="35">
        <f t="shared" si="4"/>
        <v>43853.023255813954</v>
      </c>
      <c r="K10" s="36">
        <f>COUNTIF(Vertices[Betweenness Centrality], "&gt;= " &amp; J10) - COUNTIF(Vertices[Betweenness Centrality], "&gt;=" &amp; J11)</f>
        <v>0</v>
      </c>
      <c r="L10" s="35">
        <f t="shared" si="5"/>
        <v>1.345348837209302E-3</v>
      </c>
      <c r="M10" s="36">
        <f>COUNTIF(Vertices[Closeness Centrality], "&gt;= " &amp; L10) - COUNTIF(Vertices[Closeness Centrality], "&gt;=" &amp; L11)</f>
        <v>34</v>
      </c>
      <c r="N10" s="35">
        <f t="shared" si="6"/>
        <v>3.8195348837209313E-4</v>
      </c>
      <c r="O10" s="36">
        <f>COUNTIF(Vertices[Eigenvector Centrality], "&gt;= " &amp; N10) - COUNTIF(Vertices[Eigenvector Centrality], "&gt;=" &amp; N11)</f>
        <v>0</v>
      </c>
      <c r="P10" s="35">
        <f t="shared" si="7"/>
        <v>42.084958000000007</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103"/>
      <c r="B11" s="103"/>
      <c r="D11" s="30">
        <f t="shared" si="1"/>
        <v>102.51162790697674</v>
      </c>
      <c r="E11">
        <f>COUNTIF(Vertices[Degree], "&gt;= " &amp; D11) - COUNTIF(Vertices[Degree], "&gt;=" &amp; D12)</f>
        <v>0</v>
      </c>
      <c r="F11" s="37">
        <f t="shared" si="2"/>
        <v>8.5813953488372103</v>
      </c>
      <c r="G11" s="38">
        <f>COUNTIF(Vertices[In-Degree], "&gt;= " &amp; F11) - COUNTIF(Vertices[In-Degree], "&gt;=" &amp; F12)</f>
        <v>0</v>
      </c>
      <c r="H11" s="37">
        <f t="shared" si="3"/>
        <v>101.72093023255815</v>
      </c>
      <c r="I11" s="38">
        <f>COUNTIF(Vertices[Out-Degree], "&gt;= " &amp; H11) - COUNTIF(Vertices[Out-Degree], "&gt;=" &amp; H12)</f>
        <v>0</v>
      </c>
      <c r="J11" s="37">
        <f t="shared" si="4"/>
        <v>49334.651162790702</v>
      </c>
      <c r="K11" s="38">
        <f>COUNTIF(Vertices[Betweenness Centrality], "&gt;= " &amp; J11) - COUNTIF(Vertices[Betweenness Centrality], "&gt;=" &amp; J12)</f>
        <v>0</v>
      </c>
      <c r="L11" s="37">
        <f t="shared" si="5"/>
        <v>1.3847674418604647E-3</v>
      </c>
      <c r="M11" s="38">
        <f>COUNTIF(Vertices[Closeness Centrality], "&gt;= " &amp; L11) - COUNTIF(Vertices[Closeness Centrality], "&gt;=" &amp; L12)</f>
        <v>0</v>
      </c>
      <c r="N11" s="37">
        <f t="shared" si="6"/>
        <v>4.2969767441860477E-4</v>
      </c>
      <c r="O11" s="38">
        <f>COUNTIF(Vertices[Eigenvector Centrality], "&gt;= " &amp; N11) - COUNTIF(Vertices[Eigenvector Centrality], "&gt;=" &amp; N12)</f>
        <v>0</v>
      </c>
      <c r="P11" s="37">
        <f t="shared" si="7"/>
        <v>47.277892000000008</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t="s">
        <v>170</v>
      </c>
      <c r="B12" s="32">
        <v>0</v>
      </c>
      <c r="D12" s="30">
        <f t="shared" si="1"/>
        <v>113.7906976744186</v>
      </c>
      <c r="E12">
        <f>COUNTIF(Vertices[Degree], "&gt;= " &amp; D12) - COUNTIF(Vertices[Degree], "&gt;=" &amp; D13)</f>
        <v>0</v>
      </c>
      <c r="F12" s="35">
        <f t="shared" si="2"/>
        <v>9.5348837209302335</v>
      </c>
      <c r="G12" s="36">
        <f>COUNTIF(Vertices[In-Degree], "&gt;= " &amp; F12) - COUNTIF(Vertices[In-Degree], "&gt;=" &amp; F13)</f>
        <v>0</v>
      </c>
      <c r="H12" s="35">
        <f t="shared" si="3"/>
        <v>113.0232558139535</v>
      </c>
      <c r="I12" s="36">
        <f>COUNTIF(Vertices[Out-Degree], "&gt;= " &amp; H12) - COUNTIF(Vertices[Out-Degree], "&gt;=" &amp; H13)</f>
        <v>0</v>
      </c>
      <c r="J12" s="35">
        <f t="shared" si="4"/>
        <v>54816.27906976745</v>
      </c>
      <c r="K12" s="36">
        <f>COUNTIF(Vertices[Betweenness Centrality], "&gt;= " &amp; J12) - COUNTIF(Vertices[Betweenness Centrality], "&gt;=" &amp; J13)</f>
        <v>0</v>
      </c>
      <c r="L12" s="35">
        <f t="shared" si="5"/>
        <v>1.4241860465116275E-3</v>
      </c>
      <c r="M12" s="36">
        <f>COUNTIF(Vertices[Closeness Centrality], "&gt;= " &amp; L12) - COUNTIF(Vertices[Closeness Centrality], "&gt;=" &amp; L13)</f>
        <v>0</v>
      </c>
      <c r="N12" s="35">
        <f t="shared" si="6"/>
        <v>4.7744186046511642E-4</v>
      </c>
      <c r="O12" s="36">
        <f>COUNTIF(Vertices[Eigenvector Centrality], "&gt;= " &amp; N12) - COUNTIF(Vertices[Eigenvector Centrality], "&gt;=" &amp; N13)</f>
        <v>0</v>
      </c>
      <c r="P12" s="35">
        <f t="shared" si="7"/>
        <v>52.47082600000001</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t="s">
        <v>171</v>
      </c>
      <c r="B13" s="32">
        <v>0</v>
      </c>
      <c r="D13" s="30">
        <f t="shared" si="1"/>
        <v>125.06976744186045</v>
      </c>
      <c r="E13">
        <f>COUNTIF(Vertices[Degree], "&gt;= " &amp; D13) - COUNTIF(Vertices[Degree], "&gt;=" &amp; D14)</f>
        <v>0</v>
      </c>
      <c r="F13" s="37">
        <f t="shared" si="2"/>
        <v>10.488372093023257</v>
      </c>
      <c r="G13" s="38">
        <f>COUNTIF(Vertices[In-Degree], "&gt;= " &amp; F13) - COUNTIF(Vertices[In-Degree], "&gt;=" &amp; F14)</f>
        <v>0</v>
      </c>
      <c r="H13" s="37">
        <f t="shared" si="3"/>
        <v>124.32558139534885</v>
      </c>
      <c r="I13" s="38">
        <f>COUNTIF(Vertices[Out-Degree], "&gt;= " &amp; H13) - COUNTIF(Vertices[Out-Degree], "&gt;=" &amp; H14)</f>
        <v>0</v>
      </c>
      <c r="J13" s="37">
        <f t="shared" si="4"/>
        <v>60297.906976744198</v>
      </c>
      <c r="K13" s="38">
        <f>COUNTIF(Vertices[Betweenness Centrality], "&gt;= " &amp; J13) - COUNTIF(Vertices[Betweenness Centrality], "&gt;=" &amp; J14)</f>
        <v>0</v>
      </c>
      <c r="L13" s="37">
        <f t="shared" si="5"/>
        <v>1.4636046511627902E-3</v>
      </c>
      <c r="M13" s="38">
        <f>COUNTIF(Vertices[Closeness Centrality], "&gt;= " &amp; L13) - COUNTIF(Vertices[Closeness Centrality], "&gt;=" &amp; L14)</f>
        <v>0</v>
      </c>
      <c r="N13" s="37">
        <f t="shared" si="6"/>
        <v>5.2518604651162807E-4</v>
      </c>
      <c r="O13" s="38">
        <f>COUNTIF(Vertices[Eigenvector Centrality], "&gt;= " &amp; N13) - COUNTIF(Vertices[Eigenvector Centrality], "&gt;=" &amp; N14)</f>
        <v>0</v>
      </c>
      <c r="P13" s="37">
        <f t="shared" si="7"/>
        <v>57.663760000000011</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103"/>
      <c r="B14" s="103"/>
      <c r="D14" s="30">
        <f t="shared" si="1"/>
        <v>136.3488372093023</v>
      </c>
      <c r="E14">
        <f>COUNTIF(Vertices[Degree], "&gt;= " &amp; D14) - COUNTIF(Vertices[Degree], "&gt;=" &amp; D15)</f>
        <v>0</v>
      </c>
      <c r="F14" s="35">
        <f t="shared" si="2"/>
        <v>11.44186046511628</v>
      </c>
      <c r="G14" s="36">
        <f>COUNTIF(Vertices[In-Degree], "&gt;= " &amp; F14) - COUNTIF(Vertices[In-Degree], "&gt;=" &amp; F15)</f>
        <v>0</v>
      </c>
      <c r="H14" s="35">
        <f t="shared" si="3"/>
        <v>135.62790697674419</v>
      </c>
      <c r="I14" s="36">
        <f>COUNTIF(Vertices[Out-Degree], "&gt;= " &amp; H14) - COUNTIF(Vertices[Out-Degree], "&gt;=" &amp; H15)</f>
        <v>0</v>
      </c>
      <c r="J14" s="35">
        <f t="shared" si="4"/>
        <v>65779.534883720946</v>
      </c>
      <c r="K14" s="36">
        <f>COUNTIF(Vertices[Betweenness Centrality], "&gt;= " &amp; J14) - COUNTIF(Vertices[Betweenness Centrality], "&gt;=" &amp; J15)</f>
        <v>0</v>
      </c>
      <c r="L14" s="35">
        <f t="shared" si="5"/>
        <v>1.503023255813953E-3</v>
      </c>
      <c r="M14" s="36">
        <f>COUNTIF(Vertices[Closeness Centrality], "&gt;= " &amp; L14) - COUNTIF(Vertices[Closeness Centrality], "&gt;=" &amp; L15)</f>
        <v>0</v>
      </c>
      <c r="N14" s="35">
        <f t="shared" si="6"/>
        <v>5.7293023255813966E-4</v>
      </c>
      <c r="O14" s="36">
        <f>COUNTIF(Vertices[Eigenvector Centrality], "&gt;= " &amp; N14) - COUNTIF(Vertices[Eigenvector Centrality], "&gt;=" &amp; N15)</f>
        <v>0</v>
      </c>
      <c r="P14" s="35">
        <f t="shared" si="7"/>
        <v>62.856694000000012</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t="s">
        <v>152</v>
      </c>
      <c r="B15" s="32">
        <v>2</v>
      </c>
      <c r="D15" s="30">
        <f t="shared" si="1"/>
        <v>147.62790697674416</v>
      </c>
      <c r="E15">
        <f>COUNTIF(Vertices[Degree], "&gt;= " &amp; D15) - COUNTIF(Vertices[Degree], "&gt;=" &amp; D16)</f>
        <v>0</v>
      </c>
      <c r="F15" s="37">
        <f t="shared" si="2"/>
        <v>12.395348837209303</v>
      </c>
      <c r="G15" s="38">
        <f>COUNTIF(Vertices[In-Degree], "&gt;= " &amp; F15) - COUNTIF(Vertices[In-Degree], "&gt;=" &amp; F16)</f>
        <v>0</v>
      </c>
      <c r="H15" s="37">
        <f t="shared" si="3"/>
        <v>146.93023255813952</v>
      </c>
      <c r="I15" s="38">
        <f>COUNTIF(Vertices[Out-Degree], "&gt;= " &amp; H15) - COUNTIF(Vertices[Out-Degree], "&gt;=" &amp; H16)</f>
        <v>0</v>
      </c>
      <c r="J15" s="37">
        <f t="shared" si="4"/>
        <v>71261.162790697694</v>
      </c>
      <c r="K15" s="38">
        <f>COUNTIF(Vertices[Betweenness Centrality], "&gt;= " &amp; J15) - COUNTIF(Vertices[Betweenness Centrality], "&gt;=" &amp; J16)</f>
        <v>0</v>
      </c>
      <c r="L15" s="37">
        <f t="shared" si="5"/>
        <v>1.5424418604651157E-3</v>
      </c>
      <c r="M15" s="38">
        <f>COUNTIF(Vertices[Closeness Centrality], "&gt;= " &amp; L15) - COUNTIF(Vertices[Closeness Centrality], "&gt;=" &amp; L16)</f>
        <v>0</v>
      </c>
      <c r="N15" s="37">
        <f t="shared" si="6"/>
        <v>6.2067441860465125E-4</v>
      </c>
      <c r="O15" s="38">
        <f>COUNTIF(Vertices[Eigenvector Centrality], "&gt;= " &amp; N15) - COUNTIF(Vertices[Eigenvector Centrality], "&gt;=" &amp; N16)</f>
        <v>0</v>
      </c>
      <c r="P15" s="37">
        <f t="shared" si="7"/>
        <v>68.049628000000013</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t="s">
        <v>153</v>
      </c>
      <c r="B16" s="32">
        <v>0</v>
      </c>
      <c r="D16" s="30">
        <f t="shared" si="1"/>
        <v>158.90697674418601</v>
      </c>
      <c r="E16">
        <f>COUNTIF(Vertices[Degree], "&gt;= " &amp; D16) - COUNTIF(Vertices[Degree], "&gt;=" &amp; D17)</f>
        <v>0</v>
      </c>
      <c r="F16" s="35">
        <f t="shared" si="2"/>
        <v>13.348837209302326</v>
      </c>
      <c r="G16" s="36">
        <f>COUNTIF(Vertices[In-Degree], "&gt;= " &amp; F16) - COUNTIF(Vertices[In-Degree], "&gt;=" &amp; F17)</f>
        <v>0</v>
      </c>
      <c r="H16" s="35">
        <f t="shared" si="3"/>
        <v>158.23255813953486</v>
      </c>
      <c r="I16" s="36">
        <f>COUNTIF(Vertices[Out-Degree], "&gt;= " &amp; H16) - COUNTIF(Vertices[Out-Degree], "&gt;=" &amp; H17)</f>
        <v>0</v>
      </c>
      <c r="J16" s="35">
        <f t="shared" si="4"/>
        <v>76742.790697674442</v>
      </c>
      <c r="K16" s="36">
        <f>COUNTIF(Vertices[Betweenness Centrality], "&gt;= " &amp; J16) - COUNTIF(Vertices[Betweenness Centrality], "&gt;=" &amp; J17)</f>
        <v>0</v>
      </c>
      <c r="L16" s="35">
        <f t="shared" si="5"/>
        <v>1.5818604651162784E-3</v>
      </c>
      <c r="M16" s="36">
        <f>COUNTIF(Vertices[Closeness Centrality], "&gt;= " &amp; L16) - COUNTIF(Vertices[Closeness Centrality], "&gt;=" &amp; L17)</f>
        <v>0</v>
      </c>
      <c r="N16" s="35">
        <f t="shared" si="6"/>
        <v>6.6841860465116285E-4</v>
      </c>
      <c r="O16" s="36">
        <f>COUNTIF(Vertices[Eigenvector Centrality], "&gt;= " &amp; N16) - COUNTIF(Vertices[Eigenvector Centrality], "&gt;=" &amp; N17)</f>
        <v>0</v>
      </c>
      <c r="P16" s="35">
        <f t="shared" si="7"/>
        <v>73.242562000000007</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t="s">
        <v>154</v>
      </c>
      <c r="B17" s="32">
        <v>487</v>
      </c>
      <c r="D17" s="30">
        <f t="shared" si="1"/>
        <v>170.18604651162786</v>
      </c>
      <c r="E17">
        <f>COUNTIF(Vertices[Degree], "&gt;= " &amp; D17) - COUNTIF(Vertices[Degree], "&gt;=" &amp; D18)</f>
        <v>0</v>
      </c>
      <c r="F17" s="37">
        <f t="shared" si="2"/>
        <v>14.302325581395349</v>
      </c>
      <c r="G17" s="38">
        <f>COUNTIF(Vertices[In-Degree], "&gt;= " &amp; F17) - COUNTIF(Vertices[In-Degree], "&gt;=" &amp; F18)</f>
        <v>0</v>
      </c>
      <c r="H17" s="37">
        <f t="shared" si="3"/>
        <v>169.5348837209302</v>
      </c>
      <c r="I17" s="38">
        <f>COUNTIF(Vertices[Out-Degree], "&gt;= " &amp; H17) - COUNTIF(Vertices[Out-Degree], "&gt;=" &amp; H18)</f>
        <v>0</v>
      </c>
      <c r="J17" s="37">
        <f t="shared" si="4"/>
        <v>82224.41860465119</v>
      </c>
      <c r="K17" s="38">
        <f>COUNTIF(Vertices[Betweenness Centrality], "&gt;= " &amp; J17) - COUNTIF(Vertices[Betweenness Centrality], "&gt;=" &amp; J18)</f>
        <v>0</v>
      </c>
      <c r="L17" s="37">
        <f t="shared" si="5"/>
        <v>1.6212790697674412E-3</v>
      </c>
      <c r="M17" s="38">
        <f>COUNTIF(Vertices[Closeness Centrality], "&gt;= " &amp; L17) - COUNTIF(Vertices[Closeness Centrality], "&gt;=" &amp; L18)</f>
        <v>0</v>
      </c>
      <c r="N17" s="37">
        <f t="shared" si="6"/>
        <v>7.1616279069767444E-4</v>
      </c>
      <c r="O17" s="38">
        <f>COUNTIF(Vertices[Eigenvector Centrality], "&gt;= " &amp; N17) - COUNTIF(Vertices[Eigenvector Centrality], "&gt;=" &amp; N18)</f>
        <v>0</v>
      </c>
      <c r="P17" s="37">
        <f t="shared" si="7"/>
        <v>78.435496000000001</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t="s">
        <v>155</v>
      </c>
      <c r="B18" s="32">
        <v>486</v>
      </c>
      <c r="D18" s="30">
        <f t="shared" si="1"/>
        <v>181.46511627906972</v>
      </c>
      <c r="E18">
        <f>COUNTIF(Vertices[Degree], "&gt;= " &amp; D18) - COUNTIF(Vertices[Degree], "&gt;=" &amp; D19)</f>
        <v>0</v>
      </c>
      <c r="F18" s="35">
        <f t="shared" si="2"/>
        <v>15.255813953488373</v>
      </c>
      <c r="G18" s="36">
        <f>COUNTIF(Vertices[In-Degree], "&gt;= " &amp; F18) - COUNTIF(Vertices[In-Degree], "&gt;=" &amp; F19)</f>
        <v>0</v>
      </c>
      <c r="H18" s="35">
        <f t="shared" si="3"/>
        <v>180.83720930232553</v>
      </c>
      <c r="I18" s="36">
        <f>COUNTIF(Vertices[Out-Degree], "&gt;= " &amp; H18) - COUNTIF(Vertices[Out-Degree], "&gt;=" &amp; H19)</f>
        <v>0</v>
      </c>
      <c r="J18" s="35">
        <f t="shared" si="4"/>
        <v>87706.046511627937</v>
      </c>
      <c r="K18" s="36">
        <f>COUNTIF(Vertices[Betweenness Centrality], "&gt;= " &amp; J18) - COUNTIF(Vertices[Betweenness Centrality], "&gt;=" &amp; J19)</f>
        <v>0</v>
      </c>
      <c r="L18" s="35">
        <f t="shared" si="5"/>
        <v>1.6606976744186039E-3</v>
      </c>
      <c r="M18" s="36">
        <f>COUNTIF(Vertices[Closeness Centrality], "&gt;= " &amp; L18) - COUNTIF(Vertices[Closeness Centrality], "&gt;=" &amp; L19)</f>
        <v>0</v>
      </c>
      <c r="N18" s="35">
        <f t="shared" si="6"/>
        <v>7.6390697674418603E-4</v>
      </c>
      <c r="O18" s="36">
        <f>COUNTIF(Vertices[Eigenvector Centrality], "&gt;= " &amp; N18) - COUNTIF(Vertices[Eigenvector Centrality], "&gt;=" &amp; N19)</f>
        <v>0</v>
      </c>
      <c r="P18" s="35">
        <f t="shared" si="7"/>
        <v>83.628429999999994</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103"/>
      <c r="B19" s="103"/>
      <c r="D19" s="30">
        <f t="shared" si="1"/>
        <v>192.74418604651157</v>
      </c>
      <c r="E19">
        <f>COUNTIF(Vertices[Degree], "&gt;= " &amp; D19) - COUNTIF(Vertices[Degree], "&gt;=" &amp; D20)</f>
        <v>0</v>
      </c>
      <c r="F19" s="37">
        <f t="shared" si="2"/>
        <v>16.209302325581397</v>
      </c>
      <c r="G19" s="38">
        <f>COUNTIF(Vertices[In-Degree], "&gt;= " &amp; F19) - COUNTIF(Vertices[In-Degree], "&gt;=" &amp; F20)</f>
        <v>0</v>
      </c>
      <c r="H19" s="37">
        <f t="shared" si="3"/>
        <v>192.13953488372087</v>
      </c>
      <c r="I19" s="38">
        <f>COUNTIF(Vertices[Out-Degree], "&gt;= " &amp; H19) - COUNTIF(Vertices[Out-Degree], "&gt;=" &amp; H20)</f>
        <v>0</v>
      </c>
      <c r="J19" s="37">
        <f t="shared" si="4"/>
        <v>93187.674418604685</v>
      </c>
      <c r="K19" s="38">
        <f>COUNTIF(Vertices[Betweenness Centrality], "&gt;= " &amp; J19) - COUNTIF(Vertices[Betweenness Centrality], "&gt;=" &amp; J20)</f>
        <v>0</v>
      </c>
      <c r="L19" s="37">
        <f t="shared" si="5"/>
        <v>1.7001162790697666E-3</v>
      </c>
      <c r="M19" s="38">
        <f>COUNTIF(Vertices[Closeness Centrality], "&gt;= " &amp; L19) - COUNTIF(Vertices[Closeness Centrality], "&gt;=" &amp; L20)</f>
        <v>0</v>
      </c>
      <c r="N19" s="37">
        <f t="shared" si="6"/>
        <v>8.1165116279069763E-4</v>
      </c>
      <c r="O19" s="38">
        <f>COUNTIF(Vertices[Eigenvector Centrality], "&gt;= " &amp; N19) - COUNTIF(Vertices[Eigenvector Centrality], "&gt;=" &amp; N20)</f>
        <v>0</v>
      </c>
      <c r="P19" s="37">
        <f t="shared" si="7"/>
        <v>88.821363999999988</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t="s">
        <v>156</v>
      </c>
      <c r="B20" s="32">
        <v>4</v>
      </c>
      <c r="D20" s="30">
        <f t="shared" si="1"/>
        <v>204.02325581395343</v>
      </c>
      <c r="E20">
        <f>COUNTIF(Vertices[Degree], "&gt;= " &amp; D20) - COUNTIF(Vertices[Degree], "&gt;=" &amp; D21)</f>
        <v>0</v>
      </c>
      <c r="F20" s="35">
        <f t="shared" si="2"/>
        <v>17.162790697674421</v>
      </c>
      <c r="G20" s="36">
        <f>COUNTIF(Vertices[In-Degree], "&gt;= " &amp; F20) - COUNTIF(Vertices[In-Degree], "&gt;=" &amp; F21)</f>
        <v>0</v>
      </c>
      <c r="H20" s="35">
        <f t="shared" si="3"/>
        <v>203.44186046511621</v>
      </c>
      <c r="I20" s="36">
        <f>COUNTIF(Vertices[Out-Degree], "&gt;= " &amp; H20) - COUNTIF(Vertices[Out-Degree], "&gt;=" &amp; H21)</f>
        <v>0</v>
      </c>
      <c r="J20" s="35">
        <f t="shared" si="4"/>
        <v>98669.302325581433</v>
      </c>
      <c r="K20" s="36">
        <f>COUNTIF(Vertices[Betweenness Centrality], "&gt;= " &amp; J20) - COUNTIF(Vertices[Betweenness Centrality], "&gt;=" &amp; J21)</f>
        <v>0</v>
      </c>
      <c r="L20" s="35">
        <f t="shared" si="5"/>
        <v>1.7395348837209294E-3</v>
      </c>
      <c r="M20" s="36">
        <f>COUNTIF(Vertices[Closeness Centrality], "&gt;= " &amp; L20) - COUNTIF(Vertices[Closeness Centrality], "&gt;=" &amp; L21)</f>
        <v>26</v>
      </c>
      <c r="N20" s="35">
        <f t="shared" si="6"/>
        <v>8.5939534883720922E-4</v>
      </c>
      <c r="O20" s="36">
        <f>COUNTIF(Vertices[Eigenvector Centrality], "&gt;= " &amp; N20) - COUNTIF(Vertices[Eigenvector Centrality], "&gt;=" &amp; N21)</f>
        <v>0</v>
      </c>
      <c r="P20" s="35">
        <f t="shared" si="7"/>
        <v>94.014297999999982</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t="s">
        <v>157</v>
      </c>
      <c r="B21" s="32">
        <v>2.217082</v>
      </c>
      <c r="D21" s="30">
        <f t="shared" si="1"/>
        <v>215.30232558139528</v>
      </c>
      <c r="E21">
        <f>COUNTIF(Vertices[Degree], "&gt;= " &amp; D21) - COUNTIF(Vertices[Degree], "&gt;=" &amp; D22)</f>
        <v>0</v>
      </c>
      <c r="F21" s="37">
        <f t="shared" si="2"/>
        <v>18.116279069767444</v>
      </c>
      <c r="G21" s="38">
        <f>COUNTIF(Vertices[In-Degree], "&gt;= " &amp; F21) - COUNTIF(Vertices[In-Degree], "&gt;=" &amp; F22)</f>
        <v>0</v>
      </c>
      <c r="H21" s="37">
        <f t="shared" si="3"/>
        <v>214.74418604651154</v>
      </c>
      <c r="I21" s="38">
        <f>COUNTIF(Vertices[Out-Degree], "&gt;= " &amp; H21) - COUNTIF(Vertices[Out-Degree], "&gt;=" &amp; H22)</f>
        <v>0</v>
      </c>
      <c r="J21" s="37">
        <f t="shared" si="4"/>
        <v>104150.93023255818</v>
      </c>
      <c r="K21" s="38">
        <f>COUNTIF(Vertices[Betweenness Centrality], "&gt;= " &amp; J21) - COUNTIF(Vertices[Betweenness Centrality], "&gt;=" &amp; J22)</f>
        <v>0</v>
      </c>
      <c r="L21" s="37">
        <f t="shared" si="5"/>
        <v>1.7789534883720921E-3</v>
      </c>
      <c r="M21" s="38">
        <f>COUNTIF(Vertices[Closeness Centrality], "&gt;= " &amp; L21) - COUNTIF(Vertices[Closeness Centrality], "&gt;=" &amp; L22)</f>
        <v>11</v>
      </c>
      <c r="N21" s="37">
        <f t="shared" si="6"/>
        <v>9.0713953488372081E-4</v>
      </c>
      <c r="O21" s="38">
        <f>COUNTIF(Vertices[Eigenvector Centrality], "&gt;= " &amp; N21) - COUNTIF(Vertices[Eigenvector Centrality], "&gt;=" &amp; N22)</f>
        <v>0</v>
      </c>
      <c r="P21" s="37">
        <f t="shared" si="7"/>
        <v>99.207231999999976</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103"/>
      <c r="B22" s="103"/>
      <c r="D22" s="30">
        <f t="shared" si="1"/>
        <v>226.58139534883713</v>
      </c>
      <c r="E22">
        <f>COUNTIF(Vertices[Degree], "&gt;= " &amp; D22) - COUNTIF(Vertices[Degree], "&gt;=" &amp; D23)</f>
        <v>0</v>
      </c>
      <c r="F22" s="35">
        <f t="shared" si="2"/>
        <v>19.069767441860467</v>
      </c>
      <c r="G22" s="36">
        <f>COUNTIF(Vertices[In-Degree], "&gt;= " &amp; F22) - COUNTIF(Vertices[In-Degree], "&gt;=" &amp; F23)</f>
        <v>0</v>
      </c>
      <c r="H22" s="35">
        <f t="shared" si="3"/>
        <v>226.04651162790688</v>
      </c>
      <c r="I22" s="36">
        <f>COUNTIF(Vertices[Out-Degree], "&gt;= " &amp; H22) - COUNTIF(Vertices[Out-Degree], "&gt;=" &amp; H23)</f>
        <v>0</v>
      </c>
      <c r="J22" s="35">
        <f t="shared" si="4"/>
        <v>109632.55813953493</v>
      </c>
      <c r="K22" s="36">
        <f>COUNTIF(Vertices[Betweenness Centrality], "&gt;= " &amp; J22) - COUNTIF(Vertices[Betweenness Centrality], "&gt;=" &amp; J23)</f>
        <v>0</v>
      </c>
      <c r="L22" s="35">
        <f t="shared" si="5"/>
        <v>1.8183720930232549E-3</v>
      </c>
      <c r="M22" s="36">
        <f>COUNTIF(Vertices[Closeness Centrality], "&gt;= " &amp; L22) - COUNTIF(Vertices[Closeness Centrality], "&gt;=" &amp; L23)</f>
        <v>2</v>
      </c>
      <c r="N22" s="35">
        <f t="shared" si="6"/>
        <v>9.5488372093023241E-4</v>
      </c>
      <c r="O22" s="36">
        <f>COUNTIF(Vertices[Eigenvector Centrality], "&gt;= " &amp; N22) - COUNTIF(Vertices[Eigenvector Centrality], "&gt;=" &amp; N23)</f>
        <v>0</v>
      </c>
      <c r="P22" s="35">
        <f t="shared" si="7"/>
        <v>104.40016599999997</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t="s">
        <v>158</v>
      </c>
      <c r="B23" s="32">
        <v>1.4429954075102682E-3</v>
      </c>
      <c r="D23" s="30">
        <f t="shared" si="1"/>
        <v>237.86046511627899</v>
      </c>
      <c r="E23">
        <f>COUNTIF(Vertices[Degree], "&gt;= " &amp; D23) - COUNTIF(Vertices[Degree], "&gt;=" &amp; D24)</f>
        <v>0</v>
      </c>
      <c r="F23" s="37">
        <f t="shared" si="2"/>
        <v>20.02325581395349</v>
      </c>
      <c r="G23" s="38">
        <f>COUNTIF(Vertices[In-Degree], "&gt;= " &amp; F23) - COUNTIF(Vertices[In-Degree], "&gt;=" &amp; F24)</f>
        <v>0</v>
      </c>
      <c r="H23" s="37">
        <f t="shared" si="3"/>
        <v>237.34883720930222</v>
      </c>
      <c r="I23" s="38">
        <f>COUNTIF(Vertices[Out-Degree], "&gt;= " &amp; H23) - COUNTIF(Vertices[Out-Degree], "&gt;=" &amp; H24)</f>
        <v>0</v>
      </c>
      <c r="J23" s="37">
        <f t="shared" si="4"/>
        <v>115114.18604651168</v>
      </c>
      <c r="K23" s="38">
        <f>COUNTIF(Vertices[Betweenness Centrality], "&gt;= " &amp; J23) - COUNTIF(Vertices[Betweenness Centrality], "&gt;=" &amp; J24)</f>
        <v>0</v>
      </c>
      <c r="L23" s="37">
        <f t="shared" si="5"/>
        <v>1.8577906976744176E-3</v>
      </c>
      <c r="M23" s="38">
        <f>COUNTIF(Vertices[Closeness Centrality], "&gt;= " &amp; L23) - COUNTIF(Vertices[Closeness Centrality], "&gt;=" &amp; L24)</f>
        <v>2</v>
      </c>
      <c r="N23" s="37">
        <f t="shared" si="6"/>
        <v>1.002627906976744E-3</v>
      </c>
      <c r="O23" s="38">
        <f>COUNTIF(Vertices[Eigenvector Centrality], "&gt;= " &amp; N23) - COUNTIF(Vertices[Eigenvector Centrality], "&gt;=" &amp; N24)</f>
        <v>0</v>
      </c>
      <c r="P23" s="37">
        <f t="shared" si="7"/>
        <v>109.59309999999996</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t="s">
        <v>2114</v>
      </c>
      <c r="B24" s="32" t="s">
        <v>2116</v>
      </c>
      <c r="D24" s="30">
        <f t="shared" si="1"/>
        <v>249.13953488372084</v>
      </c>
      <c r="E24">
        <f>COUNTIF(Vertices[Degree], "&gt;= " &amp; D24) - COUNTIF(Vertices[Degree], "&gt;=" &amp; D25)</f>
        <v>0</v>
      </c>
      <c r="F24" s="35">
        <f t="shared" si="2"/>
        <v>20.976744186046513</v>
      </c>
      <c r="G24" s="36">
        <f>COUNTIF(Vertices[In-Degree], "&gt;= " &amp; F24) - COUNTIF(Vertices[In-Degree], "&gt;=" &amp; F25)</f>
        <v>0</v>
      </c>
      <c r="H24" s="35">
        <f t="shared" si="3"/>
        <v>248.65116279069755</v>
      </c>
      <c r="I24" s="36">
        <f>COUNTIF(Vertices[Out-Degree], "&gt;= " &amp; H24) - COUNTIF(Vertices[Out-Degree], "&gt;=" &amp; H25)</f>
        <v>0</v>
      </c>
      <c r="J24" s="35">
        <f t="shared" si="4"/>
        <v>120595.81395348842</v>
      </c>
      <c r="K24" s="36">
        <f>COUNTIF(Vertices[Betweenness Centrality], "&gt;= " &amp; J24) - COUNTIF(Vertices[Betweenness Centrality], "&gt;=" &amp; J25)</f>
        <v>0</v>
      </c>
      <c r="L24" s="35">
        <f t="shared" si="5"/>
        <v>1.8972093023255803E-3</v>
      </c>
      <c r="M24" s="36">
        <f>COUNTIF(Vertices[Closeness Centrality], "&gt;= " &amp; L24) - COUNTIF(Vertices[Closeness Centrality], "&gt;=" &amp; L25)</f>
        <v>0</v>
      </c>
      <c r="N24" s="35">
        <f t="shared" si="6"/>
        <v>1.0503720930232557E-3</v>
      </c>
      <c r="O24" s="36">
        <f>COUNTIF(Vertices[Eigenvector Centrality], "&gt;= " &amp; N24) - COUNTIF(Vertices[Eigenvector Centrality], "&gt;=" &amp; N25)</f>
        <v>0</v>
      </c>
      <c r="P24" s="35">
        <f t="shared" si="7"/>
        <v>114.78603399999996</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103"/>
      <c r="B25" s="103"/>
      <c r="D25" s="30">
        <f t="shared" si="1"/>
        <v>260.4186046511627</v>
      </c>
      <c r="E25">
        <f>COUNTIF(Vertices[Degree], "&gt;= " &amp; D25) - COUNTIF(Vertices[Degree], "&gt;=" &amp; D26)</f>
        <v>0</v>
      </c>
      <c r="F25" s="37">
        <f t="shared" si="2"/>
        <v>21.930232558139537</v>
      </c>
      <c r="G25" s="38">
        <f>COUNTIF(Vertices[In-Degree], "&gt;= " &amp; F25) - COUNTIF(Vertices[In-Degree], "&gt;=" &amp; F26)</f>
        <v>0</v>
      </c>
      <c r="H25" s="37">
        <f t="shared" si="3"/>
        <v>259.95348837209292</v>
      </c>
      <c r="I25" s="38">
        <f>COUNTIF(Vertices[Out-Degree], "&gt;= " &amp; H25) - COUNTIF(Vertices[Out-Degree], "&gt;=" &amp; H26)</f>
        <v>0</v>
      </c>
      <c r="J25" s="37">
        <f t="shared" si="4"/>
        <v>126077.44186046517</v>
      </c>
      <c r="K25" s="38">
        <f>COUNTIF(Vertices[Betweenness Centrality], "&gt;= " &amp; J25) - COUNTIF(Vertices[Betweenness Centrality], "&gt;=" &amp; J26)</f>
        <v>0</v>
      </c>
      <c r="L25" s="37">
        <f t="shared" si="5"/>
        <v>1.9366279069767431E-3</v>
      </c>
      <c r="M25" s="38">
        <f>COUNTIF(Vertices[Closeness Centrality], "&gt;= " &amp; L25) - COUNTIF(Vertices[Closeness Centrality], "&gt;=" &amp; L26)</f>
        <v>0</v>
      </c>
      <c r="N25" s="37">
        <f t="shared" si="6"/>
        <v>1.0981162790697674E-3</v>
      </c>
      <c r="O25" s="38">
        <f>COUNTIF(Vertices[Eigenvector Centrality], "&gt;= " &amp; N25) - COUNTIF(Vertices[Eigenvector Centrality], "&gt;=" &amp; N26)</f>
        <v>0</v>
      </c>
      <c r="P25" s="37">
        <f t="shared" si="7"/>
        <v>119.97896799999995</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t="s">
        <v>2115</v>
      </c>
      <c r="B26" s="32" t="s">
        <v>2117</v>
      </c>
      <c r="D26" s="30">
        <f t="shared" si="1"/>
        <v>271.69767441860455</v>
      </c>
      <c r="E26">
        <f>COUNTIF(Vertices[Degree], "&gt;= " &amp; D26) - COUNTIF(Vertices[Degree], "&gt;=" &amp; D27)</f>
        <v>0</v>
      </c>
      <c r="F26" s="35">
        <f t="shared" si="2"/>
        <v>22.88372093023256</v>
      </c>
      <c r="G26" s="36">
        <f>COUNTIF(Vertices[In-Degree], "&gt;= " &amp; F26) - COUNTIF(Vertices[In-Degree], "&gt;=" &amp; F27)</f>
        <v>0</v>
      </c>
      <c r="H26" s="35">
        <f t="shared" si="3"/>
        <v>271.25581395348826</v>
      </c>
      <c r="I26" s="36">
        <f>COUNTIF(Vertices[Out-Degree], "&gt;= " &amp; H26) - COUNTIF(Vertices[Out-Degree], "&gt;=" &amp; H27)</f>
        <v>0</v>
      </c>
      <c r="J26" s="35">
        <f t="shared" si="4"/>
        <v>131559.06976744192</v>
      </c>
      <c r="K26" s="36">
        <f>COUNTIF(Vertices[Betweenness Centrality], "&gt;= " &amp; J26) - COUNTIF(Vertices[Betweenness Centrality], "&gt;=" &amp; J27)</f>
        <v>0</v>
      </c>
      <c r="L26" s="35">
        <f t="shared" si="5"/>
        <v>1.9760465116279058E-3</v>
      </c>
      <c r="M26" s="36">
        <f>COUNTIF(Vertices[Closeness Centrality], "&gt;= " &amp; L26) - COUNTIF(Vertices[Closeness Centrality], "&gt;=" &amp; L27)</f>
        <v>0</v>
      </c>
      <c r="N26" s="35">
        <f t="shared" si="6"/>
        <v>1.1458604651162791E-3</v>
      </c>
      <c r="O26" s="36">
        <f>COUNTIF(Vertices[Eigenvector Centrality], "&gt;= " &amp; N26) - COUNTIF(Vertices[Eigenvector Centrality], "&gt;=" &amp; N27)</f>
        <v>0</v>
      </c>
      <c r="P26" s="35">
        <f t="shared" si="7"/>
        <v>125.17190199999995</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ca="1" si="0"/>
        <v>#REF!</v>
      </c>
    </row>
    <row r="27" spans="1:21" x14ac:dyDescent="0.35">
      <c r="D27" s="30">
        <f t="shared" si="1"/>
        <v>282.9767441860464</v>
      </c>
      <c r="E27">
        <f>COUNTIF(Vertices[Degree], "&gt;= " &amp; D27) - COUNTIF(Vertices[Degree], "&gt;=" &amp; D28)</f>
        <v>0</v>
      </c>
      <c r="F27" s="37">
        <f t="shared" si="2"/>
        <v>23.837209302325583</v>
      </c>
      <c r="G27" s="38">
        <f>COUNTIF(Vertices[In-Degree], "&gt;= " &amp; F27) - COUNTIF(Vertices[In-Degree], "&gt;=" &amp; F28)</f>
        <v>0</v>
      </c>
      <c r="H27" s="37">
        <f t="shared" si="3"/>
        <v>282.55813953488359</v>
      </c>
      <c r="I27" s="38">
        <f>COUNTIF(Vertices[Out-Degree], "&gt;= " &amp; H27) - COUNTIF(Vertices[Out-Degree], "&gt;=" &amp; H28)</f>
        <v>0</v>
      </c>
      <c r="J27" s="37">
        <f t="shared" si="4"/>
        <v>137040.69767441865</v>
      </c>
      <c r="K27" s="38">
        <f>COUNTIF(Vertices[Betweenness Centrality], "&gt;= " &amp; J27) - COUNTIF(Vertices[Betweenness Centrality], "&gt;=" &amp; J28)</f>
        <v>0</v>
      </c>
      <c r="L27" s="37">
        <f t="shared" si="5"/>
        <v>2.0154651162790685E-3</v>
      </c>
      <c r="M27" s="38">
        <f>COUNTIF(Vertices[Closeness Centrality], "&gt;= " &amp; L27) - COUNTIF(Vertices[Closeness Centrality], "&gt;=" &amp; L28)</f>
        <v>0</v>
      </c>
      <c r="N27" s="37">
        <f t="shared" si="6"/>
        <v>1.1936046511627908E-3</v>
      </c>
      <c r="O27" s="38">
        <f>COUNTIF(Vertices[Eigenvector Centrality], "&gt;= " &amp; N27) - COUNTIF(Vertices[Eigenvector Centrality], "&gt;=" &amp; N28)</f>
        <v>0</v>
      </c>
      <c r="P27" s="37">
        <f t="shared" si="7"/>
        <v>130.36483599999994</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0"/>
        <v>#REF!</v>
      </c>
    </row>
    <row r="28" spans="1:21" x14ac:dyDescent="0.35">
      <c r="D28" s="30">
        <f t="shared" si="1"/>
        <v>294.25581395348826</v>
      </c>
      <c r="E28">
        <f>COUNTIF(Vertices[Degree], "&gt;= " &amp; D28) - COUNTIF(Vertices[Degree], "&gt;=" &amp; D29)</f>
        <v>0</v>
      </c>
      <c r="F28" s="35">
        <f t="shared" si="2"/>
        <v>24.790697674418606</v>
      </c>
      <c r="G28" s="36">
        <f>COUNTIF(Vertices[In-Degree], "&gt;= " &amp; F28) - COUNTIF(Vertices[In-Degree], "&gt;=" &amp; F29)</f>
        <v>0</v>
      </c>
      <c r="H28" s="35">
        <f t="shared" si="3"/>
        <v>293.86046511627893</v>
      </c>
      <c r="I28" s="36">
        <f>COUNTIF(Vertices[Out-Degree], "&gt;= " &amp; H28) - COUNTIF(Vertices[Out-Degree], "&gt;=" &amp; H29)</f>
        <v>0</v>
      </c>
      <c r="J28" s="35">
        <f t="shared" si="4"/>
        <v>142522.32558139539</v>
      </c>
      <c r="K28" s="36">
        <f>COUNTIF(Vertices[Betweenness Centrality], "&gt;= " &amp; J28) - COUNTIF(Vertices[Betweenness Centrality], "&gt;=" &amp; J29)</f>
        <v>0</v>
      </c>
      <c r="L28" s="35">
        <f t="shared" si="5"/>
        <v>2.0548837209302313E-3</v>
      </c>
      <c r="M28" s="36">
        <f>COUNTIF(Vertices[Closeness Centrality], "&gt;= " &amp; L28) - COUNTIF(Vertices[Closeness Centrality], "&gt;=" &amp; L29)</f>
        <v>1</v>
      </c>
      <c r="N28" s="35">
        <f t="shared" si="6"/>
        <v>1.2413488372093025E-3</v>
      </c>
      <c r="O28" s="36">
        <f>COUNTIF(Vertices[Eigenvector Centrality], "&gt;= " &amp; N28) - COUNTIF(Vertices[Eigenvector Centrality], "&gt;=" &amp; N29)</f>
        <v>0</v>
      </c>
      <c r="P28" s="35">
        <f t="shared" si="7"/>
        <v>135.55776999999995</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0"/>
        <v>#REF!</v>
      </c>
    </row>
    <row r="29" spans="1:21" x14ac:dyDescent="0.35">
      <c r="A29" t="s">
        <v>163</v>
      </c>
      <c r="B29" t="s">
        <v>17</v>
      </c>
      <c r="D29" s="30">
        <f t="shared" si="1"/>
        <v>305.53488372093011</v>
      </c>
      <c r="E29">
        <f>COUNTIF(Vertices[Degree], "&gt;= " &amp; D29) - COUNTIF(Vertices[Degree], "&gt;=" &amp; D30)</f>
        <v>0</v>
      </c>
      <c r="F29" s="37">
        <f t="shared" si="2"/>
        <v>25.744186046511629</v>
      </c>
      <c r="G29" s="38">
        <f>COUNTIF(Vertices[In-Degree], "&gt;= " &amp; F29) - COUNTIF(Vertices[In-Degree], "&gt;=" &amp; F30)</f>
        <v>0</v>
      </c>
      <c r="H29" s="37">
        <f t="shared" si="3"/>
        <v>305.16279069767427</v>
      </c>
      <c r="I29" s="38">
        <f>COUNTIF(Vertices[Out-Degree], "&gt;= " &amp; H29) - COUNTIF(Vertices[Out-Degree], "&gt;=" &amp; H30)</f>
        <v>0</v>
      </c>
      <c r="J29" s="37">
        <f t="shared" si="4"/>
        <v>148003.95348837212</v>
      </c>
      <c r="K29" s="38">
        <f>COUNTIF(Vertices[Betweenness Centrality], "&gt;= " &amp; J29) - COUNTIF(Vertices[Betweenness Centrality], "&gt;=" &amp; J30)</f>
        <v>0</v>
      </c>
      <c r="L29" s="37">
        <f t="shared" si="5"/>
        <v>2.094302325581394E-3</v>
      </c>
      <c r="M29" s="38">
        <f>COUNTIF(Vertices[Closeness Centrality], "&gt;= " &amp; L29) - COUNTIF(Vertices[Closeness Centrality], "&gt;=" &amp; L30)</f>
        <v>0</v>
      </c>
      <c r="N29" s="37">
        <f t="shared" si="6"/>
        <v>1.2890930232558142E-3</v>
      </c>
      <c r="O29" s="38">
        <f>COUNTIF(Vertices[Eigenvector Centrality], "&gt;= " &amp; N29) - COUNTIF(Vertices[Eigenvector Centrality], "&gt;=" &amp; N30)</f>
        <v>0</v>
      </c>
      <c r="P29" s="37">
        <f t="shared" si="7"/>
        <v>140.75070399999996</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0"/>
        <v>#REF!</v>
      </c>
    </row>
    <row r="30" spans="1:21" x14ac:dyDescent="0.35">
      <c r="A30" s="31"/>
      <c r="B30" s="31"/>
      <c r="D30" s="30">
        <f t="shared" si="1"/>
        <v>316.81395348837196</v>
      </c>
      <c r="E30">
        <f>COUNTIF(Vertices[Degree], "&gt;= " &amp; D30) - COUNTIF(Vertices[Degree], "&gt;=" &amp; D31)</f>
        <v>0</v>
      </c>
      <c r="F30" s="35">
        <f t="shared" si="2"/>
        <v>26.697674418604652</v>
      </c>
      <c r="G30" s="36">
        <f>COUNTIF(Vertices[In-Degree], "&gt;= " &amp; F30) - COUNTIF(Vertices[In-Degree], "&gt;=" &amp; F31)</f>
        <v>0</v>
      </c>
      <c r="H30" s="35">
        <f t="shared" si="3"/>
        <v>316.4651162790696</v>
      </c>
      <c r="I30" s="36">
        <f>COUNTIF(Vertices[Out-Degree], "&gt;= " &amp; H30) - COUNTIF(Vertices[Out-Degree], "&gt;=" &amp; H31)</f>
        <v>0</v>
      </c>
      <c r="J30" s="35">
        <f t="shared" si="4"/>
        <v>153485.58139534885</v>
      </c>
      <c r="K30" s="36">
        <f>COUNTIF(Vertices[Betweenness Centrality], "&gt;= " &amp; J30) - COUNTIF(Vertices[Betweenness Centrality], "&gt;=" &amp; J31)</f>
        <v>0</v>
      </c>
      <c r="L30" s="35">
        <f t="shared" si="5"/>
        <v>2.1337209302325568E-3</v>
      </c>
      <c r="M30" s="36">
        <f>COUNTIF(Vertices[Closeness Centrality], "&gt;= " &amp; L30) - COUNTIF(Vertices[Closeness Centrality], "&gt;=" &amp; L31)</f>
        <v>0</v>
      </c>
      <c r="N30" s="35">
        <f t="shared" si="6"/>
        <v>1.3368372093023259E-3</v>
      </c>
      <c r="O30" s="36">
        <f>COUNTIF(Vertices[Eigenvector Centrality], "&gt;= " &amp; N30) - COUNTIF(Vertices[Eigenvector Centrality], "&gt;=" &amp; N31)</f>
        <v>0</v>
      </c>
      <c r="P30" s="35">
        <f t="shared" si="7"/>
        <v>145.94363799999996</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0"/>
        <v>#REF!</v>
      </c>
    </row>
    <row r="31" spans="1:21" x14ac:dyDescent="0.35">
      <c r="A31" s="31"/>
      <c r="B31" s="31"/>
      <c r="D31" s="30">
        <f t="shared" si="1"/>
        <v>328.09302325581382</v>
      </c>
      <c r="E31">
        <f>COUNTIF(Vertices[Degree], "&gt;= " &amp; D31) - COUNTIF(Vertices[Degree], "&gt;=" &amp; D32)</f>
        <v>0</v>
      </c>
      <c r="F31" s="37">
        <f t="shared" si="2"/>
        <v>27.651162790697676</v>
      </c>
      <c r="G31" s="38">
        <f>COUNTIF(Vertices[In-Degree], "&gt;= " &amp; F31) - COUNTIF(Vertices[In-Degree], "&gt;=" &amp; F32)</f>
        <v>0</v>
      </c>
      <c r="H31" s="37">
        <f t="shared" si="3"/>
        <v>327.76744186046494</v>
      </c>
      <c r="I31" s="38">
        <f>COUNTIF(Vertices[Out-Degree], "&gt;= " &amp; H31) - COUNTIF(Vertices[Out-Degree], "&gt;=" &amp; H32)</f>
        <v>0</v>
      </c>
      <c r="J31" s="37">
        <f t="shared" si="4"/>
        <v>158967.20930232559</v>
      </c>
      <c r="K31" s="38">
        <f>COUNTIF(Vertices[Betweenness Centrality], "&gt;= " &amp; J31) - COUNTIF(Vertices[Betweenness Centrality], "&gt;=" &amp; J32)</f>
        <v>0</v>
      </c>
      <c r="L31" s="37">
        <f t="shared" si="5"/>
        <v>2.1731395348837195E-3</v>
      </c>
      <c r="M31" s="38">
        <f>COUNTIF(Vertices[Closeness Centrality], "&gt;= " &amp; L31) - COUNTIF(Vertices[Closeness Centrality], "&gt;=" &amp; L32)</f>
        <v>0</v>
      </c>
      <c r="N31" s="37">
        <f t="shared" si="6"/>
        <v>1.3845813953488376E-3</v>
      </c>
      <c r="O31" s="38">
        <f>COUNTIF(Vertices[Eigenvector Centrality], "&gt;= " &amp; N31) - COUNTIF(Vertices[Eigenvector Centrality], "&gt;=" &amp; N32)</f>
        <v>0</v>
      </c>
      <c r="P31" s="37">
        <f t="shared" si="7"/>
        <v>151.13657199999997</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0"/>
        <v>#REF!</v>
      </c>
    </row>
    <row r="32" spans="1:21" x14ac:dyDescent="0.35">
      <c r="A32" s="31"/>
      <c r="B32" s="31"/>
      <c r="D32" s="30">
        <f t="shared" si="1"/>
        <v>339.37209302325567</v>
      </c>
      <c r="E32">
        <f>COUNTIF(Vertices[Degree], "&gt;= " &amp; D32) - COUNTIF(Vertices[Degree], "&gt;=" &amp; D33)</f>
        <v>0</v>
      </c>
      <c r="F32" s="35">
        <f t="shared" si="2"/>
        <v>28.604651162790699</v>
      </c>
      <c r="G32" s="36">
        <f>COUNTIF(Vertices[In-Degree], "&gt;= " &amp; F32) - COUNTIF(Vertices[In-Degree], "&gt;=" &amp; F33)</f>
        <v>0</v>
      </c>
      <c r="H32" s="35">
        <f t="shared" si="3"/>
        <v>339.06976744186028</v>
      </c>
      <c r="I32" s="36">
        <f>COUNTIF(Vertices[Out-Degree], "&gt;= " &amp; H32) - COUNTIF(Vertices[Out-Degree], "&gt;=" &amp; H33)</f>
        <v>0</v>
      </c>
      <c r="J32" s="35">
        <f t="shared" si="4"/>
        <v>164448.83720930232</v>
      </c>
      <c r="K32" s="36">
        <f>COUNTIF(Vertices[Betweenness Centrality], "&gt;= " &amp; J32) - COUNTIF(Vertices[Betweenness Centrality], "&gt;=" &amp; J33)</f>
        <v>0</v>
      </c>
      <c r="L32" s="35">
        <f t="shared" si="5"/>
        <v>2.2125581395348822E-3</v>
      </c>
      <c r="M32" s="36">
        <f>COUNTIF(Vertices[Closeness Centrality], "&gt;= " &amp; L32) - COUNTIF(Vertices[Closeness Centrality], "&gt;=" &amp; L33)</f>
        <v>0</v>
      </c>
      <c r="N32" s="35">
        <f t="shared" si="6"/>
        <v>1.4323255813953493E-3</v>
      </c>
      <c r="O32" s="36">
        <f>COUNTIF(Vertices[Eigenvector Centrality], "&gt;= " &amp; N32) - COUNTIF(Vertices[Eigenvector Centrality], "&gt;=" &amp; N33)</f>
        <v>0</v>
      </c>
      <c r="P32" s="35">
        <f t="shared" si="7"/>
        <v>156.32950599999998</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0"/>
        <v>#REF!</v>
      </c>
    </row>
    <row r="33" spans="1:21" x14ac:dyDescent="0.35">
      <c r="D33" s="30">
        <f t="shared" si="1"/>
        <v>350.65116279069753</v>
      </c>
      <c r="E33">
        <f>COUNTIF(Vertices[Degree], "&gt;= " &amp; D33) - COUNTIF(Vertices[Degree], "&gt;=" &amp; D34)</f>
        <v>0</v>
      </c>
      <c r="F33" s="37">
        <f t="shared" si="2"/>
        <v>29.558139534883722</v>
      </c>
      <c r="G33" s="38">
        <f>COUNTIF(Vertices[In-Degree], "&gt;= " &amp; F33) - COUNTIF(Vertices[In-Degree], "&gt;=" &amp; F34)</f>
        <v>0</v>
      </c>
      <c r="H33" s="37">
        <f t="shared" si="3"/>
        <v>350.37209302325562</v>
      </c>
      <c r="I33" s="38">
        <f>COUNTIF(Vertices[Out-Degree], "&gt;= " &amp; H33) - COUNTIF(Vertices[Out-Degree], "&gt;=" &amp; H34)</f>
        <v>0</v>
      </c>
      <c r="J33" s="37">
        <f t="shared" si="4"/>
        <v>169930.46511627905</v>
      </c>
      <c r="K33" s="38">
        <f>COUNTIF(Vertices[Betweenness Centrality], "&gt;= " &amp; J33) - COUNTIF(Vertices[Betweenness Centrality], "&gt;=" &amp; J34)</f>
        <v>0</v>
      </c>
      <c r="L33" s="37">
        <f t="shared" si="5"/>
        <v>2.251976744186045E-3</v>
      </c>
      <c r="M33" s="38">
        <f>COUNTIF(Vertices[Closeness Centrality], "&gt;= " &amp; L33) - COUNTIF(Vertices[Closeness Centrality], "&gt;=" &amp; L34)</f>
        <v>0</v>
      </c>
      <c r="N33" s="37">
        <f t="shared" si="6"/>
        <v>1.480069767441861E-3</v>
      </c>
      <c r="O33" s="38">
        <f>COUNTIF(Vertices[Eigenvector Centrality], "&gt;= " &amp; N33) - COUNTIF(Vertices[Eigenvector Centrality], "&gt;=" &amp; N34)</f>
        <v>0</v>
      </c>
      <c r="P33" s="37">
        <f t="shared" si="7"/>
        <v>161.52243999999999</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0"/>
        <v>#REF!</v>
      </c>
    </row>
    <row r="34" spans="1:21" x14ac:dyDescent="0.35">
      <c r="D34" s="30">
        <f t="shared" si="1"/>
        <v>361.93023255813938</v>
      </c>
      <c r="E34">
        <f>COUNTIF(Vertices[Degree], "&gt;= " &amp; D34) - COUNTIF(Vertices[Degree], "&gt;=" &amp; D35)</f>
        <v>0</v>
      </c>
      <c r="F34" s="35">
        <f t="shared" si="2"/>
        <v>30.511627906976745</v>
      </c>
      <c r="G34" s="36">
        <f>COUNTIF(Vertices[In-Degree], "&gt;= " &amp; F34) - COUNTIF(Vertices[In-Degree], "&gt;=" &amp; F35)</f>
        <v>0</v>
      </c>
      <c r="H34" s="35">
        <f t="shared" si="3"/>
        <v>361.67441860465095</v>
      </c>
      <c r="I34" s="36">
        <f>COUNTIF(Vertices[Out-Degree], "&gt;= " &amp; H34) - COUNTIF(Vertices[Out-Degree], "&gt;=" &amp; H35)</f>
        <v>0</v>
      </c>
      <c r="J34" s="35">
        <f t="shared" si="4"/>
        <v>175412.09302325579</v>
      </c>
      <c r="K34" s="36">
        <f>COUNTIF(Vertices[Betweenness Centrality], "&gt;= " &amp; J34) - COUNTIF(Vertices[Betweenness Centrality], "&gt;=" &amp; J35)</f>
        <v>0</v>
      </c>
      <c r="L34" s="35">
        <f t="shared" si="5"/>
        <v>2.2913953488372077E-3</v>
      </c>
      <c r="M34" s="36">
        <f>COUNTIF(Vertices[Closeness Centrality], "&gt;= " &amp; L34) - COUNTIF(Vertices[Closeness Centrality], "&gt;=" &amp; L35)</f>
        <v>0</v>
      </c>
      <c r="N34" s="35">
        <f t="shared" si="6"/>
        <v>1.5278139534883727E-3</v>
      </c>
      <c r="O34" s="36">
        <f>COUNTIF(Vertices[Eigenvector Centrality], "&gt;= " &amp; N34) - COUNTIF(Vertices[Eigenvector Centrality], "&gt;=" &amp; N35)</f>
        <v>0</v>
      </c>
      <c r="P34" s="35">
        <f t="shared" si="7"/>
        <v>166.715374</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0"/>
        <v>#REF!</v>
      </c>
    </row>
    <row r="35" spans="1:21" x14ac:dyDescent="0.35">
      <c r="D35" s="30">
        <f t="shared" si="1"/>
        <v>373.20930232558123</v>
      </c>
      <c r="E35">
        <f>COUNTIF(Vertices[Degree], "&gt;= " &amp; D35) - COUNTIF(Vertices[Degree], "&gt;=" &amp; D36)</f>
        <v>0</v>
      </c>
      <c r="F35" s="37">
        <f t="shared" si="2"/>
        <v>31.465116279069768</v>
      </c>
      <c r="G35" s="38">
        <f>COUNTIF(Vertices[In-Degree], "&gt;= " &amp; F35) - COUNTIF(Vertices[In-Degree], "&gt;=" &amp; F36)</f>
        <v>0</v>
      </c>
      <c r="H35" s="37">
        <f t="shared" si="3"/>
        <v>372.97674418604629</v>
      </c>
      <c r="I35" s="38">
        <f>COUNTIF(Vertices[Out-Degree], "&gt;= " &amp; H35) - COUNTIF(Vertices[Out-Degree], "&gt;=" &amp; H36)</f>
        <v>0</v>
      </c>
      <c r="J35" s="37">
        <f t="shared" si="4"/>
        <v>180893.72093023252</v>
      </c>
      <c r="K35" s="38">
        <f>COUNTIF(Vertices[Betweenness Centrality], "&gt;= " &amp; J35) - COUNTIF(Vertices[Betweenness Centrality], "&gt;=" &amp; J36)</f>
        <v>0</v>
      </c>
      <c r="L35" s="37">
        <f t="shared" si="5"/>
        <v>2.3308139534883704E-3</v>
      </c>
      <c r="M35" s="38">
        <f>COUNTIF(Vertices[Closeness Centrality], "&gt;= " &amp; L35) - COUNTIF(Vertices[Closeness Centrality], "&gt;=" &amp; L36)</f>
        <v>0</v>
      </c>
      <c r="N35" s="37">
        <f t="shared" si="6"/>
        <v>1.5755581395348844E-3</v>
      </c>
      <c r="O35" s="38">
        <f>COUNTIF(Vertices[Eigenvector Centrality], "&gt;= " &amp; N35) - COUNTIF(Vertices[Eigenvector Centrality], "&gt;=" &amp; N36)</f>
        <v>0</v>
      </c>
      <c r="P35" s="37">
        <f t="shared" si="7"/>
        <v>171.90830800000001</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0"/>
        <v>#REF!</v>
      </c>
    </row>
    <row r="36" spans="1:21" x14ac:dyDescent="0.35">
      <c r="D36" s="30">
        <f t="shared" si="1"/>
        <v>384.48837209302309</v>
      </c>
      <c r="E36">
        <f>COUNTIF(Vertices[Degree], "&gt;= " &amp; D36) - COUNTIF(Vertices[Degree], "&gt;=" &amp; D37)</f>
        <v>0</v>
      </c>
      <c r="F36" s="35">
        <f t="shared" si="2"/>
        <v>32.418604651162795</v>
      </c>
      <c r="G36" s="36">
        <f>COUNTIF(Vertices[In-Degree], "&gt;= " &amp; F36) - COUNTIF(Vertices[In-Degree], "&gt;=" &amp; F37)</f>
        <v>0</v>
      </c>
      <c r="H36" s="35">
        <f t="shared" si="3"/>
        <v>384.27906976744163</v>
      </c>
      <c r="I36" s="36">
        <f>COUNTIF(Vertices[Out-Degree], "&gt;= " &amp; H36) - COUNTIF(Vertices[Out-Degree], "&gt;=" &amp; H37)</f>
        <v>0</v>
      </c>
      <c r="J36" s="35">
        <f t="shared" si="4"/>
        <v>186375.34883720925</v>
      </c>
      <c r="K36" s="36">
        <f>COUNTIF(Vertices[Betweenness Centrality], "&gt;= " &amp; J36) - COUNTIF(Vertices[Betweenness Centrality], "&gt;=" &amp; J37)</f>
        <v>0</v>
      </c>
      <c r="L36" s="35">
        <f t="shared" si="5"/>
        <v>2.3702325581395332E-3</v>
      </c>
      <c r="M36" s="36">
        <f>COUNTIF(Vertices[Closeness Centrality], "&gt;= " &amp; L36) - COUNTIF(Vertices[Closeness Centrality], "&gt;=" &amp; L37)</f>
        <v>0</v>
      </c>
      <c r="N36" s="35">
        <f t="shared" si="6"/>
        <v>1.6233023255813961E-3</v>
      </c>
      <c r="O36" s="36">
        <f>COUNTIF(Vertices[Eigenvector Centrality], "&gt;= " &amp; N36) - COUNTIF(Vertices[Eigenvector Centrality], "&gt;=" &amp; N37)</f>
        <v>0</v>
      </c>
      <c r="P36" s="35">
        <f t="shared" si="7"/>
        <v>177.10124200000001</v>
      </c>
      <c r="Q36" s="36">
        <f>COUNTIF(Vertices[PageRank], "&gt;= " &amp; P36) - COUNTIF(Vertices[PageRank], "&gt;=" &amp; P37)</f>
        <v>0</v>
      </c>
      <c r="R36" s="35">
        <f t="shared" si="8"/>
        <v>0</v>
      </c>
      <c r="S36" s="41">
        <f>COUNTIF(Vertices[Clustering Coefficient], "&gt;= " &amp; R36) - COUNTIF(Vertices[Clustering Coefficient], "&gt;=" &amp; R37)</f>
        <v>0</v>
      </c>
      <c r="T36" s="35" t="e">
        <f t="shared" ca="1" si="9"/>
        <v>#REF!</v>
      </c>
      <c r="U36" s="36" t="e">
        <f t="shared" ca="1" si="0"/>
        <v>#REF!</v>
      </c>
    </row>
    <row r="37" spans="1:21" x14ac:dyDescent="0.35">
      <c r="D37" s="30">
        <f t="shared" si="1"/>
        <v>395.76744186046494</v>
      </c>
      <c r="E37">
        <f>COUNTIF(Vertices[Degree], "&gt;= " &amp; D37) - COUNTIF(Vertices[Degree], "&gt;=" &amp; D38)</f>
        <v>0</v>
      </c>
      <c r="F37" s="37">
        <f t="shared" si="2"/>
        <v>33.372093023255822</v>
      </c>
      <c r="G37" s="38">
        <f>COUNTIF(Vertices[In-Degree], "&gt;= " &amp; F37) - COUNTIF(Vertices[In-Degree], "&gt;=" &amp; F38)</f>
        <v>0</v>
      </c>
      <c r="H37" s="37">
        <f t="shared" si="3"/>
        <v>395.58139534883696</v>
      </c>
      <c r="I37" s="38">
        <f>COUNTIF(Vertices[Out-Degree], "&gt;= " &amp; H37) - COUNTIF(Vertices[Out-Degree], "&gt;=" &amp; H38)</f>
        <v>0</v>
      </c>
      <c r="J37" s="37">
        <f t="shared" si="4"/>
        <v>191856.97674418599</v>
      </c>
      <c r="K37" s="38">
        <f>COUNTIF(Vertices[Betweenness Centrality], "&gt;= " &amp; J37) - COUNTIF(Vertices[Betweenness Centrality], "&gt;=" &amp; J38)</f>
        <v>0</v>
      </c>
      <c r="L37" s="37">
        <f t="shared" si="5"/>
        <v>2.4096511627906959E-3</v>
      </c>
      <c r="M37" s="38">
        <f>COUNTIF(Vertices[Closeness Centrality], "&gt;= " &amp; L37) - COUNTIF(Vertices[Closeness Centrality], "&gt;=" &amp; L38)</f>
        <v>0</v>
      </c>
      <c r="N37" s="37">
        <f t="shared" si="6"/>
        <v>1.6710465116279078E-3</v>
      </c>
      <c r="O37" s="38">
        <f>COUNTIF(Vertices[Eigenvector Centrality], "&gt;= " &amp; N37) - COUNTIF(Vertices[Eigenvector Centrality], "&gt;=" &amp; N38)</f>
        <v>0</v>
      </c>
      <c r="P37" s="37">
        <f t="shared" si="7"/>
        <v>182.29417600000002</v>
      </c>
      <c r="Q37" s="38">
        <f>COUNTIF(Vertices[PageRank], "&gt;= " &amp; P37) - COUNTIF(Vertices[PageRank], "&gt;=" &amp; P38)</f>
        <v>0</v>
      </c>
      <c r="R37" s="37">
        <f t="shared" si="8"/>
        <v>0</v>
      </c>
      <c r="S37" s="42">
        <f>COUNTIF(Vertices[Clustering Coefficient], "&gt;= " &amp; R37) - COUNTIF(Vertices[Clustering Coefficient], "&gt;=" &amp; R38)</f>
        <v>0</v>
      </c>
      <c r="T37" s="37" t="e">
        <f t="shared" ca="1" si="9"/>
        <v>#REF!</v>
      </c>
      <c r="U37" s="38" t="e">
        <f t="shared" ca="1" si="0"/>
        <v>#REF!</v>
      </c>
    </row>
    <row r="38" spans="1:21" x14ac:dyDescent="0.35">
      <c r="D38" s="30">
        <f t="shared" si="1"/>
        <v>407.0465116279068</v>
      </c>
      <c r="E38">
        <f>COUNTIF(Vertices[Degree], "&gt;= " &amp; D38) - COUNTIF(Vertices[Degree], "&gt;=" &amp; D39)</f>
        <v>0</v>
      </c>
      <c r="F38" s="35">
        <f t="shared" si="2"/>
        <v>34.325581395348848</v>
      </c>
      <c r="G38" s="36">
        <f>COUNTIF(Vertices[In-Degree], "&gt;= " &amp; F38) - COUNTIF(Vertices[In-Degree], "&gt;=" &amp; F39)</f>
        <v>0</v>
      </c>
      <c r="H38" s="35">
        <f t="shared" si="3"/>
        <v>406.8837209302323</v>
      </c>
      <c r="I38" s="36">
        <f>COUNTIF(Vertices[Out-Degree], "&gt;= " &amp; H38) - COUNTIF(Vertices[Out-Degree], "&gt;=" &amp; H39)</f>
        <v>0</v>
      </c>
      <c r="J38" s="35">
        <f t="shared" si="4"/>
        <v>197338.60465116272</v>
      </c>
      <c r="K38" s="36">
        <f>COUNTIF(Vertices[Betweenness Centrality], "&gt;= " &amp; J38) - COUNTIF(Vertices[Betweenness Centrality], "&gt;=" &amp; J39)</f>
        <v>0</v>
      </c>
      <c r="L38" s="35">
        <f t="shared" si="5"/>
        <v>2.4490697674418587E-3</v>
      </c>
      <c r="M38" s="36">
        <f>COUNTIF(Vertices[Closeness Centrality], "&gt;= " &amp; L38) - COUNTIF(Vertices[Closeness Centrality], "&gt;=" &amp; L39)</f>
        <v>0</v>
      </c>
      <c r="N38" s="35">
        <f t="shared" si="6"/>
        <v>1.7187906976744195E-3</v>
      </c>
      <c r="O38" s="36">
        <f>COUNTIF(Vertices[Eigenvector Centrality], "&gt;= " &amp; N38) - COUNTIF(Vertices[Eigenvector Centrality], "&gt;=" &amp; N39)</f>
        <v>0</v>
      </c>
      <c r="P38" s="35">
        <f t="shared" si="7"/>
        <v>187.48711000000003</v>
      </c>
      <c r="Q38" s="36">
        <f>COUNTIF(Vertices[PageRank], "&gt;= " &amp; P38) - COUNTIF(Vertices[PageRank], "&gt;=" &amp; P39)</f>
        <v>0</v>
      </c>
      <c r="R38" s="35">
        <f t="shared" si="8"/>
        <v>0</v>
      </c>
      <c r="S38" s="41">
        <f>COUNTIF(Vertices[Clustering Coefficient], "&gt;= " &amp; R38) - COUNTIF(Vertices[Clustering Coefficient], "&gt;=" &amp; R39)</f>
        <v>0</v>
      </c>
      <c r="T38" s="35" t="e">
        <f t="shared" ca="1" si="9"/>
        <v>#REF!</v>
      </c>
      <c r="U38" s="36" t="e">
        <f t="shared" ca="1" si="0"/>
        <v>#REF!</v>
      </c>
    </row>
    <row r="39" spans="1:21" x14ac:dyDescent="0.35">
      <c r="D39" s="30">
        <f t="shared" si="1"/>
        <v>418.32558139534865</v>
      </c>
      <c r="E39">
        <f>COUNTIF(Vertices[Degree], "&gt;= " &amp; D39) - COUNTIF(Vertices[Degree], "&gt;=" &amp; D40)</f>
        <v>0</v>
      </c>
      <c r="F39" s="37">
        <f t="shared" si="2"/>
        <v>35.279069767441875</v>
      </c>
      <c r="G39" s="38">
        <f>COUNTIF(Vertices[In-Degree], "&gt;= " &amp; F39) - COUNTIF(Vertices[In-Degree], "&gt;=" &amp; F40)</f>
        <v>0</v>
      </c>
      <c r="H39" s="37">
        <f t="shared" si="3"/>
        <v>418.18604651162764</v>
      </c>
      <c r="I39" s="38">
        <f>COUNTIF(Vertices[Out-Degree], "&gt;= " &amp; H39) - COUNTIF(Vertices[Out-Degree], "&gt;=" &amp; H40)</f>
        <v>0</v>
      </c>
      <c r="J39" s="37">
        <f t="shared" si="4"/>
        <v>202820.23255813945</v>
      </c>
      <c r="K39" s="38">
        <f>COUNTIF(Vertices[Betweenness Centrality], "&gt;= " &amp; J39) - COUNTIF(Vertices[Betweenness Centrality], "&gt;=" &amp; J40)</f>
        <v>0</v>
      </c>
      <c r="L39" s="37">
        <f t="shared" si="5"/>
        <v>2.4884883720930214E-3</v>
      </c>
      <c r="M39" s="38">
        <f>COUNTIF(Vertices[Closeness Centrality], "&gt;= " &amp; L39) - COUNTIF(Vertices[Closeness Centrality], "&gt;=" &amp; L40)</f>
        <v>0</v>
      </c>
      <c r="N39" s="37">
        <f t="shared" si="6"/>
        <v>1.7665348837209312E-3</v>
      </c>
      <c r="O39" s="38">
        <f>COUNTIF(Vertices[Eigenvector Centrality], "&gt;= " &amp; N39) - COUNTIF(Vertices[Eigenvector Centrality], "&gt;=" &amp; N40)</f>
        <v>0</v>
      </c>
      <c r="P39" s="37">
        <f t="shared" si="7"/>
        <v>192.68004400000004</v>
      </c>
      <c r="Q39" s="38">
        <f>COUNTIF(Vertices[PageRank], "&gt;= " &amp; P39) - COUNTIF(Vertices[PageRank], "&gt;=" &amp; P40)</f>
        <v>0</v>
      </c>
      <c r="R39" s="37">
        <f t="shared" si="8"/>
        <v>0</v>
      </c>
      <c r="S39" s="42">
        <f>COUNTIF(Vertices[Clustering Coefficient], "&gt;= " &amp; R39) - COUNTIF(Vertices[Clustering Coefficient], "&gt;=" &amp; R40)</f>
        <v>0</v>
      </c>
      <c r="T39" s="37" t="e">
        <f t="shared" ca="1" si="9"/>
        <v>#REF!</v>
      </c>
      <c r="U39" s="38" t="e">
        <f t="shared" ca="1" si="0"/>
        <v>#REF!</v>
      </c>
    </row>
    <row r="40" spans="1:21" x14ac:dyDescent="0.35">
      <c r="D40" s="30">
        <f t="shared" si="1"/>
        <v>429.6046511627905</v>
      </c>
      <c r="E40">
        <f>COUNTIF(Vertices[Degree], "&gt;= " &amp; D40) - COUNTIF(Vertices[Degree], "&gt;=" &amp; D41)</f>
        <v>0</v>
      </c>
      <c r="F40" s="35">
        <f t="shared" si="2"/>
        <v>36.232558139534902</v>
      </c>
      <c r="G40" s="36">
        <f>COUNTIF(Vertices[In-Degree], "&gt;= " &amp; F40) - COUNTIF(Vertices[In-Degree], "&gt;=" &amp; F41)</f>
        <v>0</v>
      </c>
      <c r="H40" s="35">
        <f t="shared" si="3"/>
        <v>429.48837209302297</v>
      </c>
      <c r="I40" s="36">
        <f>COUNTIF(Vertices[Out-Degree], "&gt;= " &amp; H40) - COUNTIF(Vertices[Out-Degree], "&gt;=" &amp; H41)</f>
        <v>0</v>
      </c>
      <c r="J40" s="35">
        <f t="shared" si="4"/>
        <v>208301.86046511619</v>
      </c>
      <c r="K40" s="36">
        <f>COUNTIF(Vertices[Betweenness Centrality], "&gt;= " &amp; J40) - COUNTIF(Vertices[Betweenness Centrality], "&gt;=" &amp; J41)</f>
        <v>0</v>
      </c>
      <c r="L40" s="35">
        <f t="shared" si="5"/>
        <v>2.5279069767441841E-3</v>
      </c>
      <c r="M40" s="36">
        <f>COUNTIF(Vertices[Closeness Centrality], "&gt;= " &amp; L40) - COUNTIF(Vertices[Closeness Centrality], "&gt;=" &amp; L41)</f>
        <v>0</v>
      </c>
      <c r="N40" s="35">
        <f t="shared" si="6"/>
        <v>1.8142790697674429E-3</v>
      </c>
      <c r="O40" s="36">
        <f>COUNTIF(Vertices[Eigenvector Centrality], "&gt;= " &amp; N40) - COUNTIF(Vertices[Eigenvector Centrality], "&gt;=" &amp; N41)</f>
        <v>0</v>
      </c>
      <c r="P40" s="35">
        <f t="shared" si="7"/>
        <v>197.87297800000005</v>
      </c>
      <c r="Q40" s="36">
        <f>COUNTIF(Vertices[PageRank], "&gt;= " &amp; P40) - COUNTIF(Vertices[PageRank], "&gt;=" &amp; P41)</f>
        <v>0</v>
      </c>
      <c r="R40" s="35">
        <f t="shared" si="8"/>
        <v>0</v>
      </c>
      <c r="S40" s="41">
        <f>COUNTIF(Vertices[Clustering Coefficient], "&gt;= " &amp; R40) - COUNTIF(Vertices[Clustering Coefficient], "&gt;=" &amp; R41)</f>
        <v>0</v>
      </c>
      <c r="T40" s="35" t="e">
        <f t="shared" ca="1" si="9"/>
        <v>#REF!</v>
      </c>
      <c r="U40" s="36" t="e">
        <f t="shared" ca="1" si="0"/>
        <v>#REF!</v>
      </c>
    </row>
    <row r="41" spans="1:21" x14ac:dyDescent="0.35">
      <c r="D41" s="30">
        <f t="shared" si="1"/>
        <v>440.88372093023236</v>
      </c>
      <c r="E41">
        <f>COUNTIF(Vertices[Degree], "&gt;= " &amp; D41) - COUNTIF(Vertices[Degree], "&gt;=" &amp; D42)</f>
        <v>0</v>
      </c>
      <c r="F41" s="37">
        <f t="shared" si="2"/>
        <v>37.186046511627929</v>
      </c>
      <c r="G41" s="38">
        <f>COUNTIF(Vertices[In-Degree], "&gt;= " &amp; F41) - COUNTIF(Vertices[In-Degree], "&gt;=" &amp; F42)</f>
        <v>0</v>
      </c>
      <c r="H41" s="37">
        <f t="shared" si="3"/>
        <v>440.79069767441831</v>
      </c>
      <c r="I41" s="38">
        <f>COUNTIF(Vertices[Out-Degree], "&gt;= " &amp; H41) - COUNTIF(Vertices[Out-Degree], "&gt;=" &amp; H42)</f>
        <v>0</v>
      </c>
      <c r="J41" s="37">
        <f t="shared" si="4"/>
        <v>213783.48837209292</v>
      </c>
      <c r="K41" s="38">
        <f>COUNTIF(Vertices[Betweenness Centrality], "&gt;= " &amp; J41) - COUNTIF(Vertices[Betweenness Centrality], "&gt;=" &amp; J42)</f>
        <v>0</v>
      </c>
      <c r="L41" s="37">
        <f t="shared" si="5"/>
        <v>2.5673255813953469E-3</v>
      </c>
      <c r="M41" s="38">
        <f>COUNTIF(Vertices[Closeness Centrality], "&gt;= " &amp; L41) - COUNTIF(Vertices[Closeness Centrality], "&gt;=" &amp; L42)</f>
        <v>0</v>
      </c>
      <c r="N41" s="37">
        <f t="shared" si="6"/>
        <v>1.8620232558139546E-3</v>
      </c>
      <c r="O41" s="38">
        <f>COUNTIF(Vertices[Eigenvector Centrality], "&gt;= " &amp; N41) - COUNTIF(Vertices[Eigenvector Centrality], "&gt;=" &amp; N42)</f>
        <v>0</v>
      </c>
      <c r="P41" s="37">
        <f t="shared" si="7"/>
        <v>203.06591200000005</v>
      </c>
      <c r="Q41" s="38">
        <f>COUNTIF(Vertices[PageRank], "&gt;= " &amp; P41) - COUNTIF(Vertices[PageRank], "&gt;=" &amp; P42)</f>
        <v>0</v>
      </c>
      <c r="R41" s="37">
        <f t="shared" si="8"/>
        <v>0</v>
      </c>
      <c r="S41" s="42">
        <f>COUNTIF(Vertices[Clustering Coefficient], "&gt;= " &amp; R41) - COUNTIF(Vertices[Clustering Coefficient], "&gt;=" &amp; R42)</f>
        <v>0</v>
      </c>
      <c r="T41" s="37" t="e">
        <f t="shared" ca="1" si="9"/>
        <v>#REF!</v>
      </c>
      <c r="U41" s="38" t="e">
        <f t="shared" ca="1" si="0"/>
        <v>#REF!</v>
      </c>
    </row>
    <row r="42" spans="1:21" x14ac:dyDescent="0.35">
      <c r="D42" s="30">
        <f t="shared" si="1"/>
        <v>452.16279069767421</v>
      </c>
      <c r="E42">
        <f>COUNTIF(Vertices[Degree], "&gt;= " &amp; D42) - COUNTIF(Vertices[Degree], "&gt;=" &amp; D43)</f>
        <v>0</v>
      </c>
      <c r="F42" s="35">
        <f t="shared" si="2"/>
        <v>38.139534883720955</v>
      </c>
      <c r="G42" s="36">
        <f>COUNTIF(Vertices[In-Degree], "&gt;= " &amp; F42) - COUNTIF(Vertices[In-Degree], "&gt;=" &amp; F43)</f>
        <v>0</v>
      </c>
      <c r="H42" s="35">
        <f t="shared" si="3"/>
        <v>452.09302325581365</v>
      </c>
      <c r="I42" s="36">
        <f>COUNTIF(Vertices[Out-Degree], "&gt;= " &amp; H42) - COUNTIF(Vertices[Out-Degree], "&gt;=" &amp; H43)</f>
        <v>0</v>
      </c>
      <c r="J42" s="35">
        <f t="shared" si="4"/>
        <v>219265.11627906965</v>
      </c>
      <c r="K42" s="36">
        <f>COUNTIF(Vertices[Betweenness Centrality], "&gt;= " &amp; J42) - COUNTIF(Vertices[Betweenness Centrality], "&gt;=" &amp; J43)</f>
        <v>0</v>
      </c>
      <c r="L42" s="35">
        <f t="shared" si="5"/>
        <v>2.6067441860465096E-3</v>
      </c>
      <c r="M42" s="36">
        <f>COUNTIF(Vertices[Closeness Centrality], "&gt;= " &amp; L42) - COUNTIF(Vertices[Closeness Centrality], "&gt;=" &amp; L43)</f>
        <v>0</v>
      </c>
      <c r="N42" s="35">
        <f t="shared" si="6"/>
        <v>1.9097674418604663E-3</v>
      </c>
      <c r="O42" s="36">
        <f>COUNTIF(Vertices[Eigenvector Centrality], "&gt;= " &amp; N42) - COUNTIF(Vertices[Eigenvector Centrality], "&gt;=" &amp; N43)</f>
        <v>0</v>
      </c>
      <c r="P42" s="35">
        <f t="shared" si="7"/>
        <v>208.25884600000006</v>
      </c>
      <c r="Q42" s="36">
        <f>COUNTIF(Vertices[PageRank], "&gt;= " &amp; P42) - COUNTIF(Vertices[PageRank], "&gt;=" &amp; P43)</f>
        <v>0</v>
      </c>
      <c r="R42" s="35">
        <f t="shared" si="8"/>
        <v>0</v>
      </c>
      <c r="S42" s="41">
        <f>COUNTIF(Vertices[Clustering Coefficient], "&gt;= " &amp; R42) - COUNTIF(Vertices[Clustering Coefficient], "&gt;=" &amp; R43)</f>
        <v>0</v>
      </c>
      <c r="T42" s="35" t="e">
        <f t="shared" ca="1" si="9"/>
        <v>#REF!</v>
      </c>
      <c r="U42" s="36" t="e">
        <f t="shared" ca="1" si="0"/>
        <v>#REF!</v>
      </c>
    </row>
    <row r="43" spans="1:21" x14ac:dyDescent="0.35">
      <c r="A43" s="31" t="s">
        <v>81</v>
      </c>
      <c r="B43" s="44">
        <f>IF(COUNT(Vertices[Degree])&gt;0, D2, NoMetricMessage)</f>
        <v>1</v>
      </c>
      <c r="D43" s="30">
        <f t="shared" si="1"/>
        <v>463.44186046511606</v>
      </c>
      <c r="E43">
        <f>COUNTIF(Vertices[Degree], "&gt;= " &amp; D43) - COUNTIF(Vertices[Degree], "&gt;=" &amp; D44)</f>
        <v>0</v>
      </c>
      <c r="F43" s="37">
        <f t="shared" si="2"/>
        <v>39.093023255813982</v>
      </c>
      <c r="G43" s="38">
        <f>COUNTIF(Vertices[In-Degree], "&gt;= " &amp; F43) - COUNTIF(Vertices[In-Degree], "&gt;=" &amp; F44)</f>
        <v>0</v>
      </c>
      <c r="H43" s="37">
        <f t="shared" si="3"/>
        <v>463.39534883720899</v>
      </c>
      <c r="I43" s="38">
        <f>COUNTIF(Vertices[Out-Degree], "&gt;= " &amp; H43) - COUNTIF(Vertices[Out-Degree], "&gt;=" &amp; H44)</f>
        <v>0</v>
      </c>
      <c r="J43" s="37">
        <f t="shared" si="4"/>
        <v>224746.74418604639</v>
      </c>
      <c r="K43" s="38">
        <f>COUNTIF(Vertices[Betweenness Centrality], "&gt;= " &amp; J43) - COUNTIF(Vertices[Betweenness Centrality], "&gt;=" &amp; J44)</f>
        <v>0</v>
      </c>
      <c r="L43" s="37">
        <f t="shared" si="5"/>
        <v>2.6461627906976723E-3</v>
      </c>
      <c r="M43" s="38">
        <f>COUNTIF(Vertices[Closeness Centrality], "&gt;= " &amp; L43) - COUNTIF(Vertices[Closeness Centrality], "&gt;=" &amp; L44)</f>
        <v>0</v>
      </c>
      <c r="N43" s="37">
        <f t="shared" si="6"/>
        <v>1.957511627906978E-3</v>
      </c>
      <c r="O43" s="38">
        <f>COUNTIF(Vertices[Eigenvector Centrality], "&gt;= " &amp; N43) - COUNTIF(Vertices[Eigenvector Centrality], "&gt;=" &amp; N44)</f>
        <v>0</v>
      </c>
      <c r="P43" s="37">
        <f t="shared" si="7"/>
        <v>213.45178000000007</v>
      </c>
      <c r="Q43" s="38">
        <f>COUNTIF(Vertices[PageRank], "&gt;= " &amp; P43) - COUNTIF(Vertices[PageRank], "&gt;=" &amp; P44)</f>
        <v>0</v>
      </c>
      <c r="R43" s="37">
        <f t="shared" si="8"/>
        <v>0</v>
      </c>
      <c r="S43" s="42">
        <f>COUNTIF(Vertices[Clustering Coefficient], "&gt;= " &amp; R43) - COUNTIF(Vertices[Clustering Coefficient], "&gt;=" &amp; R44)</f>
        <v>0</v>
      </c>
      <c r="T43" s="37" t="e">
        <f t="shared" ca="1" si="9"/>
        <v>#REF!</v>
      </c>
      <c r="U43" s="38" t="e">
        <f t="shared" ca="1" si="0"/>
        <v>#REF!</v>
      </c>
    </row>
    <row r="44" spans="1:21" x14ac:dyDescent="0.35">
      <c r="A44" s="31" t="s">
        <v>82</v>
      </c>
      <c r="B44" s="44">
        <f>IF(COUNT(Vertices[Degree])&gt;0, D45, NoMetricMessage)</f>
        <v>486</v>
      </c>
      <c r="D44" s="30">
        <f t="shared" si="1"/>
        <v>474.72093023255792</v>
      </c>
      <c r="E44">
        <f>COUNTIF(Vertices[Degree], "&gt;= " &amp; D44) - COUNTIF(Vertices[Degree], "&gt;=" &amp; D45)</f>
        <v>0</v>
      </c>
      <c r="F44" s="35">
        <f t="shared" si="2"/>
        <v>40.046511627907009</v>
      </c>
      <c r="G44" s="36">
        <f>COUNTIF(Vertices[In-Degree], "&gt;= " &amp; F44) - COUNTIF(Vertices[In-Degree], "&gt;=" &amp; F45)</f>
        <v>0</v>
      </c>
      <c r="H44" s="35">
        <f t="shared" si="3"/>
        <v>474.69767441860432</v>
      </c>
      <c r="I44" s="36">
        <f>COUNTIF(Vertices[Out-Degree], "&gt;= " &amp; H44) - COUNTIF(Vertices[Out-Degree], "&gt;=" &amp; H45)</f>
        <v>0</v>
      </c>
      <c r="J44" s="35">
        <f t="shared" si="4"/>
        <v>230228.37209302312</v>
      </c>
      <c r="K44" s="36">
        <f>COUNTIF(Vertices[Betweenness Centrality], "&gt;= " &amp; J44) - COUNTIF(Vertices[Betweenness Centrality], "&gt;=" &amp; J45)</f>
        <v>0</v>
      </c>
      <c r="L44" s="35">
        <f t="shared" si="5"/>
        <v>2.6855813953488351E-3</v>
      </c>
      <c r="M44" s="36">
        <f>COUNTIF(Vertices[Closeness Centrality], "&gt;= " &amp; L44) - COUNTIF(Vertices[Closeness Centrality], "&gt;=" &amp; L45)</f>
        <v>0</v>
      </c>
      <c r="N44" s="35">
        <f t="shared" si="6"/>
        <v>2.0052558139534897E-3</v>
      </c>
      <c r="O44" s="36">
        <f>COUNTIF(Vertices[Eigenvector Centrality], "&gt;= " &amp; N44) - COUNTIF(Vertices[Eigenvector Centrality], "&gt;=" &amp; N45)</f>
        <v>0</v>
      </c>
      <c r="P44" s="35">
        <f t="shared" si="7"/>
        <v>218.64471400000008</v>
      </c>
      <c r="Q44" s="36">
        <f>COUNTIF(Vertices[PageRank], "&gt;= " &amp; P44) - COUNTIF(Vertices[PageRank], "&gt;=" &amp; P45)</f>
        <v>0</v>
      </c>
      <c r="R44" s="35">
        <f t="shared" si="8"/>
        <v>0</v>
      </c>
      <c r="S44" s="41">
        <f>COUNTIF(Vertices[Clustering Coefficient], "&gt;= " &amp; R44) - COUNTIF(Vertices[Clustering Coefficient], "&gt;=" &amp; R45)</f>
        <v>0</v>
      </c>
      <c r="T44" s="35" t="e">
        <f t="shared" ca="1" si="9"/>
        <v>#REF!</v>
      </c>
      <c r="U44" s="36" t="e">
        <f t="shared" ca="1" si="0"/>
        <v>#REF!</v>
      </c>
    </row>
    <row r="45" spans="1:21" x14ac:dyDescent="0.35">
      <c r="A45" s="31" t="s">
        <v>83</v>
      </c>
      <c r="B45" s="45">
        <f>IFERROR(AVERAGE(Vertices[Degree]),NoMetricMessage)</f>
        <v>1.9942196531791907</v>
      </c>
      <c r="D45" s="30">
        <f>MAX(Vertices[Degree])</f>
        <v>486</v>
      </c>
      <c r="E45">
        <f>COUNTIF(Vertices[Degree], "&gt;= " &amp; D45) - COUNTIF(Vertices[Degree], "&gt;=" &amp; D46)</f>
        <v>1</v>
      </c>
      <c r="F45" s="39">
        <f>MAX(Vertices[In-Degree])</f>
        <v>41</v>
      </c>
      <c r="G45" s="40">
        <f>COUNTIF(Vertices[In-Degree], "&gt;= " &amp; F45) - COUNTIF(Vertices[In-Degree], "&gt;=" &amp; F46)</f>
        <v>1</v>
      </c>
      <c r="H45" s="39">
        <f>MAX(Vertices[Out-Degree])</f>
        <v>486</v>
      </c>
      <c r="I45" s="40">
        <f>COUNTIF(Vertices[Out-Degree], "&gt;= " &amp; H45) - COUNTIF(Vertices[Out-Degree], "&gt;=" &amp; H46)</f>
        <v>1</v>
      </c>
      <c r="J45" s="39">
        <f>MAX(Vertices[Betweenness Centrality])</f>
        <v>235710</v>
      </c>
      <c r="K45" s="40">
        <f>COUNTIF(Vertices[Betweenness Centrality], "&gt;= " &amp; J45) - COUNTIF(Vertices[Betweenness Centrality], "&gt;=" &amp; J46)</f>
        <v>1</v>
      </c>
      <c r="L45" s="39">
        <f>MAX(Vertices[Closeness Centrality])</f>
        <v>2.725E-3</v>
      </c>
      <c r="M45" s="40">
        <f>COUNTIF(Vertices[Closeness Centrality], "&gt;= " &amp; L45) - COUNTIF(Vertices[Closeness Centrality], "&gt;=" &amp; L46)</f>
        <v>1</v>
      </c>
      <c r="N45" s="39">
        <f>MAX(Vertices[Eigenvector Centrality])</f>
        <v>2.0530000000000001E-3</v>
      </c>
      <c r="O45" s="40">
        <f>COUNTIF(Vertices[Eigenvector Centrality], "&gt;= " &amp; N45) - COUNTIF(Vertices[Eigenvector Centrality], "&gt;=" &amp; N46)</f>
        <v>487</v>
      </c>
      <c r="P45" s="39">
        <f>MAX(Vertices[PageRank])</f>
        <v>223.837648</v>
      </c>
      <c r="Q45" s="40">
        <f>COUNTIF(Vertices[PageRank], "&gt;= " &amp; P45) - COUNTIF(Vertices[PageRank], "&gt;=" &amp; P46)</f>
        <v>1</v>
      </c>
      <c r="R45" s="39">
        <f>MAX(Vertices[Clustering Coefficient])</f>
        <v>0</v>
      </c>
      <c r="S45" s="43">
        <f>COUNTIF(Vertices[Clustering Coefficient], "&gt;= " &amp; R45) - COUNTIF(Vertices[Clustering Coefficient], "&gt;=" &amp; R46)</f>
        <v>692</v>
      </c>
      <c r="T45" s="39" t="e">
        <f ca="1">MAX(INDIRECT(DynamicFilterSourceColumnRange))</f>
        <v>#REF!</v>
      </c>
      <c r="U45" s="40" t="e">
        <f t="shared" ca="1" si="0"/>
        <v>#REF!</v>
      </c>
    </row>
    <row r="46" spans="1:21" x14ac:dyDescent="0.35">
      <c r="A46" s="31" t="s">
        <v>84</v>
      </c>
      <c r="B46" s="45">
        <f>IFERROR(MEDIAN(Vertices[Degree]),NoMetricMessage)</f>
        <v>1</v>
      </c>
    </row>
    <row r="57" spans="1:2" x14ac:dyDescent="0.35">
      <c r="A57" s="31" t="s">
        <v>88</v>
      </c>
      <c r="B57" s="44">
        <f>IF(COUNT(Vertices[In-Degree])&gt;0, F2, NoMetricMessage)</f>
        <v>0</v>
      </c>
    </row>
    <row r="58" spans="1:2" x14ac:dyDescent="0.35">
      <c r="A58" s="31" t="s">
        <v>89</v>
      </c>
      <c r="B58" s="44">
        <f>IF(COUNT(Vertices[In-Degree])&gt;0, F45, NoMetricMessage)</f>
        <v>41</v>
      </c>
    </row>
    <row r="59" spans="1:2" x14ac:dyDescent="0.35">
      <c r="A59" s="31" t="s">
        <v>90</v>
      </c>
      <c r="B59" s="45">
        <f>IFERROR(AVERAGE(Vertices[In-Degree]),NoMetricMessage)</f>
        <v>0.99710982658959535</v>
      </c>
    </row>
    <row r="60" spans="1:2" x14ac:dyDescent="0.35">
      <c r="A60" s="31" t="s">
        <v>91</v>
      </c>
      <c r="B60" s="45">
        <f>IFERROR(MEDIAN(Vertices[In-Degree]),NoMetricMessage)</f>
        <v>1</v>
      </c>
    </row>
    <row r="71" spans="1:2" x14ac:dyDescent="0.35">
      <c r="A71" s="31" t="s">
        <v>94</v>
      </c>
      <c r="B71" s="44">
        <f>IF(COUNT(Vertices[Out-Degree])&gt;0, H2, NoMetricMessage)</f>
        <v>0</v>
      </c>
    </row>
    <row r="72" spans="1:2" x14ac:dyDescent="0.35">
      <c r="A72" s="31" t="s">
        <v>95</v>
      </c>
      <c r="B72" s="44">
        <f>IF(COUNT(Vertices[Out-Degree])&gt;0, H45, NoMetricMessage)</f>
        <v>486</v>
      </c>
    </row>
    <row r="73" spans="1:2" x14ac:dyDescent="0.35">
      <c r="A73" s="31" t="s">
        <v>96</v>
      </c>
      <c r="B73" s="45">
        <f>IFERROR(AVERAGE(Vertices[Out-Degree]),NoMetricMessage)</f>
        <v>0.99710982658959535</v>
      </c>
    </row>
    <row r="74" spans="1:2" x14ac:dyDescent="0.35">
      <c r="A74" s="31" t="s">
        <v>97</v>
      </c>
      <c r="B74" s="45">
        <f>IFERROR(MEDIAN(Vertices[Out-Degree]),NoMetricMessage)</f>
        <v>0</v>
      </c>
    </row>
    <row r="85" spans="1:2" x14ac:dyDescent="0.35">
      <c r="A85" s="31" t="s">
        <v>100</v>
      </c>
      <c r="B85" s="45">
        <f>IF(COUNT(Vertices[Betweenness Centrality])&gt;0, J2, NoMetricMessage)</f>
        <v>0</v>
      </c>
    </row>
    <row r="86" spans="1:2" x14ac:dyDescent="0.35">
      <c r="A86" s="31" t="s">
        <v>101</v>
      </c>
      <c r="B86" s="45">
        <f>IF(COUNT(Vertices[Betweenness Centrality])&gt;0, J45, NoMetricMessage)</f>
        <v>235710</v>
      </c>
    </row>
    <row r="87" spans="1:2" x14ac:dyDescent="0.35">
      <c r="A87" s="31" t="s">
        <v>102</v>
      </c>
      <c r="B87" s="45">
        <f>IFERROR(AVERAGE(Vertices[Betweenness Centrality]),NoMetricMessage)</f>
        <v>492.04335260115607</v>
      </c>
    </row>
    <row r="88" spans="1:2" x14ac:dyDescent="0.35">
      <c r="A88" s="31" t="s">
        <v>103</v>
      </c>
      <c r="B88" s="45">
        <f>IFERROR(MEDIAN(Vertices[Betweenness Centrality]),NoMetricMessage)</f>
        <v>0</v>
      </c>
    </row>
    <row r="99" spans="1:2" x14ac:dyDescent="0.35">
      <c r="A99" s="31" t="s">
        <v>106</v>
      </c>
      <c r="B99" s="45">
        <f>IF(COUNT(Vertices[Closeness Centrality])&gt;0, L2, NoMetricMessage)</f>
        <v>1.0300000000000001E-3</v>
      </c>
    </row>
    <row r="100" spans="1:2" x14ac:dyDescent="0.35">
      <c r="A100" s="31" t="s">
        <v>107</v>
      </c>
      <c r="B100" s="45">
        <f>IF(COUNT(Vertices[Closeness Centrality])&gt;0, L45, NoMetricMessage)</f>
        <v>2.725E-3</v>
      </c>
    </row>
    <row r="101" spans="1:2" x14ac:dyDescent="0.35">
      <c r="A101" s="31" t="s">
        <v>108</v>
      </c>
      <c r="B101" s="45">
        <f>IFERROR(AVERAGE(Vertices[Closeness Centrality]),NoMetricMessage)</f>
        <v>1.1475028901733982E-3</v>
      </c>
    </row>
    <row r="102" spans="1:2" x14ac:dyDescent="0.35">
      <c r="A102" s="31" t="s">
        <v>109</v>
      </c>
      <c r="B102" s="45">
        <f>IFERROR(MEDIAN(Vertices[Closeness Centrality]),NoMetricMessage)</f>
        <v>1.0300000000000001E-3</v>
      </c>
    </row>
    <row r="113" spans="1:2" x14ac:dyDescent="0.35">
      <c r="A113" s="31" t="s">
        <v>112</v>
      </c>
      <c r="B113" s="45">
        <f>IF(COUNT(Vertices[Eigenvector Centrality])&gt;0, N2, NoMetricMessage)</f>
        <v>0</v>
      </c>
    </row>
    <row r="114" spans="1:2" x14ac:dyDescent="0.35">
      <c r="A114" s="31" t="s">
        <v>113</v>
      </c>
      <c r="B114" s="45">
        <f>IF(COUNT(Vertices[Eigenvector Centrality])&gt;0, N45, NoMetricMessage)</f>
        <v>2.0530000000000001E-3</v>
      </c>
    </row>
    <row r="115" spans="1:2" x14ac:dyDescent="0.35">
      <c r="A115" s="31" t="s">
        <v>114</v>
      </c>
      <c r="B115" s="45">
        <f>IFERROR(AVERAGE(Vertices[Eigenvector Centrality]),NoMetricMessage)</f>
        <v>1.4448135838150235E-3</v>
      </c>
    </row>
    <row r="116" spans="1:2" x14ac:dyDescent="0.35">
      <c r="A116" s="31" t="s">
        <v>115</v>
      </c>
      <c r="B116" s="45">
        <f>IFERROR(MEDIAN(Vertices[Eigenvector Centrality]),NoMetricMessage)</f>
        <v>2.0530000000000001E-3</v>
      </c>
    </row>
    <row r="127" spans="1:2" x14ac:dyDescent="0.35">
      <c r="A127" s="31" t="s">
        <v>140</v>
      </c>
      <c r="B127" s="45">
        <f>IF(COUNT(Vertices[PageRank])&gt;0, P2, NoMetricMessage)</f>
        <v>0.54148600000000002</v>
      </c>
    </row>
    <row r="128" spans="1:2" x14ac:dyDescent="0.35">
      <c r="A128" s="31" t="s">
        <v>141</v>
      </c>
      <c r="B128" s="45">
        <f>IF(COUNT(Vertices[PageRank])&gt;0, P45, NoMetricMessage)</f>
        <v>223.837648</v>
      </c>
    </row>
    <row r="129" spans="1:2" x14ac:dyDescent="0.35">
      <c r="A129" s="31" t="s">
        <v>142</v>
      </c>
      <c r="B129" s="45">
        <f>IFERROR(AVERAGE(Vertices[PageRank]),NoMetricMessage)</f>
        <v>0.99999958092485108</v>
      </c>
    </row>
    <row r="130" spans="1:2" x14ac:dyDescent="0.35">
      <c r="A130" s="31" t="s">
        <v>143</v>
      </c>
      <c r="B130" s="45">
        <f>IFERROR(MEDIAN(Vertices[PageRank]),NoMetricMessage)</f>
        <v>0.54148600000000002</v>
      </c>
    </row>
    <row r="141" spans="1:2" x14ac:dyDescent="0.35">
      <c r="A141" s="31" t="s">
        <v>118</v>
      </c>
      <c r="B141" s="45">
        <f>IF(COUNT(Vertices[Clustering Coefficient])&gt;0, R2, NoMetricMessage)</f>
        <v>0</v>
      </c>
    </row>
    <row r="142" spans="1:2" x14ac:dyDescent="0.35">
      <c r="A142" s="31" t="s">
        <v>119</v>
      </c>
      <c r="B142" s="45">
        <f>IF(COUNT(Vertices[Clustering Coefficient])&gt;0, R45, NoMetricMessage)</f>
        <v>0</v>
      </c>
    </row>
    <row r="143" spans="1:2" x14ac:dyDescent="0.35">
      <c r="A143" s="31" t="s">
        <v>120</v>
      </c>
      <c r="B143" s="45">
        <f>IFERROR(AVERAGE(Vertices[Clustering Coefficient]),NoMetricMessage)</f>
        <v>0</v>
      </c>
    </row>
    <row r="144" spans="1:2" x14ac:dyDescent="0.35">
      <c r="A144" s="31" t="s">
        <v>121</v>
      </c>
      <c r="B144" s="45">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3" customFormat="1" ht="36" customHeight="1" x14ac:dyDescent="0.3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2151</v>
      </c>
    </row>
    <row r="4" spans="1:18" x14ac:dyDescent="0.35">
      <c r="A4" s="1" t="s">
        <v>53</v>
      </c>
      <c r="B4" s="1" t="s">
        <v>134</v>
      </c>
      <c r="C4" t="s">
        <v>53</v>
      </c>
      <c r="D4" t="s">
        <v>57</v>
      </c>
      <c r="E4" t="s">
        <v>57</v>
      </c>
      <c r="F4" s="1" t="s">
        <v>53</v>
      </c>
      <c r="G4">
        <v>0</v>
      </c>
      <c r="H4" t="s">
        <v>69</v>
      </c>
      <c r="J4" t="s">
        <v>78</v>
      </c>
    </row>
    <row r="5" spans="1:18" ht="409.5" x14ac:dyDescent="0.35">
      <c r="A5">
        <v>1</v>
      </c>
      <c r="B5" s="1" t="s">
        <v>135</v>
      </c>
      <c r="C5" t="s">
        <v>51</v>
      </c>
      <c r="D5" t="s">
        <v>58</v>
      </c>
      <c r="E5" t="s">
        <v>58</v>
      </c>
      <c r="F5">
        <v>1</v>
      </c>
      <c r="G5">
        <v>1</v>
      </c>
      <c r="H5" t="s">
        <v>70</v>
      </c>
      <c r="J5" t="s">
        <v>172</v>
      </c>
      <c r="K5" s="7" t="s">
        <v>2152</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2111</v>
      </c>
      <c r="K7" t="s">
        <v>2112</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03DD5D5-A555-4C67-A8D5-C9D2E731E5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Sentiment</vt:lpstr>
      <vt:lpstr>Pivot&amp;Sentiment Graph</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REXADO PRAMUDITA JULIANTON</dc:creator>
  <cp:lastModifiedBy>REXADO PRAMUDITA JULIANTON</cp:lastModifiedBy>
  <dcterms:created xsi:type="dcterms:W3CDTF">2008-01-30T00:41:58Z</dcterms:created>
  <dcterms:modified xsi:type="dcterms:W3CDTF">2024-05-23T11:39:17Z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