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1학년 2학기\소프트웨어기술능력(엑셀)\소프트웨어기술능력(2023-11-30)\2급 B형 소스\"/>
    </mc:Choice>
  </mc:AlternateContent>
  <bookViews>
    <workbookView xWindow="-120" yWindow="-120" windowWidth="19440" windowHeight="11160" tabRatio="642" activeTab="3"/>
  </bookViews>
  <sheets>
    <sheet name="기본작업1" sheetId="1" r:id="rId1"/>
    <sheet name="기본작업-2" sheetId="2" r:id="rId2"/>
    <sheet name="기본작업-3" sheetId="3" r:id="rId3"/>
    <sheet name="계산작업" sheetId="4" r:id="rId4"/>
    <sheet name="분석작업-1" sheetId="5" r:id="rId5"/>
    <sheet name="분석작업-2" sheetId="6" r:id="rId6"/>
    <sheet name="매크로작업" sheetId="7" r:id="rId7"/>
    <sheet name="차트작업" sheetId="8" r:id="rId8"/>
  </sheets>
  <definedNames>
    <definedName name="제품명">'기본작업-2'!$B$5:$B$12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4" l="1"/>
  <c r="D30" i="4"/>
  <c r="D31" i="4"/>
  <c r="D32" i="4"/>
  <c r="D33" i="4"/>
  <c r="D34" i="4"/>
  <c r="D35" i="4"/>
  <c r="D36" i="4"/>
  <c r="J17" i="4"/>
  <c r="J18" i="4"/>
  <c r="J19" i="4"/>
  <c r="J20" i="4"/>
  <c r="J21" i="4"/>
  <c r="J22" i="4"/>
  <c r="J23" i="4"/>
  <c r="J24" i="4"/>
  <c r="J12" i="4"/>
  <c r="D17" i="4"/>
  <c r="D18" i="4"/>
  <c r="D19" i="4"/>
  <c r="D20" i="4"/>
  <c r="D21" i="4"/>
  <c r="D22" i="4"/>
  <c r="D23" i="4"/>
  <c r="D24" i="4"/>
  <c r="C13" i="4"/>
  <c r="B10" i="5" l="1"/>
  <c r="C10" i="5" s="1"/>
  <c r="C9" i="5"/>
  <c r="C8" i="5"/>
  <c r="C7" i="5"/>
  <c r="C6" i="5"/>
  <c r="C5" i="5"/>
  <c r="C4" i="5"/>
  <c r="I24" i="4"/>
  <c r="I23" i="4"/>
  <c r="I22" i="4"/>
  <c r="I21" i="4"/>
  <c r="I20" i="4"/>
  <c r="I19" i="4"/>
  <c r="I18" i="4"/>
  <c r="I17" i="4"/>
  <c r="G15" i="3"/>
  <c r="F15" i="3"/>
  <c r="G14" i="3"/>
  <c r="F14" i="3"/>
  <c r="F13" i="3"/>
  <c r="G13" i="3" s="1"/>
  <c r="F12" i="3"/>
  <c r="G12" i="3" s="1"/>
  <c r="G11" i="3"/>
  <c r="F11" i="3"/>
  <c r="G10" i="3"/>
  <c r="F10" i="3"/>
  <c r="F9" i="3"/>
  <c r="G9" i="3" s="1"/>
  <c r="F8" i="3"/>
  <c r="G8" i="3" s="1"/>
  <c r="G7" i="3"/>
  <c r="F7" i="3"/>
  <c r="G6" i="3"/>
  <c r="F6" i="3"/>
  <c r="F5" i="3"/>
  <c r="G5" i="3" s="1"/>
  <c r="F4" i="3"/>
  <c r="G4" i="3" s="1"/>
  <c r="G13" i="2"/>
  <c r="F13" i="2"/>
  <c r="E13" i="2"/>
  <c r="D13" i="2"/>
  <c r="C13" i="2"/>
  <c r="H12" i="2"/>
  <c r="H11" i="2"/>
  <c r="H10" i="2"/>
  <c r="H9" i="2"/>
  <c r="H8" i="2"/>
  <c r="H7" i="2"/>
  <c r="H6" i="2"/>
  <c r="H5" i="2"/>
  <c r="H13" i="2" s="1"/>
</calcChain>
</file>

<file path=xl/comments1.xml><?xml version="1.0" encoding="utf-8"?>
<comments xmlns="http://schemas.openxmlformats.org/spreadsheetml/2006/main">
  <authors>
    <author>YUHAN</author>
  </authors>
  <commentList>
    <comment ref="H7" authorId="0" shapeId="0">
      <text>
        <r>
          <rPr>
            <sz val="9"/>
            <color indexed="81"/>
            <rFont val="돋움"/>
            <family val="3"/>
            <charset val="129"/>
          </rPr>
          <t>최고인기품목</t>
        </r>
      </text>
    </comment>
  </commentList>
</comments>
</file>

<file path=xl/sharedStrings.xml><?xml version="1.0" encoding="utf-8"?>
<sst xmlns="http://schemas.openxmlformats.org/spreadsheetml/2006/main" count="336" uniqueCount="269">
  <si>
    <t>상공마트 인사기록</t>
    <phoneticPr fontId="3" type="noConversion"/>
  </si>
  <si>
    <t>상공유통 3월 라면류 매출현황</t>
    <phoneticPr fontId="3" type="noConversion"/>
  </si>
  <si>
    <t>제품군</t>
    <phoneticPr fontId="3" type="noConversion"/>
  </si>
  <si>
    <t>제품명</t>
    <phoneticPr fontId="3" type="noConversion"/>
  </si>
  <si>
    <t>강북</t>
    <phoneticPr fontId="3" type="noConversion"/>
  </si>
  <si>
    <t>강서</t>
    <phoneticPr fontId="3" type="noConversion"/>
  </si>
  <si>
    <t>경기</t>
    <phoneticPr fontId="3" type="noConversion"/>
  </si>
  <si>
    <t>제품별합계</t>
    <phoneticPr fontId="3" type="noConversion"/>
  </si>
  <si>
    <t>삼양마트</t>
    <phoneticPr fontId="3" type="noConversion"/>
  </si>
  <si>
    <t>수유마트</t>
    <phoneticPr fontId="3" type="noConversion"/>
  </si>
  <si>
    <t>화곡마트</t>
    <phoneticPr fontId="3" type="noConversion"/>
  </si>
  <si>
    <t>김포마트</t>
    <phoneticPr fontId="3" type="noConversion"/>
  </si>
  <si>
    <t>강화마트</t>
    <phoneticPr fontId="3" type="noConversion"/>
  </si>
  <si>
    <t>짜장</t>
    <phoneticPr fontId="3" type="noConversion"/>
  </si>
  <si>
    <t>왕짜장면</t>
    <phoneticPr fontId="3" type="noConversion"/>
  </si>
  <si>
    <t>첨짜장면</t>
    <phoneticPr fontId="3" type="noConversion"/>
  </si>
  <si>
    <t>짬뽕</t>
    <phoneticPr fontId="3" type="noConversion"/>
  </si>
  <si>
    <t>왕짬뽕면</t>
    <phoneticPr fontId="3" type="noConversion"/>
  </si>
  <si>
    <t>첨짬뽕면</t>
    <phoneticPr fontId="3" type="noConversion"/>
  </si>
  <si>
    <t>핫짬뽕면</t>
    <phoneticPr fontId="3" type="noConversion"/>
  </si>
  <si>
    <t>비빔면</t>
    <phoneticPr fontId="3" type="noConversion"/>
  </si>
  <si>
    <t>열무비빔면</t>
    <phoneticPr fontId="3" type="noConversion"/>
  </si>
  <si>
    <t>고추장면</t>
    <phoneticPr fontId="3" type="noConversion"/>
  </si>
  <si>
    <t>메밀면</t>
    <phoneticPr fontId="3" type="noConversion"/>
  </si>
  <si>
    <t>마트별합계</t>
    <phoneticPr fontId="3" type="noConversion"/>
  </si>
  <si>
    <t>상공상사 3월분 급여지급명세서</t>
    <phoneticPr fontId="3" type="noConversion"/>
  </si>
  <si>
    <t>사번</t>
    <phoneticPr fontId="3" type="noConversion"/>
  </si>
  <si>
    <t>성명</t>
    <phoneticPr fontId="3" type="noConversion"/>
  </si>
  <si>
    <t>직위</t>
    <phoneticPr fontId="3" type="noConversion"/>
  </si>
  <si>
    <t>기본급</t>
    <phoneticPr fontId="3" type="noConversion"/>
  </si>
  <si>
    <t>제수당</t>
    <phoneticPr fontId="3" type="noConversion"/>
  </si>
  <si>
    <t>상여금</t>
    <phoneticPr fontId="3" type="noConversion"/>
  </si>
  <si>
    <t>총급여</t>
    <phoneticPr fontId="3" type="noConversion"/>
  </si>
  <si>
    <t>SJ01-023</t>
    <phoneticPr fontId="3" type="noConversion"/>
  </si>
  <si>
    <t>민제필</t>
    <phoneticPr fontId="3" type="noConversion"/>
  </si>
  <si>
    <t>부장</t>
    <phoneticPr fontId="3" type="noConversion"/>
  </si>
  <si>
    <t>SJ04-012</t>
    <phoneticPr fontId="3" type="noConversion"/>
  </si>
  <si>
    <t>나일형</t>
    <phoneticPr fontId="3" type="noConversion"/>
  </si>
  <si>
    <t>과장</t>
    <phoneticPr fontId="3" type="noConversion"/>
  </si>
  <si>
    <t>SJ11-002</t>
    <phoneticPr fontId="3" type="noConversion"/>
  </si>
  <si>
    <t>제선영</t>
    <phoneticPr fontId="3" type="noConversion"/>
  </si>
  <si>
    <t>주임</t>
    <phoneticPr fontId="3" type="noConversion"/>
  </si>
  <si>
    <t>SJ10-021</t>
    <phoneticPr fontId="3" type="noConversion"/>
  </si>
  <si>
    <t>박민준</t>
    <phoneticPr fontId="3" type="noConversion"/>
  </si>
  <si>
    <t>대리</t>
  </si>
  <si>
    <t>SJ09-015</t>
    <phoneticPr fontId="3" type="noConversion"/>
  </si>
  <si>
    <t>최세연</t>
    <phoneticPr fontId="3" type="noConversion"/>
  </si>
  <si>
    <t>대리</t>
    <phoneticPr fontId="3" type="noConversion"/>
  </si>
  <si>
    <t>SJ13-007</t>
    <phoneticPr fontId="3" type="noConversion"/>
  </si>
  <si>
    <t>장태현</t>
    <phoneticPr fontId="3" type="noConversion"/>
  </si>
  <si>
    <t>사원</t>
    <phoneticPr fontId="3" type="noConversion"/>
  </si>
  <si>
    <t>SJ06-019</t>
    <phoneticPr fontId="3" type="noConversion"/>
  </si>
  <si>
    <t>추양선</t>
    <phoneticPr fontId="3" type="noConversion"/>
  </si>
  <si>
    <t>SJ08-004</t>
    <phoneticPr fontId="3" type="noConversion"/>
  </si>
  <si>
    <t>피종현</t>
    <phoneticPr fontId="3" type="noConversion"/>
  </si>
  <si>
    <t>SJ12-031</t>
    <phoneticPr fontId="3" type="noConversion"/>
  </si>
  <si>
    <t>김나리</t>
    <phoneticPr fontId="3" type="noConversion"/>
  </si>
  <si>
    <t>SJ12-012</t>
    <phoneticPr fontId="3" type="noConversion"/>
  </si>
  <si>
    <t>이정선</t>
    <phoneticPr fontId="3" type="noConversion"/>
  </si>
  <si>
    <t>SJ13-003</t>
    <phoneticPr fontId="3" type="noConversion"/>
  </si>
  <si>
    <t>박청국</t>
    <phoneticPr fontId="3" type="noConversion"/>
  </si>
  <si>
    <t>주임</t>
  </si>
  <si>
    <t>SJ09-001</t>
    <phoneticPr fontId="3" type="noConversion"/>
  </si>
  <si>
    <t>김평순</t>
    <phoneticPr fontId="3" type="noConversion"/>
  </si>
  <si>
    <t>[표1]</t>
    <phoneticPr fontId="3" type="noConversion"/>
  </si>
  <si>
    <t>[표2]</t>
    <phoneticPr fontId="7" type="noConversion"/>
  </si>
  <si>
    <t>지점</t>
    <phoneticPr fontId="7" type="noConversion"/>
  </si>
  <si>
    <t>이름</t>
    <phoneticPr fontId="7" type="noConversion"/>
  </si>
  <si>
    <t>매출액</t>
    <phoneticPr fontId="7" type="noConversion"/>
  </si>
  <si>
    <t>순위</t>
    <phoneticPr fontId="7" type="noConversion"/>
  </si>
  <si>
    <t>부서</t>
    <phoneticPr fontId="7" type="noConversion"/>
  </si>
  <si>
    <t>직위</t>
    <phoneticPr fontId="7" type="noConversion"/>
  </si>
  <si>
    <t>상여금</t>
    <phoneticPr fontId="7" type="noConversion"/>
  </si>
  <si>
    <t>동부</t>
    <phoneticPr fontId="3" type="noConversion"/>
  </si>
  <si>
    <t>김연주</t>
    <phoneticPr fontId="3" type="noConversion"/>
  </si>
  <si>
    <t>박영덕</t>
    <phoneticPr fontId="3" type="noConversion"/>
  </si>
  <si>
    <t>영업부</t>
    <phoneticPr fontId="3" type="noConversion"/>
  </si>
  <si>
    <t>서부</t>
    <phoneticPr fontId="3" type="noConversion"/>
  </si>
  <si>
    <t>홍기민</t>
    <phoneticPr fontId="3" type="noConversion"/>
  </si>
  <si>
    <t>주민경</t>
    <phoneticPr fontId="3" type="noConversion"/>
  </si>
  <si>
    <t>생산부</t>
    <phoneticPr fontId="3" type="noConversion"/>
  </si>
  <si>
    <t>남부</t>
    <phoneticPr fontId="3" type="noConversion"/>
  </si>
  <si>
    <t>채동식</t>
    <phoneticPr fontId="3" type="noConversion"/>
  </si>
  <si>
    <t>태진형</t>
    <phoneticPr fontId="3" type="noConversion"/>
  </si>
  <si>
    <t>총무부</t>
    <phoneticPr fontId="3" type="noConversion"/>
  </si>
  <si>
    <t>북부</t>
    <phoneticPr fontId="3" type="noConversion"/>
  </si>
  <si>
    <t>이민섭</t>
    <phoneticPr fontId="3" type="noConversion"/>
  </si>
  <si>
    <t>최민수</t>
    <phoneticPr fontId="3" type="noConversion"/>
  </si>
  <si>
    <t>길기훈</t>
    <phoneticPr fontId="3" type="noConversion"/>
  </si>
  <si>
    <t>1위</t>
    <phoneticPr fontId="3" type="noConversion"/>
  </si>
  <si>
    <t>김평주</t>
    <phoneticPr fontId="3" type="noConversion"/>
  </si>
  <si>
    <t>남재영</t>
    <phoneticPr fontId="3" type="noConversion"/>
  </si>
  <si>
    <t>한서라</t>
    <phoneticPr fontId="3" type="noConversion"/>
  </si>
  <si>
    <t>민기영</t>
    <phoneticPr fontId="3" type="noConversion"/>
  </si>
  <si>
    <t>2위</t>
    <phoneticPr fontId="3" type="noConversion"/>
  </si>
  <si>
    <t>이국선</t>
    <phoneticPr fontId="3" type="noConversion"/>
  </si>
  <si>
    <t>박소연</t>
    <phoneticPr fontId="3" type="noConversion"/>
  </si>
  <si>
    <t>송나정</t>
    <phoneticPr fontId="3" type="noConversion"/>
  </si>
  <si>
    <t>동부지점 합계</t>
    <phoneticPr fontId="7" type="noConversion"/>
  </si>
  <si>
    <r>
      <t>상여금이 1,200,000원 보다 크면서, 
평균기본급이상인</t>
    </r>
    <r>
      <rPr>
        <b/>
        <sz val="11"/>
        <color theme="1"/>
        <rFont val="맑은 고딕"/>
        <family val="3"/>
        <charset val="129"/>
        <scheme val="minor"/>
      </rPr>
      <t xml:space="preserve"> 인원수</t>
    </r>
    <phoneticPr fontId="7" type="noConversion"/>
  </si>
  <si>
    <t>[표3]</t>
    <phoneticPr fontId="3" type="noConversion"/>
  </si>
  <si>
    <t>[표4]</t>
    <phoneticPr fontId="3" type="noConversion"/>
  </si>
  <si>
    <t>학번</t>
    <phoneticPr fontId="7" type="noConversion"/>
  </si>
  <si>
    <t>주민등록번호</t>
    <phoneticPr fontId="7" type="noConversion"/>
  </si>
  <si>
    <t>성별</t>
    <phoneticPr fontId="7" type="noConversion"/>
  </si>
  <si>
    <t>국사</t>
    <phoneticPr fontId="7" type="noConversion"/>
  </si>
  <si>
    <t>상식</t>
    <phoneticPr fontId="7" type="noConversion"/>
  </si>
  <si>
    <t>총점</t>
    <phoneticPr fontId="3" type="noConversion"/>
  </si>
  <si>
    <t>순위</t>
    <phoneticPr fontId="3" type="noConversion"/>
  </si>
  <si>
    <t>M1602001</t>
    <phoneticPr fontId="3" type="noConversion"/>
  </si>
  <si>
    <t>이민영</t>
    <phoneticPr fontId="3" type="noConversion"/>
  </si>
  <si>
    <t>990218-2304567</t>
    <phoneticPr fontId="3" type="noConversion"/>
  </si>
  <si>
    <t>이후정</t>
    <phoneticPr fontId="3" type="noConversion"/>
  </si>
  <si>
    <t>M1602002</t>
  </si>
  <si>
    <t>도홍진</t>
    <phoneticPr fontId="3" type="noConversion"/>
  </si>
  <si>
    <t>010802-3065821</t>
    <phoneticPr fontId="3" type="noConversion"/>
  </si>
  <si>
    <t>백천경</t>
    <phoneticPr fontId="3" type="noConversion"/>
  </si>
  <si>
    <t>M1602003</t>
  </si>
  <si>
    <t>박수진</t>
    <phoneticPr fontId="3" type="noConversion"/>
  </si>
  <si>
    <t>011115-4356712</t>
    <phoneticPr fontId="3" type="noConversion"/>
  </si>
  <si>
    <t>민경배</t>
    <phoneticPr fontId="3" type="noConversion"/>
  </si>
  <si>
    <t>M1602004</t>
  </si>
  <si>
    <t>최만수</t>
    <phoneticPr fontId="3" type="noConversion"/>
  </si>
  <si>
    <t>980723-1935645</t>
    <phoneticPr fontId="3" type="noConversion"/>
  </si>
  <si>
    <t>김태하</t>
    <phoneticPr fontId="3" type="noConversion"/>
  </si>
  <si>
    <t>M1602005</t>
  </si>
  <si>
    <t>조용덕</t>
    <phoneticPr fontId="3" type="noConversion"/>
  </si>
  <si>
    <t>991225-1328650</t>
    <phoneticPr fontId="3" type="noConversion"/>
  </si>
  <si>
    <t>이사랑</t>
    <phoneticPr fontId="3" type="noConversion"/>
  </si>
  <si>
    <t>M1602006</t>
  </si>
  <si>
    <t>김태훈</t>
    <phoneticPr fontId="3" type="noConversion"/>
  </si>
  <si>
    <t>021222-3264328</t>
    <phoneticPr fontId="3" type="noConversion"/>
  </si>
  <si>
    <t>곽난영</t>
    <phoneticPr fontId="3" type="noConversion"/>
  </si>
  <si>
    <t>M1602007</t>
  </si>
  <si>
    <t>편승주</t>
    <phoneticPr fontId="3" type="noConversion"/>
  </si>
  <si>
    <t>010123-3652942</t>
    <phoneticPr fontId="3" type="noConversion"/>
  </si>
  <si>
    <t>장채리</t>
    <phoneticPr fontId="3" type="noConversion"/>
  </si>
  <si>
    <t>M1602008</t>
  </si>
  <si>
    <t>곽나래</t>
    <phoneticPr fontId="3" type="noConversion"/>
  </si>
  <si>
    <t>001015-4685201</t>
    <phoneticPr fontId="3" type="noConversion"/>
  </si>
  <si>
    <t>봉전미</t>
    <phoneticPr fontId="3" type="noConversion"/>
  </si>
  <si>
    <t>[표5]</t>
    <phoneticPr fontId="3" type="noConversion"/>
  </si>
  <si>
    <t>원서번호</t>
    <phoneticPr fontId="3" type="noConversion"/>
  </si>
  <si>
    <t>이름</t>
    <phoneticPr fontId="3" type="noConversion"/>
  </si>
  <si>
    <t>거주지</t>
    <phoneticPr fontId="3" type="noConversion"/>
  </si>
  <si>
    <t>지원학과</t>
    <phoneticPr fontId="3" type="noConversion"/>
  </si>
  <si>
    <t>M-120</t>
    <phoneticPr fontId="3" type="noConversion"/>
  </si>
  <si>
    <t>이민수</t>
    <phoneticPr fontId="3" type="noConversion"/>
  </si>
  <si>
    <t>서울시 강북구</t>
    <phoneticPr fontId="3" type="noConversion"/>
  </si>
  <si>
    <t>N-082</t>
    <phoneticPr fontId="3" type="noConversion"/>
  </si>
  <si>
    <t>김병훈</t>
    <phoneticPr fontId="3" type="noConversion"/>
  </si>
  <si>
    <t>대전시 대덕구</t>
    <phoneticPr fontId="3" type="noConversion"/>
  </si>
  <si>
    <t>S-035</t>
    <phoneticPr fontId="3" type="noConversion"/>
  </si>
  <si>
    <t>최주영</t>
    <phoneticPr fontId="3" type="noConversion"/>
  </si>
  <si>
    <t>인천시 남동구</t>
    <phoneticPr fontId="3" type="noConversion"/>
  </si>
  <si>
    <t>M-072</t>
    <phoneticPr fontId="3" type="noConversion"/>
  </si>
  <si>
    <t>길미라</t>
    <phoneticPr fontId="3" type="noConversion"/>
  </si>
  <si>
    <t>서울시 성북구</t>
    <phoneticPr fontId="3" type="noConversion"/>
  </si>
  <si>
    <t>S-141</t>
    <phoneticPr fontId="3" type="noConversion"/>
  </si>
  <si>
    <t>나태후</t>
    <phoneticPr fontId="3" type="noConversion"/>
  </si>
  <si>
    <t>경기도 김포시</t>
    <phoneticPr fontId="3" type="noConversion"/>
  </si>
  <si>
    <t>N-033</t>
    <phoneticPr fontId="3" type="noConversion"/>
  </si>
  <si>
    <t>전영태</t>
    <phoneticPr fontId="3" type="noConversion"/>
  </si>
  <si>
    <t>경기도 고양시</t>
    <phoneticPr fontId="3" type="noConversion"/>
  </si>
  <si>
    <t>M-037</t>
    <phoneticPr fontId="3" type="noConversion"/>
  </si>
  <si>
    <t>조영선</t>
    <phoneticPr fontId="3" type="noConversion"/>
  </si>
  <si>
    <t>강원도 춘천시</t>
    <phoneticPr fontId="3" type="noConversion"/>
  </si>
  <si>
    <t>A-028</t>
    <phoneticPr fontId="3" type="noConversion"/>
  </si>
  <si>
    <t>박민혜</t>
    <phoneticPr fontId="3" type="noConversion"/>
  </si>
  <si>
    <t>서울시 마포구</t>
    <phoneticPr fontId="3" type="noConversion"/>
  </si>
  <si>
    <t>학과코드</t>
    <phoneticPr fontId="3" type="noConversion"/>
  </si>
  <si>
    <t>S</t>
    <phoneticPr fontId="3" type="noConversion"/>
  </si>
  <si>
    <t>N</t>
    <phoneticPr fontId="3" type="noConversion"/>
  </si>
  <si>
    <t>M</t>
    <phoneticPr fontId="3" type="noConversion"/>
  </si>
  <si>
    <t>학 과 명</t>
    <phoneticPr fontId="3" type="noConversion"/>
  </si>
  <si>
    <t>소프트웨어</t>
    <phoneticPr fontId="3" type="noConversion"/>
  </si>
  <si>
    <t>네트워크</t>
    <phoneticPr fontId="3" type="noConversion"/>
  </si>
  <si>
    <t>멀티미디어</t>
    <phoneticPr fontId="3" type="noConversion"/>
  </si>
  <si>
    <t>[표1] 공영개발 예산과목별 집행현황</t>
    <phoneticPr fontId="3" type="noConversion"/>
  </si>
  <si>
    <t>항목</t>
    <phoneticPr fontId="3" type="noConversion"/>
  </si>
  <si>
    <t>예산</t>
    <phoneticPr fontId="3" type="noConversion"/>
  </si>
  <si>
    <t>집행액</t>
    <phoneticPr fontId="3" type="noConversion"/>
  </si>
  <si>
    <t>집행률</t>
    <phoneticPr fontId="3" type="noConversion"/>
  </si>
  <si>
    <t>인건비</t>
    <phoneticPr fontId="3" type="noConversion"/>
  </si>
  <si>
    <t>사무관리비</t>
    <phoneticPr fontId="3" type="noConversion"/>
  </si>
  <si>
    <t>공공운영비</t>
    <phoneticPr fontId="3" type="noConversion"/>
  </si>
  <si>
    <t>국내여비</t>
    <phoneticPr fontId="3" type="noConversion"/>
  </si>
  <si>
    <t>예비비</t>
    <phoneticPr fontId="3" type="noConversion"/>
  </si>
  <si>
    <t>시설비</t>
    <phoneticPr fontId="3" type="noConversion"/>
  </si>
  <si>
    <t>합계</t>
  </si>
  <si>
    <t>[표1] 상공상사 야구동호회 회원명부</t>
    <phoneticPr fontId="3" type="noConversion"/>
  </si>
  <si>
    <t>포지션</t>
    <phoneticPr fontId="3" type="noConversion"/>
  </si>
  <si>
    <t>부서</t>
    <phoneticPr fontId="3" type="noConversion"/>
  </si>
  <si>
    <t>나이</t>
    <phoneticPr fontId="3" type="noConversion"/>
  </si>
  <si>
    <t>가입기간</t>
    <phoneticPr fontId="3" type="noConversion"/>
  </si>
  <si>
    <t>참여도</t>
    <phoneticPr fontId="3" type="noConversion"/>
  </si>
  <si>
    <t>비고</t>
    <phoneticPr fontId="3" type="noConversion"/>
  </si>
  <si>
    <t>내야수</t>
    <phoneticPr fontId="3" type="noConversion"/>
  </si>
  <si>
    <t>갈문주</t>
    <phoneticPr fontId="3" type="noConversion"/>
  </si>
  <si>
    <t>4년</t>
    <phoneticPr fontId="3" type="noConversion"/>
  </si>
  <si>
    <t>C급</t>
    <phoneticPr fontId="3" type="noConversion"/>
  </si>
  <si>
    <t>외야수</t>
    <phoneticPr fontId="3" type="noConversion"/>
  </si>
  <si>
    <t>길주병</t>
    <phoneticPr fontId="3" type="noConversion"/>
  </si>
  <si>
    <t>8년</t>
    <phoneticPr fontId="3" type="noConversion"/>
  </si>
  <si>
    <t>김빈우</t>
    <phoneticPr fontId="3" type="noConversion"/>
  </si>
  <si>
    <t>경리부</t>
    <phoneticPr fontId="3" type="noConversion"/>
  </si>
  <si>
    <t>5년</t>
    <phoneticPr fontId="3" type="noConversion"/>
  </si>
  <si>
    <t>A급</t>
    <phoneticPr fontId="3" type="noConversion"/>
  </si>
  <si>
    <t>총무</t>
    <phoneticPr fontId="3" type="noConversion"/>
  </si>
  <si>
    <t>포수</t>
    <phoneticPr fontId="3" type="noConversion"/>
  </si>
  <si>
    <t>김신수</t>
    <phoneticPr fontId="3" type="noConversion"/>
  </si>
  <si>
    <t>6년</t>
    <phoneticPr fontId="3" type="noConversion"/>
  </si>
  <si>
    <t>B급</t>
    <phoneticPr fontId="3" type="noConversion"/>
  </si>
  <si>
    <t>나대영</t>
    <phoneticPr fontId="3" type="noConversion"/>
  </si>
  <si>
    <t>2년</t>
    <phoneticPr fontId="3" type="noConversion"/>
  </si>
  <si>
    <t>민조항</t>
    <phoneticPr fontId="3" type="noConversion"/>
  </si>
  <si>
    <t>3년</t>
    <phoneticPr fontId="3" type="noConversion"/>
  </si>
  <si>
    <t>박평천</t>
    <phoneticPr fontId="3" type="noConversion"/>
  </si>
  <si>
    <t>회장</t>
    <phoneticPr fontId="3" type="noConversion"/>
  </si>
  <si>
    <t>투수</t>
    <phoneticPr fontId="3" type="noConversion"/>
  </si>
  <si>
    <t>왕전빈</t>
    <phoneticPr fontId="3" type="noConversion"/>
  </si>
  <si>
    <t>1년</t>
    <phoneticPr fontId="3" type="noConversion"/>
  </si>
  <si>
    <t>이해탁</t>
    <phoneticPr fontId="3" type="noConversion"/>
  </si>
  <si>
    <t>주병선</t>
    <phoneticPr fontId="3" type="noConversion"/>
  </si>
  <si>
    <t>최배훈</t>
    <phoneticPr fontId="3" type="noConversion"/>
  </si>
  <si>
    <t>편대민</t>
    <phoneticPr fontId="3" type="noConversion"/>
  </si>
  <si>
    <t>한민국</t>
    <phoneticPr fontId="3" type="noConversion"/>
  </si>
  <si>
    <t>구매부</t>
    <phoneticPr fontId="3" type="noConversion"/>
  </si>
  <si>
    <t>7년</t>
    <phoneticPr fontId="3" type="noConversion"/>
  </si>
  <si>
    <t>허웅진</t>
    <phoneticPr fontId="3" type="noConversion"/>
  </si>
  <si>
    <t>감독</t>
    <phoneticPr fontId="3" type="noConversion"/>
  </si>
  <si>
    <t>[표1] 발화요인에 대한 월별 화재 발생건수 현황</t>
    <phoneticPr fontId="3" type="noConversion"/>
  </si>
  <si>
    <t>발화요인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</si>
  <si>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</si>
  <si>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</si>
  <si>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</si>
  <si>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</si>
  <si>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</si>
  <si>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</si>
  <si>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</si>
  <si>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</si>
  <si>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</si>
  <si>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</si>
  <si>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</si>
  <si>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</si>
  <si>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</t>
    <phoneticPr fontId="3" type="noConversion"/>
  </si>
  <si>
    <t>전기적요인</t>
  </si>
  <si>
    <t>기계적요인</t>
  </si>
  <si>
    <t>화학적요인</t>
  </si>
  <si>
    <t>가스누출</t>
  </si>
  <si>
    <t>교통사고</t>
  </si>
  <si>
    <t>부주의</t>
  </si>
  <si>
    <t>기타(실화)</t>
  </si>
  <si>
    <t>자연적요인</t>
  </si>
  <si>
    <t>방화</t>
  </si>
  <si>
    <t>방화의심</t>
  </si>
  <si>
    <t>미상</t>
  </si>
  <si>
    <t>정보통신서비스별 세부인력</t>
    <phoneticPr fontId="3" type="noConversion"/>
  </si>
  <si>
    <t>서비스</t>
    <phoneticPr fontId="3" type="noConversion"/>
  </si>
  <si>
    <t>2019년</t>
    <phoneticPr fontId="3" type="noConversion"/>
  </si>
  <si>
    <t>기간통신서비스</t>
    <phoneticPr fontId="3" type="noConversion"/>
  </si>
  <si>
    <t>별정통신서비스</t>
  </si>
  <si>
    <t>부가통신서비스</t>
  </si>
  <si>
    <t>방송서비스</t>
  </si>
  <si>
    <t>2020년</t>
    <phoneticPr fontId="3" type="noConversion"/>
  </si>
  <si>
    <t>2021년</t>
    <phoneticPr fontId="3" type="noConversion"/>
  </si>
  <si>
    <t>2022년</t>
    <phoneticPr fontId="3" type="noConversion"/>
  </si>
  <si>
    <t>2023년</t>
    <phoneticPr fontId="3" type="noConversion"/>
  </si>
  <si>
    <t>동부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</si>
</sst>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m&quot;월&quot;\ dd&quot;일&quot;"/>
    <numFmt numFmtId="177" formatCode="0.00_ "/>
    <numFmt numFmtId="178" formatCode="#,##0_);[Red]\(#,##0\)"/>
    <numFmt numFmtId="179" formatCode="#,##0_ "/>
    <numFmt numFmtId="181" formatCode="#,##0&quot;개&quot;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바탕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Arial"/>
      <family val="2"/>
    </font>
    <font>
      <b/>
      <sz val="16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0"/>
  </cellStyleXfs>
  <cellXfs count="7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4" applyFont="1">
      <alignment vertical="center"/>
    </xf>
    <xf numFmtId="0" fontId="6" fillId="0" borderId="1" xfId="4" applyFont="1" applyBorder="1" applyAlignment="1">
      <alignment horizontal="center" vertical="center"/>
    </xf>
    <xf numFmtId="0" fontId="6" fillId="0" borderId="1" xfId="4" applyFont="1" applyBorder="1" applyAlignment="1">
      <alignment horizontal="center"/>
    </xf>
    <xf numFmtId="41" fontId="6" fillId="0" borderId="1" xfId="5" applyFont="1" applyBorder="1" applyAlignment="1">
      <alignment horizontal="center" vertical="center"/>
    </xf>
    <xf numFmtId="41" fontId="6" fillId="0" borderId="1" xfId="5" applyFont="1" applyBorder="1" applyAlignment="1">
      <alignment horizontal="center"/>
    </xf>
    <xf numFmtId="177" fontId="0" fillId="0" borderId="1" xfId="0" applyNumberFormat="1" applyBorder="1">
      <alignment vertical="center"/>
    </xf>
    <xf numFmtId="41" fontId="6" fillId="0" borderId="9" xfId="4" applyNumberFormat="1" applyFont="1" applyBorder="1">
      <alignment vertical="center"/>
    </xf>
    <xf numFmtId="41" fontId="6" fillId="0" borderId="0" xfId="4" applyNumberFormat="1" applyFont="1">
      <alignment vertical="center"/>
    </xf>
    <xf numFmtId="0" fontId="1" fillId="2" borderId="1" xfId="2" applyBorder="1" applyAlignment="1">
      <alignment horizontal="center" vertical="center"/>
    </xf>
    <xf numFmtId="0" fontId="10" fillId="2" borderId="1" xfId="2" applyFont="1" applyBorder="1" applyAlignment="1">
      <alignment horizontal="center" vertical="center"/>
    </xf>
    <xf numFmtId="0" fontId="1" fillId="3" borderId="1" xfId="3" applyBorder="1" applyAlignment="1">
      <alignment horizontal="center" vertical="center"/>
    </xf>
    <xf numFmtId="0" fontId="10" fillId="3" borderId="1" xfId="3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8" fontId="6" fillId="0" borderId="10" xfId="0" applyNumberFormat="1" applyFont="1" applyBorder="1" applyAlignment="1">
      <alignment horizontal="right" vertical="center"/>
    </xf>
    <xf numFmtId="178" fontId="5" fillId="0" borderId="10" xfId="0" applyNumberFormat="1" applyFont="1" applyBorder="1" applyAlignment="1">
      <alignment horizontal="right" vertical="center"/>
    </xf>
    <xf numFmtId="178" fontId="5" fillId="0" borderId="11" xfId="0" applyNumberFormat="1" applyFont="1" applyBorder="1" applyAlignment="1">
      <alignment horizontal="right" vertical="center"/>
    </xf>
    <xf numFmtId="178" fontId="5" fillId="0" borderId="1" xfId="0" applyNumberFormat="1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right" vertical="center"/>
    </xf>
    <xf numFmtId="178" fontId="5" fillId="0" borderId="12" xfId="0" applyNumberFormat="1" applyFont="1" applyBorder="1" applyAlignment="1">
      <alignment horizontal="right" vertical="center"/>
    </xf>
    <xf numFmtId="178" fontId="5" fillId="0" borderId="13" xfId="0" applyNumberFormat="1" applyFont="1" applyBorder="1" applyAlignment="1">
      <alignment horizontal="right" vertical="center"/>
    </xf>
    <xf numFmtId="0" fontId="12" fillId="0" borderId="0" xfId="0" applyFont="1">
      <alignment vertical="center"/>
    </xf>
    <xf numFmtId="0" fontId="14" fillId="0" borderId="0" xfId="6" applyFont="1" applyAlignment="1">
      <alignment horizontal="left" vertical="center"/>
    </xf>
    <xf numFmtId="0" fontId="6" fillId="0" borderId="0" xfId="6" applyFont="1" applyAlignment="1">
      <alignment horizontal="center" vertical="center"/>
    </xf>
    <xf numFmtId="49" fontId="11" fillId="0" borderId="11" xfId="6" applyNumberFormat="1" applyFont="1" applyBorder="1" applyAlignment="1">
      <alignment horizontal="center" vertical="center"/>
    </xf>
    <xf numFmtId="0" fontId="11" fillId="0" borderId="10" xfId="6" applyFont="1" applyBorder="1" applyAlignment="1">
      <alignment horizontal="center" vertical="center"/>
    </xf>
    <xf numFmtId="0" fontId="6" fillId="0" borderId="10" xfId="6" applyFont="1" applyBorder="1" applyAlignment="1">
      <alignment horizontal="center" vertical="center"/>
    </xf>
    <xf numFmtId="179" fontId="6" fillId="0" borderId="10" xfId="6" applyNumberFormat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81" fontId="0" fillId="0" borderId="1" xfId="1" applyNumberFormat="1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5" xfId="1" applyNumberFormat="1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81" fontId="4" fillId="0" borderId="7" xfId="1" applyNumberFormat="1" applyFont="1" applyBorder="1">
      <alignment vertical="center"/>
    </xf>
    <xf numFmtId="181" fontId="4" fillId="0" borderId="8" xfId="1" applyNumberFormat="1" applyFont="1" applyBorder="1">
      <alignment vertical="center"/>
    </xf>
  </cellXfs>
  <cellStyles count="7">
    <cellStyle name="20% - 강조색5" xfId="3" builtinId="46"/>
    <cellStyle name="40% - 강조색3" xfId="2" builtinId="39"/>
    <cellStyle name="쉼표 [0]" xfId="1" builtinId="6"/>
    <cellStyle name="쉼표 [0] 2" xfId="5"/>
    <cellStyle name="표준" xfId="0" builtinId="0"/>
    <cellStyle name="표준 2" xfId="6"/>
    <cellStyle name="표준 2 2" xfId="4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차트작업!$A$4</c:f>
              <c:strCache>
                <c:ptCount val="1"/>
                <c:pt idx="0">
                  <c:v>기간통신서비스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차트작업!$B$3:$F$3</c:f>
              <c:strCache>
                <c:ptCount val="5"/>
                <c:pt idx="0">
                  <c:v>2019년</c:v>
                </c:pt>
                <c:pt idx="1">
                  <c:v>2020년</c:v>
                </c:pt>
                <c:pt idx="2">
                  <c:v>2021년</c:v>
                </c:pt>
                <c:pt idx="3">
                  <c:v>2022년</c:v>
                </c:pt>
                <c:pt idx="4">
                  <c:v>2023년</c:v>
                </c:pt>
              </c:strCache>
            </c:strRef>
          </c:cat>
          <c:val>
            <c:numRef>
              <c:f>차트작업!$B$4:$F$4</c:f>
              <c:numCache>
                <c:formatCode>#,##0_ </c:formatCode>
                <c:ptCount val="5"/>
                <c:pt idx="0">
                  <c:v>45010</c:v>
                </c:pt>
                <c:pt idx="1">
                  <c:v>43023</c:v>
                </c:pt>
                <c:pt idx="2">
                  <c:v>43848</c:v>
                </c:pt>
                <c:pt idx="3">
                  <c:v>43454</c:v>
                </c:pt>
                <c:pt idx="4">
                  <c:v>43755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5-4777-8ABA-3709D4FD2B4F}"/>
            </c:ext>
          </c:extLst>
        </c:ser>
        <c:ser>
          <c:idx val="2"/>
          <c:order val="1"/>
          <c:tx>
            <c:strRef>
              <c:f>차트작업!$A$5</c:f>
              <c:strCache>
                <c:ptCount val="1"/>
                <c:pt idx="0">
                  <c:v>별정통신서비스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차트작업!$B$3:$F$3</c:f>
              <c:strCache>
                <c:ptCount val="5"/>
                <c:pt idx="0">
                  <c:v>2019년</c:v>
                </c:pt>
                <c:pt idx="1">
                  <c:v>2020년</c:v>
                </c:pt>
                <c:pt idx="2">
                  <c:v>2021년</c:v>
                </c:pt>
                <c:pt idx="3">
                  <c:v>2022년</c:v>
                </c:pt>
                <c:pt idx="4">
                  <c:v>2023년</c:v>
                </c:pt>
              </c:strCache>
            </c:strRef>
          </c:cat>
          <c:val>
            <c:numRef>
              <c:f>차트작업!$B$5:$F$5</c:f>
              <c:numCache>
                <c:formatCode>#,##0_ </c:formatCode>
                <c:ptCount val="5"/>
                <c:pt idx="0">
                  <c:v>6158</c:v>
                </c:pt>
                <c:pt idx="1">
                  <c:v>6268</c:v>
                </c:pt>
                <c:pt idx="2">
                  <c:v>6400</c:v>
                </c:pt>
                <c:pt idx="3">
                  <c:v>6664</c:v>
                </c:pt>
                <c:pt idx="4">
                  <c:v>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5-4777-8ABA-3709D4FD2B4F}"/>
            </c:ext>
          </c:extLst>
        </c:ser>
        <c:ser>
          <c:idx val="3"/>
          <c:order val="2"/>
          <c:tx>
            <c:strRef>
              <c:f>차트작업!$A$6</c:f>
              <c:strCache>
                <c:ptCount val="1"/>
                <c:pt idx="0">
                  <c:v>부가통신서비스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차트작업!$B$3:$F$3</c:f>
              <c:strCache>
                <c:ptCount val="5"/>
                <c:pt idx="0">
                  <c:v>2019년</c:v>
                </c:pt>
                <c:pt idx="1">
                  <c:v>2020년</c:v>
                </c:pt>
                <c:pt idx="2">
                  <c:v>2021년</c:v>
                </c:pt>
                <c:pt idx="3">
                  <c:v>2022년</c:v>
                </c:pt>
                <c:pt idx="4">
                  <c:v>2023년</c:v>
                </c:pt>
              </c:strCache>
            </c:strRef>
          </c:cat>
          <c:val>
            <c:numRef>
              <c:f>차트작업!$B$6:$F$6</c:f>
              <c:numCache>
                <c:formatCode>#,##0_ </c:formatCode>
                <c:ptCount val="5"/>
                <c:pt idx="0">
                  <c:v>28628</c:v>
                </c:pt>
                <c:pt idx="1">
                  <c:v>40404</c:v>
                </c:pt>
                <c:pt idx="2">
                  <c:v>43044</c:v>
                </c:pt>
                <c:pt idx="3">
                  <c:v>50824</c:v>
                </c:pt>
                <c:pt idx="4">
                  <c:v>52981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5-4777-8ABA-3709D4FD2B4F}"/>
            </c:ext>
          </c:extLst>
        </c:ser>
        <c:ser>
          <c:idx val="1"/>
          <c:order val="3"/>
          <c:tx>
            <c:strRef>
              <c:f>차트작업!$A$7</c:f>
              <c:strCache>
                <c:ptCount val="1"/>
                <c:pt idx="0">
                  <c:v>방송서비스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차트작업!$B$3:$F$3</c:f>
              <c:strCache>
                <c:ptCount val="5"/>
                <c:pt idx="0">
                  <c:v>2019년</c:v>
                </c:pt>
                <c:pt idx="1">
                  <c:v>2020년</c:v>
                </c:pt>
                <c:pt idx="2">
                  <c:v>2021년</c:v>
                </c:pt>
                <c:pt idx="3">
                  <c:v>2022년</c:v>
                </c:pt>
                <c:pt idx="4">
                  <c:v>2023년</c:v>
                </c:pt>
              </c:strCache>
            </c:strRef>
          </c:cat>
          <c:val>
            <c:numRef>
              <c:f>차트작업!$B$7:$F$7</c:f>
              <c:numCache>
                <c:formatCode>#,##0_ </c:formatCode>
                <c:ptCount val="5"/>
                <c:pt idx="0">
                  <c:v>28395</c:v>
                </c:pt>
                <c:pt idx="1">
                  <c:v>28484</c:v>
                </c:pt>
                <c:pt idx="2">
                  <c:v>27048</c:v>
                </c:pt>
                <c:pt idx="3">
                  <c:v>26714</c:v>
                </c:pt>
                <c:pt idx="4">
                  <c:v>26383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5-4777-8ABA-3709D4FD2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5483136"/>
        <c:axId val="215484672"/>
      </c:barChart>
      <c:catAx>
        <c:axId val="21548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484672"/>
        <c:crosses val="autoZero"/>
        <c:auto val="1"/>
        <c:lblAlgn val="ctr"/>
        <c:lblOffset val="100"/>
        <c:noMultiLvlLbl val="0"/>
      </c:catAx>
      <c:valAx>
        <c:axId val="2154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483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185056</xdr:rowOff>
    </xdr:from>
    <xdr:to>
      <xdr:col>6</xdr:col>
      <xdr:colOff>0</xdr:colOff>
      <xdr:row>27</xdr:row>
      <xdr:rowOff>185056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19BFA0-8456-4E5A-AB70-64E2BC41E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27" sqref="D27"/>
    </sheetView>
  </sheetViews>
  <sheetFormatPr defaultRowHeight="16.5"/>
  <sheetData>
    <row r="1" spans="1:1">
      <c r="A1" s="1" t="s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3"/>
  <sheetViews>
    <sheetView workbookViewId="0">
      <selection activeCell="A5" sqref="A5:A6"/>
    </sheetView>
  </sheetViews>
  <sheetFormatPr defaultRowHeight="16.5"/>
  <cols>
    <col min="3" max="7" width="9.125" bestFit="1" customWidth="1"/>
    <col min="8" max="8" width="10.25" bestFit="1" customWidth="1"/>
  </cols>
  <sheetData>
    <row r="1" spans="1:8">
      <c r="A1" t="s">
        <v>1</v>
      </c>
    </row>
    <row r="2" spans="1:8" ht="17.25" thickBot="1"/>
    <row r="3" spans="1:8">
      <c r="A3" s="65" t="s">
        <v>2</v>
      </c>
      <c r="B3" s="66" t="s">
        <v>3</v>
      </c>
      <c r="C3" s="66" t="s">
        <v>4</v>
      </c>
      <c r="D3" s="66"/>
      <c r="E3" s="67" t="s">
        <v>5</v>
      </c>
      <c r="F3" s="66" t="s">
        <v>6</v>
      </c>
      <c r="G3" s="66"/>
      <c r="H3" s="68" t="s">
        <v>7</v>
      </c>
    </row>
    <row r="4" spans="1:8">
      <c r="A4" s="69"/>
      <c r="B4" s="62"/>
      <c r="C4" s="63" t="s">
        <v>8</v>
      </c>
      <c r="D4" s="63" t="s">
        <v>9</v>
      </c>
      <c r="E4" s="63" t="s">
        <v>10</v>
      </c>
      <c r="F4" s="63" t="s">
        <v>11</v>
      </c>
      <c r="G4" s="63" t="s">
        <v>12</v>
      </c>
      <c r="H4" s="70"/>
    </row>
    <row r="5" spans="1:8">
      <c r="A5" s="71" t="s">
        <v>13</v>
      </c>
      <c r="B5" s="4" t="s">
        <v>14</v>
      </c>
      <c r="C5" s="64">
        <v>25</v>
      </c>
      <c r="D5" s="64">
        <v>58</v>
      </c>
      <c r="E5" s="64">
        <v>56</v>
      </c>
      <c r="F5" s="64">
        <v>32</v>
      </c>
      <c r="G5" s="64">
        <v>24</v>
      </c>
      <c r="H5" s="72">
        <f>SUM(C5:G5)</f>
        <v>195</v>
      </c>
    </row>
    <row r="6" spans="1:8">
      <c r="A6" s="71"/>
      <c r="B6" s="4" t="s">
        <v>15</v>
      </c>
      <c r="C6" s="64">
        <v>52</v>
      </c>
      <c r="D6" s="64">
        <v>36</v>
      </c>
      <c r="E6" s="64">
        <v>27</v>
      </c>
      <c r="F6" s="64">
        <v>47</v>
      </c>
      <c r="G6" s="64">
        <v>36</v>
      </c>
      <c r="H6" s="72">
        <f t="shared" ref="H6:H12" si="0">SUM(C6:G6)</f>
        <v>198</v>
      </c>
    </row>
    <row r="7" spans="1:8">
      <c r="A7" s="71" t="s">
        <v>16</v>
      </c>
      <c r="B7" s="4" t="s">
        <v>17</v>
      </c>
      <c r="C7" s="64">
        <v>125</v>
      </c>
      <c r="D7" s="64">
        <v>156</v>
      </c>
      <c r="E7" s="64">
        <v>204</v>
      </c>
      <c r="F7" s="64">
        <v>157</v>
      </c>
      <c r="G7" s="64">
        <v>347</v>
      </c>
      <c r="H7" s="72">
        <f t="shared" si="0"/>
        <v>989</v>
      </c>
    </row>
    <row r="8" spans="1:8">
      <c r="A8" s="71"/>
      <c r="B8" s="4" t="s">
        <v>18</v>
      </c>
      <c r="C8" s="64">
        <v>34</v>
      </c>
      <c r="D8" s="64">
        <v>62</v>
      </c>
      <c r="E8" s="64">
        <v>62</v>
      </c>
      <c r="F8" s="64">
        <v>34</v>
      </c>
      <c r="G8" s="64">
        <v>82</v>
      </c>
      <c r="H8" s="72">
        <f t="shared" si="0"/>
        <v>274</v>
      </c>
    </row>
    <row r="9" spans="1:8">
      <c r="A9" s="71"/>
      <c r="B9" s="4" t="s">
        <v>19</v>
      </c>
      <c r="C9" s="64">
        <v>85</v>
      </c>
      <c r="D9" s="64">
        <v>36</v>
      </c>
      <c r="E9" s="64">
        <v>75</v>
      </c>
      <c r="F9" s="64">
        <v>64</v>
      </c>
      <c r="G9" s="64">
        <v>28</v>
      </c>
      <c r="H9" s="72">
        <f t="shared" si="0"/>
        <v>288</v>
      </c>
    </row>
    <row r="10" spans="1:8">
      <c r="A10" s="71" t="s">
        <v>20</v>
      </c>
      <c r="B10" s="4" t="s">
        <v>21</v>
      </c>
      <c r="C10" s="64">
        <v>68</v>
      </c>
      <c r="D10" s="64">
        <v>92</v>
      </c>
      <c r="E10" s="64">
        <v>51</v>
      </c>
      <c r="F10" s="64">
        <v>73</v>
      </c>
      <c r="G10" s="64">
        <v>54</v>
      </c>
      <c r="H10" s="72">
        <f t="shared" si="0"/>
        <v>338</v>
      </c>
    </row>
    <row r="11" spans="1:8">
      <c r="A11" s="71"/>
      <c r="B11" s="4" t="s">
        <v>22</v>
      </c>
      <c r="C11" s="64">
        <v>31</v>
      </c>
      <c r="D11" s="64">
        <v>30</v>
      </c>
      <c r="E11" s="64">
        <v>42</v>
      </c>
      <c r="F11" s="64">
        <v>17</v>
      </c>
      <c r="G11" s="64">
        <v>25</v>
      </c>
      <c r="H11" s="72">
        <f t="shared" si="0"/>
        <v>145</v>
      </c>
    </row>
    <row r="12" spans="1:8">
      <c r="A12" s="71"/>
      <c r="B12" s="4" t="s">
        <v>23</v>
      </c>
      <c r="C12" s="64">
        <v>106</v>
      </c>
      <c r="D12" s="64">
        <v>88</v>
      </c>
      <c r="E12" s="64">
        <v>124</v>
      </c>
      <c r="F12" s="64">
        <v>64</v>
      </c>
      <c r="G12" s="64">
        <v>72</v>
      </c>
      <c r="H12" s="72">
        <f t="shared" si="0"/>
        <v>454</v>
      </c>
    </row>
    <row r="13" spans="1:8" ht="17.25" thickBot="1">
      <c r="A13" s="73" t="s">
        <v>24</v>
      </c>
      <c r="B13" s="74"/>
      <c r="C13" s="75">
        <f>SUM(C5:C12)</f>
        <v>526</v>
      </c>
      <c r="D13" s="75">
        <f t="shared" ref="D13:H13" si="1">SUM(D5:D12)</f>
        <v>558</v>
      </c>
      <c r="E13" s="75">
        <f t="shared" si="1"/>
        <v>641</v>
      </c>
      <c r="F13" s="75">
        <f t="shared" si="1"/>
        <v>488</v>
      </c>
      <c r="G13" s="75">
        <f t="shared" si="1"/>
        <v>668</v>
      </c>
      <c r="H13" s="76">
        <f t="shared" si="1"/>
        <v>2881</v>
      </c>
    </row>
  </sheetData>
  <mergeCells count="9">
    <mergeCell ref="A13:B13"/>
    <mergeCell ref="A10:A12"/>
    <mergeCell ref="A7:A9"/>
    <mergeCell ref="A5:A6"/>
    <mergeCell ref="A3:A4"/>
    <mergeCell ref="B3:B4"/>
    <mergeCell ref="C3:D3"/>
    <mergeCell ref="F3:G3"/>
    <mergeCell ref="H3:H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5"/>
  <sheetViews>
    <sheetView workbookViewId="0">
      <selection activeCell="I12" sqref="I12"/>
    </sheetView>
  </sheetViews>
  <sheetFormatPr defaultRowHeight="16.5"/>
  <cols>
    <col min="1" max="7" width="11.625" customWidth="1"/>
  </cols>
  <sheetData>
    <row r="1" spans="1:7">
      <c r="A1" t="s">
        <v>25</v>
      </c>
    </row>
    <row r="3" spans="1:7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</row>
    <row r="4" spans="1:7">
      <c r="A4" s="4" t="s">
        <v>33</v>
      </c>
      <c r="B4" s="4" t="s">
        <v>34</v>
      </c>
      <c r="C4" s="4" t="s">
        <v>35</v>
      </c>
      <c r="D4" s="5">
        <v>4273000</v>
      </c>
      <c r="E4" s="5">
        <v>882000</v>
      </c>
      <c r="F4" s="5">
        <f>D4*0.25</f>
        <v>1068250</v>
      </c>
      <c r="G4" s="5">
        <f>SUM(D4:F4)</f>
        <v>6223250</v>
      </c>
    </row>
    <row r="5" spans="1:7">
      <c r="A5" s="4" t="s">
        <v>36</v>
      </c>
      <c r="B5" s="4" t="s">
        <v>37</v>
      </c>
      <c r="C5" s="4" t="s">
        <v>38</v>
      </c>
      <c r="D5" s="5">
        <v>3697000</v>
      </c>
      <c r="E5" s="5">
        <v>724000</v>
      </c>
      <c r="F5" s="5">
        <f t="shared" ref="F5:F15" si="0">D5*0.25</f>
        <v>924250</v>
      </c>
      <c r="G5" s="5">
        <f t="shared" ref="G5:G15" si="1">SUM(D5:F5)</f>
        <v>5345250</v>
      </c>
    </row>
    <row r="6" spans="1:7">
      <c r="A6" s="4" t="s">
        <v>39</v>
      </c>
      <c r="B6" s="4" t="s">
        <v>40</v>
      </c>
      <c r="C6" s="4" t="s">
        <v>41</v>
      </c>
      <c r="D6" s="5">
        <v>2856000</v>
      </c>
      <c r="E6" s="5">
        <v>430000</v>
      </c>
      <c r="F6" s="5">
        <f t="shared" si="0"/>
        <v>714000</v>
      </c>
      <c r="G6" s="5">
        <f t="shared" si="1"/>
        <v>4000000</v>
      </c>
    </row>
    <row r="7" spans="1:7">
      <c r="A7" s="4" t="s">
        <v>42</v>
      </c>
      <c r="B7" s="4" t="s">
        <v>43</v>
      </c>
      <c r="C7" s="4" t="s">
        <v>44</v>
      </c>
      <c r="D7" s="5">
        <v>3047000</v>
      </c>
      <c r="E7" s="5">
        <v>524000</v>
      </c>
      <c r="F7" s="5">
        <f t="shared" si="0"/>
        <v>761750</v>
      </c>
      <c r="G7" s="5">
        <f t="shared" si="1"/>
        <v>4332750</v>
      </c>
    </row>
    <row r="8" spans="1:7">
      <c r="A8" s="4" t="s">
        <v>45</v>
      </c>
      <c r="B8" s="4" t="s">
        <v>46</v>
      </c>
      <c r="C8" s="4" t="s">
        <v>47</v>
      </c>
      <c r="D8" s="5">
        <v>3140000</v>
      </c>
      <c r="E8" s="5">
        <v>480000</v>
      </c>
      <c r="F8" s="5">
        <f t="shared" si="0"/>
        <v>785000</v>
      </c>
      <c r="G8" s="5">
        <f t="shared" si="1"/>
        <v>4405000</v>
      </c>
    </row>
    <row r="9" spans="1:7">
      <c r="A9" s="4" t="s">
        <v>48</v>
      </c>
      <c r="B9" s="4" t="s">
        <v>49</v>
      </c>
      <c r="C9" s="4" t="s">
        <v>50</v>
      </c>
      <c r="D9" s="5">
        <v>2510000</v>
      </c>
      <c r="E9" s="5">
        <v>320000</v>
      </c>
      <c r="F9" s="5">
        <f t="shared" si="0"/>
        <v>627500</v>
      </c>
      <c r="G9" s="5">
        <f t="shared" si="1"/>
        <v>3457500</v>
      </c>
    </row>
    <row r="10" spans="1:7">
      <c r="A10" s="4" t="s">
        <v>51</v>
      </c>
      <c r="B10" s="4" t="s">
        <v>52</v>
      </c>
      <c r="C10" s="4" t="s">
        <v>38</v>
      </c>
      <c r="D10" s="5">
        <v>3506000</v>
      </c>
      <c r="E10" s="5">
        <v>542000</v>
      </c>
      <c r="F10" s="5">
        <f t="shared" si="0"/>
        <v>876500</v>
      </c>
      <c r="G10" s="5">
        <f t="shared" si="1"/>
        <v>4924500</v>
      </c>
    </row>
    <row r="11" spans="1:7">
      <c r="A11" s="4" t="s">
        <v>53</v>
      </c>
      <c r="B11" s="4" t="s">
        <v>54</v>
      </c>
      <c r="C11" s="4" t="s">
        <v>47</v>
      </c>
      <c r="D11" s="5">
        <v>3200000</v>
      </c>
      <c r="E11" s="5">
        <v>360000</v>
      </c>
      <c r="F11" s="5">
        <f t="shared" si="0"/>
        <v>800000</v>
      </c>
      <c r="G11" s="5">
        <f t="shared" si="1"/>
        <v>4360000</v>
      </c>
    </row>
    <row r="12" spans="1:7">
      <c r="A12" s="4" t="s">
        <v>55</v>
      </c>
      <c r="B12" s="4" t="s">
        <v>56</v>
      </c>
      <c r="C12" s="4" t="s">
        <v>41</v>
      </c>
      <c r="D12" s="5">
        <v>2734000</v>
      </c>
      <c r="E12" s="5">
        <v>324000</v>
      </c>
      <c r="F12" s="5">
        <f t="shared" si="0"/>
        <v>683500</v>
      </c>
      <c r="G12" s="5">
        <f t="shared" si="1"/>
        <v>3741500</v>
      </c>
    </row>
    <row r="13" spans="1:7">
      <c r="A13" s="4" t="s">
        <v>57</v>
      </c>
      <c r="B13" s="4" t="s">
        <v>58</v>
      </c>
      <c r="C13" s="4" t="s">
        <v>50</v>
      </c>
      <c r="D13" s="5">
        <v>2473000</v>
      </c>
      <c r="E13" s="5">
        <v>268000</v>
      </c>
      <c r="F13" s="5">
        <f t="shared" si="0"/>
        <v>618250</v>
      </c>
      <c r="G13" s="5">
        <f t="shared" si="1"/>
        <v>3359250</v>
      </c>
    </row>
    <row r="14" spans="1:7">
      <c r="A14" s="4" t="s">
        <v>59</v>
      </c>
      <c r="B14" s="4" t="s">
        <v>60</v>
      </c>
      <c r="C14" s="4" t="s">
        <v>61</v>
      </c>
      <c r="D14" s="5">
        <v>2810000</v>
      </c>
      <c r="E14" s="5">
        <v>302000</v>
      </c>
      <c r="F14" s="5">
        <f t="shared" si="0"/>
        <v>702500</v>
      </c>
      <c r="G14" s="5">
        <f t="shared" si="1"/>
        <v>3814500</v>
      </c>
    </row>
    <row r="15" spans="1:7">
      <c r="A15" s="4" t="s">
        <v>62</v>
      </c>
      <c r="B15" s="4" t="s">
        <v>63</v>
      </c>
      <c r="C15" s="4" t="s">
        <v>47</v>
      </c>
      <c r="D15" s="5">
        <v>2980000</v>
      </c>
      <c r="E15" s="5">
        <v>347000</v>
      </c>
      <c r="F15" s="5">
        <f t="shared" si="0"/>
        <v>745000</v>
      </c>
      <c r="G15" s="5">
        <f t="shared" si="1"/>
        <v>4072000</v>
      </c>
    </row>
  </sheetData>
  <phoneticPr fontId="3" type="noConversion"/>
  <conditionalFormatting sqref="A4:G15">
    <cfRule type="expression" dxfId="0" priority="1">
      <formula>AND($C4="주임",$G4&lt;4000000)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"/>
  <sheetViews>
    <sheetView tabSelected="1" topLeftCell="A6" workbookViewId="0">
      <selection activeCell="G31" sqref="G31"/>
    </sheetView>
  </sheetViews>
  <sheetFormatPr defaultRowHeight="16.5"/>
  <cols>
    <col min="1" max="1" width="9.875" bestFit="1" customWidth="1"/>
    <col min="2" max="2" width="10.5" bestFit="1" customWidth="1"/>
    <col min="3" max="3" width="15.25" customWidth="1"/>
    <col min="4" max="4" width="10.5" bestFit="1" customWidth="1"/>
    <col min="9" max="10" width="10.625" bestFit="1" customWidth="1"/>
  </cols>
  <sheetData>
    <row r="1" spans="1:10">
      <c r="A1" s="6" t="s">
        <v>64</v>
      </c>
      <c r="B1" s="2"/>
      <c r="C1" s="2"/>
      <c r="D1" s="2"/>
      <c r="E1" s="2"/>
      <c r="F1" s="7" t="s">
        <v>65</v>
      </c>
      <c r="G1" s="2"/>
      <c r="H1" s="2"/>
      <c r="I1" s="2"/>
      <c r="J1" s="2"/>
    </row>
    <row r="2" spans="1:10">
      <c r="A2" s="3" t="s">
        <v>66</v>
      </c>
      <c r="B2" s="3" t="s">
        <v>67</v>
      </c>
      <c r="C2" s="3" t="s">
        <v>68</v>
      </c>
      <c r="D2" s="3" t="s">
        <v>69</v>
      </c>
      <c r="E2" s="2"/>
      <c r="F2" s="3" t="s">
        <v>67</v>
      </c>
      <c r="G2" s="3" t="s">
        <v>70</v>
      </c>
      <c r="H2" s="3" t="s">
        <v>71</v>
      </c>
      <c r="I2" s="3" t="s">
        <v>29</v>
      </c>
      <c r="J2" s="8" t="s">
        <v>72</v>
      </c>
    </row>
    <row r="3" spans="1:10">
      <c r="A3" s="9" t="s">
        <v>73</v>
      </c>
      <c r="B3" s="9" t="s">
        <v>74</v>
      </c>
      <c r="C3" s="10">
        <v>28561500</v>
      </c>
      <c r="D3" s="11"/>
      <c r="E3" s="2"/>
      <c r="F3" s="9" t="s">
        <v>75</v>
      </c>
      <c r="G3" s="9" t="s">
        <v>76</v>
      </c>
      <c r="H3" s="9" t="s">
        <v>35</v>
      </c>
      <c r="I3" s="10">
        <v>3560000</v>
      </c>
      <c r="J3" s="10">
        <v>2512000</v>
      </c>
    </row>
    <row r="4" spans="1:10">
      <c r="A4" s="9" t="s">
        <v>77</v>
      </c>
      <c r="B4" s="9" t="s">
        <v>78</v>
      </c>
      <c r="C4" s="10">
        <v>38651200</v>
      </c>
      <c r="D4" s="11"/>
      <c r="E4" s="2"/>
      <c r="F4" s="9" t="s">
        <v>79</v>
      </c>
      <c r="G4" s="9" t="s">
        <v>80</v>
      </c>
      <c r="H4" s="9" t="s">
        <v>38</v>
      </c>
      <c r="I4" s="10">
        <v>3256000</v>
      </c>
      <c r="J4" s="10">
        <v>1826000</v>
      </c>
    </row>
    <row r="5" spans="1:10">
      <c r="A5" s="9" t="s">
        <v>81</v>
      </c>
      <c r="B5" s="9" t="s">
        <v>82</v>
      </c>
      <c r="C5" s="10">
        <v>19560000</v>
      </c>
      <c r="D5" s="11"/>
      <c r="E5" s="2"/>
      <c r="F5" s="9" t="s">
        <v>83</v>
      </c>
      <c r="G5" s="9" t="s">
        <v>84</v>
      </c>
      <c r="H5" s="9" t="s">
        <v>50</v>
      </c>
      <c r="I5" s="10">
        <v>2560000</v>
      </c>
      <c r="J5" s="10">
        <v>1282000</v>
      </c>
    </row>
    <row r="6" spans="1:10">
      <c r="A6" s="9" t="s">
        <v>85</v>
      </c>
      <c r="B6" s="9" t="s">
        <v>86</v>
      </c>
      <c r="C6" s="10">
        <v>32470000</v>
      </c>
      <c r="D6" s="11"/>
      <c r="E6" s="2"/>
      <c r="F6" s="9" t="s">
        <v>87</v>
      </c>
      <c r="G6" s="9" t="s">
        <v>80</v>
      </c>
      <c r="H6" s="9" t="s">
        <v>47</v>
      </c>
      <c r="I6" s="10">
        <v>3075000</v>
      </c>
      <c r="J6" s="10">
        <v>1568000</v>
      </c>
    </row>
    <row r="7" spans="1:10">
      <c r="A7" s="9" t="s">
        <v>77</v>
      </c>
      <c r="B7" s="9" t="s">
        <v>88</v>
      </c>
      <c r="C7" s="10">
        <v>56587200</v>
      </c>
      <c r="D7" s="11" t="s">
        <v>89</v>
      </c>
      <c r="E7" s="2"/>
      <c r="F7" s="9" t="s">
        <v>90</v>
      </c>
      <c r="G7" s="9" t="s">
        <v>80</v>
      </c>
      <c r="H7" s="9" t="s">
        <v>41</v>
      </c>
      <c r="I7" s="10">
        <v>2856000</v>
      </c>
      <c r="J7" s="10">
        <v>1240000</v>
      </c>
    </row>
    <row r="8" spans="1:10">
      <c r="A8" s="9" t="s">
        <v>81</v>
      </c>
      <c r="B8" s="9" t="s">
        <v>91</v>
      </c>
      <c r="C8" s="10">
        <v>36521700</v>
      </c>
      <c r="D8" s="11"/>
      <c r="E8" s="2"/>
      <c r="F8" s="9" t="s">
        <v>92</v>
      </c>
      <c r="G8" s="9" t="s">
        <v>76</v>
      </c>
      <c r="H8" s="9" t="s">
        <v>50</v>
      </c>
      <c r="I8" s="10">
        <v>2473000</v>
      </c>
      <c r="J8" s="10">
        <v>1195000</v>
      </c>
    </row>
    <row r="9" spans="1:10">
      <c r="A9" s="9" t="s">
        <v>73</v>
      </c>
      <c r="B9" s="9" t="s">
        <v>93</v>
      </c>
      <c r="C9" s="10">
        <v>52438600</v>
      </c>
      <c r="D9" s="9" t="s">
        <v>94</v>
      </c>
      <c r="E9" s="2"/>
      <c r="F9" s="9" t="s">
        <v>95</v>
      </c>
      <c r="G9" s="9" t="s">
        <v>84</v>
      </c>
      <c r="H9" s="9" t="s">
        <v>50</v>
      </c>
      <c r="I9" s="10">
        <v>2372000</v>
      </c>
      <c r="J9" s="10">
        <v>1153000</v>
      </c>
    </row>
    <row r="10" spans="1:10">
      <c r="A10" s="9" t="s">
        <v>85</v>
      </c>
      <c r="B10" s="9" t="s">
        <v>96</v>
      </c>
      <c r="C10" s="10">
        <v>37542300</v>
      </c>
      <c r="D10" s="9"/>
      <c r="E10" s="2"/>
      <c r="F10" s="9" t="s">
        <v>97</v>
      </c>
      <c r="G10" s="9" t="s">
        <v>76</v>
      </c>
      <c r="H10" s="9" t="s">
        <v>41</v>
      </c>
      <c r="I10" s="10">
        <v>2903000</v>
      </c>
      <c r="J10" s="10">
        <v>1200000</v>
      </c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6.5" customHeight="1">
      <c r="A12" s="3" t="s">
        <v>66</v>
      </c>
      <c r="B12" s="2"/>
      <c r="C12" s="12" t="s">
        <v>98</v>
      </c>
      <c r="D12" s="2"/>
      <c r="E12" s="2"/>
      <c r="F12" s="60" t="s">
        <v>99</v>
      </c>
      <c r="G12" s="60"/>
      <c r="H12" s="60"/>
      <c r="I12" s="60"/>
      <c r="J12" s="61" t="str">
        <f>COUNTIFS(J3:J10,"&gt;1200000",I3:I10,"&gt;="&amp;AVERAGE(I3:I10))&amp;"명"</f>
        <v>3명</v>
      </c>
    </row>
    <row r="13" spans="1:10">
      <c r="A13" s="9" t="s">
        <v>268</v>
      </c>
      <c r="B13" s="2"/>
      <c r="C13" s="10">
        <f>ROUNDUP(DSUM(A2:D10,3,A12:A13),-3)</f>
        <v>81001000</v>
      </c>
      <c r="D13" s="2"/>
      <c r="E13" s="2"/>
      <c r="F13" s="60"/>
      <c r="G13" s="60"/>
      <c r="H13" s="60"/>
      <c r="I13" s="60"/>
      <c r="J13" s="61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6" t="s">
        <v>100</v>
      </c>
      <c r="B15" s="2"/>
      <c r="C15" s="2"/>
      <c r="D15" s="2"/>
      <c r="E15" s="2"/>
      <c r="F15" s="6" t="s">
        <v>101</v>
      </c>
      <c r="G15" s="2"/>
      <c r="H15" s="2"/>
      <c r="I15" s="2"/>
      <c r="J15" s="2"/>
    </row>
    <row r="16" spans="1:10">
      <c r="A16" s="3" t="s">
        <v>102</v>
      </c>
      <c r="B16" s="3" t="s">
        <v>67</v>
      </c>
      <c r="C16" s="3" t="s">
        <v>103</v>
      </c>
      <c r="D16" s="13" t="s">
        <v>104</v>
      </c>
      <c r="E16" s="2"/>
      <c r="F16" s="3" t="s">
        <v>67</v>
      </c>
      <c r="G16" s="14" t="s">
        <v>105</v>
      </c>
      <c r="H16" s="14" t="s">
        <v>106</v>
      </c>
      <c r="I16" s="3" t="s">
        <v>107</v>
      </c>
      <c r="J16" s="13" t="s">
        <v>108</v>
      </c>
    </row>
    <row r="17" spans="1:10">
      <c r="A17" s="15" t="s">
        <v>109</v>
      </c>
      <c r="B17" s="9" t="s">
        <v>110</v>
      </c>
      <c r="C17" s="16" t="s">
        <v>111</v>
      </c>
      <c r="D17" s="9" t="str">
        <f t="shared" ref="D17:D24" si="0">CHOOSE(MID(C17:C24,8,1),"남","여","남","여")</f>
        <v>여</v>
      </c>
      <c r="E17" s="2"/>
      <c r="F17" s="9" t="s">
        <v>112</v>
      </c>
      <c r="G17" s="17">
        <v>82</v>
      </c>
      <c r="H17" s="17">
        <v>94</v>
      </c>
      <c r="I17" s="9">
        <f t="shared" ref="I17:I24" si="1">SUM(G17:H17)</f>
        <v>176</v>
      </c>
      <c r="J17" s="9" t="str">
        <f t="shared" ref="J17:J24" si="2">IF(LARGE($I$17:$I$24,1)=I17,"최우수",IF(LARGE($I$17:$I$24,2)=I17,"우수",""))</f>
        <v>우수</v>
      </c>
    </row>
    <row r="18" spans="1:10">
      <c r="A18" s="15" t="s">
        <v>113</v>
      </c>
      <c r="B18" s="9" t="s">
        <v>114</v>
      </c>
      <c r="C18" s="16" t="s">
        <v>115</v>
      </c>
      <c r="D18" s="9" t="str">
        <f t="shared" si="0"/>
        <v>남</v>
      </c>
      <c r="E18" s="2"/>
      <c r="F18" s="9" t="s">
        <v>116</v>
      </c>
      <c r="G18" s="17">
        <v>63</v>
      </c>
      <c r="H18" s="17">
        <v>83</v>
      </c>
      <c r="I18" s="9">
        <f t="shared" si="1"/>
        <v>146</v>
      </c>
      <c r="J18" s="9" t="str">
        <f t="shared" si="2"/>
        <v/>
      </c>
    </row>
    <row r="19" spans="1:10">
      <c r="A19" s="15" t="s">
        <v>117</v>
      </c>
      <c r="B19" s="9" t="s">
        <v>118</v>
      </c>
      <c r="C19" s="16" t="s">
        <v>119</v>
      </c>
      <c r="D19" s="9" t="str">
        <f t="shared" si="0"/>
        <v>여</v>
      </c>
      <c r="E19" s="2"/>
      <c r="F19" s="9" t="s">
        <v>120</v>
      </c>
      <c r="G19" s="17">
        <v>76</v>
      </c>
      <c r="H19" s="17">
        <v>86</v>
      </c>
      <c r="I19" s="9">
        <f t="shared" si="1"/>
        <v>162</v>
      </c>
      <c r="J19" s="9" t="str">
        <f t="shared" si="2"/>
        <v/>
      </c>
    </row>
    <row r="20" spans="1:10">
      <c r="A20" s="15" t="s">
        <v>121</v>
      </c>
      <c r="B20" s="9" t="s">
        <v>122</v>
      </c>
      <c r="C20" s="16" t="s">
        <v>123</v>
      </c>
      <c r="D20" s="9" t="str">
        <f t="shared" si="0"/>
        <v>남</v>
      </c>
      <c r="E20" s="2"/>
      <c r="F20" s="9" t="s">
        <v>124</v>
      </c>
      <c r="G20" s="17">
        <v>62</v>
      </c>
      <c r="H20" s="17">
        <v>88</v>
      </c>
      <c r="I20" s="9">
        <f t="shared" si="1"/>
        <v>150</v>
      </c>
      <c r="J20" s="9" t="str">
        <f t="shared" si="2"/>
        <v/>
      </c>
    </row>
    <row r="21" spans="1:10">
      <c r="A21" s="15" t="s">
        <v>125</v>
      </c>
      <c r="B21" s="9" t="s">
        <v>126</v>
      </c>
      <c r="C21" s="16" t="s">
        <v>127</v>
      </c>
      <c r="D21" s="9" t="str">
        <f t="shared" si="0"/>
        <v>남</v>
      </c>
      <c r="E21" s="2"/>
      <c r="F21" s="9" t="s">
        <v>128</v>
      </c>
      <c r="G21" s="17">
        <v>92</v>
      </c>
      <c r="H21" s="17">
        <v>96</v>
      </c>
      <c r="I21" s="9">
        <f t="shared" si="1"/>
        <v>188</v>
      </c>
      <c r="J21" s="9" t="str">
        <f t="shared" si="2"/>
        <v>최우수</v>
      </c>
    </row>
    <row r="22" spans="1:10">
      <c r="A22" s="15" t="s">
        <v>129</v>
      </c>
      <c r="B22" s="9" t="s">
        <v>130</v>
      </c>
      <c r="C22" s="18" t="s">
        <v>131</v>
      </c>
      <c r="D22" s="9" t="str">
        <f t="shared" si="0"/>
        <v>남</v>
      </c>
      <c r="E22" s="2"/>
      <c r="F22" s="9" t="s">
        <v>132</v>
      </c>
      <c r="G22" s="17">
        <v>85</v>
      </c>
      <c r="H22" s="17">
        <v>80</v>
      </c>
      <c r="I22" s="9">
        <f t="shared" si="1"/>
        <v>165</v>
      </c>
      <c r="J22" s="9" t="str">
        <f t="shared" si="2"/>
        <v/>
      </c>
    </row>
    <row r="23" spans="1:10">
      <c r="A23" s="15" t="s">
        <v>133</v>
      </c>
      <c r="B23" s="9" t="s">
        <v>134</v>
      </c>
      <c r="C23" s="16" t="s">
        <v>135</v>
      </c>
      <c r="D23" s="9" t="str">
        <f t="shared" si="0"/>
        <v>남</v>
      </c>
      <c r="E23" s="2"/>
      <c r="F23" s="9" t="s">
        <v>136</v>
      </c>
      <c r="G23" s="17">
        <v>62</v>
      </c>
      <c r="H23" s="17">
        <v>77</v>
      </c>
      <c r="I23" s="9">
        <f t="shared" si="1"/>
        <v>139</v>
      </c>
      <c r="J23" s="9" t="str">
        <f t="shared" si="2"/>
        <v/>
      </c>
    </row>
    <row r="24" spans="1:10">
      <c r="A24" s="15" t="s">
        <v>137</v>
      </c>
      <c r="B24" s="9" t="s">
        <v>138</v>
      </c>
      <c r="C24" s="16" t="s">
        <v>139</v>
      </c>
      <c r="D24" s="9" t="str">
        <f t="shared" si="0"/>
        <v>여</v>
      </c>
      <c r="E24" s="2"/>
      <c r="F24" s="9" t="s">
        <v>140</v>
      </c>
      <c r="G24" s="17">
        <v>73</v>
      </c>
      <c r="H24" s="17">
        <v>68</v>
      </c>
      <c r="I24" s="9">
        <f t="shared" si="1"/>
        <v>141</v>
      </c>
      <c r="J24" s="9" t="str">
        <f t="shared" si="2"/>
        <v/>
      </c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6" t="s">
        <v>141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3" t="s">
        <v>142</v>
      </c>
      <c r="B28" s="3" t="s">
        <v>143</v>
      </c>
      <c r="C28" s="3" t="s">
        <v>144</v>
      </c>
      <c r="D28" s="13" t="s">
        <v>145</v>
      </c>
      <c r="E28" s="2"/>
      <c r="F28" s="2"/>
      <c r="G28" s="2"/>
      <c r="H28" s="2"/>
      <c r="I28" s="2"/>
    </row>
    <row r="29" spans="1:10">
      <c r="A29" s="9" t="s">
        <v>146</v>
      </c>
      <c r="B29" s="9" t="s">
        <v>147</v>
      </c>
      <c r="C29" s="9" t="s">
        <v>148</v>
      </c>
      <c r="D29" s="9" t="str">
        <f t="shared" ref="D29:D36" si="3">IFERROR(HLOOKUP(LEFT($A29,1),$B$38:$D$39,2,FALSE),"코드오류")</f>
        <v>멀티미디어</v>
      </c>
      <c r="E29" s="2"/>
      <c r="F29" s="2"/>
      <c r="G29" s="2"/>
      <c r="H29" s="2"/>
      <c r="I29" s="2"/>
    </row>
    <row r="30" spans="1:10">
      <c r="A30" s="9" t="s">
        <v>149</v>
      </c>
      <c r="B30" s="9" t="s">
        <v>150</v>
      </c>
      <c r="C30" s="9" t="s">
        <v>151</v>
      </c>
      <c r="D30" s="9" t="str">
        <f t="shared" si="3"/>
        <v>네트워크</v>
      </c>
      <c r="E30" s="2"/>
      <c r="F30" s="2"/>
      <c r="G30" s="2"/>
      <c r="H30" s="2"/>
      <c r="I30" s="2"/>
    </row>
    <row r="31" spans="1:10">
      <c r="A31" s="9" t="s">
        <v>152</v>
      </c>
      <c r="B31" s="9" t="s">
        <v>153</v>
      </c>
      <c r="C31" s="9" t="s">
        <v>154</v>
      </c>
      <c r="D31" s="9" t="str">
        <f t="shared" si="3"/>
        <v>소프트웨어</v>
      </c>
      <c r="E31" s="2"/>
      <c r="F31" s="2"/>
      <c r="G31" s="2"/>
      <c r="H31" s="2"/>
      <c r="I31" s="2"/>
    </row>
    <row r="32" spans="1:10">
      <c r="A32" s="9" t="s">
        <v>155</v>
      </c>
      <c r="B32" s="9" t="s">
        <v>156</v>
      </c>
      <c r="C32" s="9" t="s">
        <v>157</v>
      </c>
      <c r="D32" s="9" t="str">
        <f t="shared" si="3"/>
        <v>멀티미디어</v>
      </c>
      <c r="E32" s="2"/>
      <c r="F32" s="2"/>
      <c r="G32" s="2"/>
      <c r="H32" s="2"/>
      <c r="I32" s="2"/>
    </row>
    <row r="33" spans="1:10">
      <c r="A33" s="9" t="s">
        <v>158</v>
      </c>
      <c r="B33" s="9" t="s">
        <v>159</v>
      </c>
      <c r="C33" s="9" t="s">
        <v>160</v>
      </c>
      <c r="D33" s="9" t="str">
        <f t="shared" si="3"/>
        <v>소프트웨어</v>
      </c>
      <c r="E33" s="2"/>
      <c r="F33" s="2"/>
      <c r="G33" s="2"/>
      <c r="H33" s="2"/>
      <c r="I33" s="2"/>
    </row>
    <row r="34" spans="1:10">
      <c r="A34" s="9" t="s">
        <v>161</v>
      </c>
      <c r="B34" s="9" t="s">
        <v>162</v>
      </c>
      <c r="C34" s="9" t="s">
        <v>163</v>
      </c>
      <c r="D34" s="9" t="str">
        <f t="shared" si="3"/>
        <v>네트워크</v>
      </c>
      <c r="E34" s="2"/>
      <c r="F34" s="2"/>
      <c r="G34" s="2"/>
      <c r="H34" s="2"/>
      <c r="I34" s="2"/>
    </row>
    <row r="35" spans="1:10">
      <c r="A35" s="9" t="s">
        <v>164</v>
      </c>
      <c r="B35" s="9" t="s">
        <v>165</v>
      </c>
      <c r="C35" s="9" t="s">
        <v>166</v>
      </c>
      <c r="D35" s="9" t="str">
        <f t="shared" si="3"/>
        <v>멀티미디어</v>
      </c>
      <c r="E35" s="2"/>
      <c r="F35" s="2"/>
      <c r="G35" s="2"/>
      <c r="H35" s="2"/>
      <c r="I35" s="2"/>
    </row>
    <row r="36" spans="1:10">
      <c r="A36" s="9" t="s">
        <v>167</v>
      </c>
      <c r="B36" s="9" t="s">
        <v>168</v>
      </c>
      <c r="C36" s="9" t="s">
        <v>169</v>
      </c>
      <c r="D36" s="9" t="str">
        <f t="shared" si="3"/>
        <v>코드오류</v>
      </c>
      <c r="E36" s="2"/>
      <c r="F36" s="2"/>
      <c r="G36" s="2"/>
      <c r="H36" s="2"/>
      <c r="I36" s="2"/>
    </row>
    <row r="37" spans="1:10" ht="17.25" thickBo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19" t="s">
        <v>170</v>
      </c>
      <c r="B38" s="20" t="s">
        <v>171</v>
      </c>
      <c r="C38" s="21" t="s">
        <v>172</v>
      </c>
      <c r="D38" s="22" t="s">
        <v>173</v>
      </c>
      <c r="E38" s="2"/>
      <c r="F38" s="2"/>
      <c r="G38" s="2"/>
      <c r="H38" s="2"/>
      <c r="I38" s="2"/>
      <c r="J38" s="2"/>
    </row>
    <row r="39" spans="1:10" ht="17.25" thickBot="1">
      <c r="A39" s="19" t="s">
        <v>174</v>
      </c>
      <c r="B39" s="23" t="s">
        <v>175</v>
      </c>
      <c r="C39" s="24" t="s">
        <v>176</v>
      </c>
      <c r="D39" s="25" t="s">
        <v>177</v>
      </c>
      <c r="E39" s="2"/>
      <c r="F39" s="2"/>
      <c r="G39" s="2"/>
      <c r="H39" s="2"/>
      <c r="I39" s="2"/>
      <c r="J39" s="2"/>
    </row>
  </sheetData>
  <mergeCells count="2">
    <mergeCell ref="F12:I13"/>
    <mergeCell ref="J12:J1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1"/>
  <sheetViews>
    <sheetView workbookViewId="0">
      <selection activeCell="C7" sqref="C7"/>
    </sheetView>
  </sheetViews>
  <sheetFormatPr defaultRowHeight="16.5"/>
  <cols>
    <col min="1" max="4" width="12.625" customWidth="1"/>
  </cols>
  <sheetData>
    <row r="1" spans="1:4">
      <c r="A1" t="s">
        <v>178</v>
      </c>
    </row>
    <row r="2" spans="1:4">
      <c r="A2" s="26"/>
      <c r="B2" s="26"/>
      <c r="C2" s="26"/>
      <c r="D2" s="26"/>
    </row>
    <row r="3" spans="1:4">
      <c r="A3" s="27" t="s">
        <v>179</v>
      </c>
      <c r="B3" s="27" t="s">
        <v>180</v>
      </c>
      <c r="C3" s="28" t="s">
        <v>181</v>
      </c>
      <c r="D3" s="28" t="s">
        <v>182</v>
      </c>
    </row>
    <row r="4" spans="1:4">
      <c r="A4" s="27" t="s">
        <v>183</v>
      </c>
      <c r="B4" s="29">
        <v>221653</v>
      </c>
      <c r="C4" s="30">
        <f t="shared" ref="C4:C10" si="0">B4*D4/100</f>
        <v>83563.181000000011</v>
      </c>
      <c r="D4" s="31">
        <v>37.700000000000003</v>
      </c>
    </row>
    <row r="5" spans="1:4">
      <c r="A5" s="27" t="s">
        <v>184</v>
      </c>
      <c r="B5" s="29">
        <v>15000</v>
      </c>
      <c r="C5" s="30">
        <f t="shared" si="0"/>
        <v>12745.5</v>
      </c>
      <c r="D5" s="31">
        <v>84.97</v>
      </c>
    </row>
    <row r="6" spans="1:4">
      <c r="A6" s="27" t="s">
        <v>185</v>
      </c>
      <c r="B6" s="29">
        <v>21827</v>
      </c>
      <c r="C6" s="30">
        <f t="shared" si="0"/>
        <v>8453.597099999999</v>
      </c>
      <c r="D6" s="31">
        <v>38.729999999999997</v>
      </c>
    </row>
    <row r="7" spans="1:4">
      <c r="A7" s="27" t="s">
        <v>186</v>
      </c>
      <c r="B7" s="29">
        <v>9720</v>
      </c>
      <c r="C7" s="30">
        <f t="shared" si="0"/>
        <v>1922.616</v>
      </c>
      <c r="D7" s="31">
        <v>19.78</v>
      </c>
    </row>
    <row r="8" spans="1:4">
      <c r="A8" s="27" t="s">
        <v>187</v>
      </c>
      <c r="B8" s="29">
        <v>2347</v>
      </c>
      <c r="C8" s="30">
        <f t="shared" si="0"/>
        <v>0</v>
      </c>
      <c r="D8" s="31">
        <v>0</v>
      </c>
    </row>
    <row r="9" spans="1:4">
      <c r="A9" s="27" t="s">
        <v>188</v>
      </c>
      <c r="B9" s="29">
        <v>1082714</v>
      </c>
      <c r="C9" s="30">
        <f t="shared" si="0"/>
        <v>275767.25579999998</v>
      </c>
      <c r="D9" s="31">
        <v>25.47</v>
      </c>
    </row>
    <row r="10" spans="1:4">
      <c r="A10" s="27" t="s">
        <v>189</v>
      </c>
      <c r="B10" s="32">
        <f>SUM(B4:B9)</f>
        <v>1353261</v>
      </c>
      <c r="C10" s="30">
        <f t="shared" si="0"/>
        <v>845027.48228870286</v>
      </c>
      <c r="D10" s="31">
        <v>62.443791869321799</v>
      </c>
    </row>
    <row r="11" spans="1:4">
      <c r="A11" s="26"/>
      <c r="B11" s="26"/>
      <c r="C11" s="26"/>
      <c r="D11" s="3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3" sqref="A3"/>
    </sheetView>
  </sheetViews>
  <sheetFormatPr defaultRowHeight="16.5"/>
  <sheetData>
    <row r="1" spans="1:7">
      <c r="A1" t="s">
        <v>190</v>
      </c>
    </row>
    <row r="3" spans="1:7">
      <c r="A3" s="3" t="s">
        <v>191</v>
      </c>
      <c r="B3" s="3" t="s">
        <v>143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</row>
    <row r="4" spans="1:7">
      <c r="A4" s="4" t="s">
        <v>197</v>
      </c>
      <c r="B4" s="4" t="s">
        <v>198</v>
      </c>
      <c r="C4" s="4" t="s">
        <v>80</v>
      </c>
      <c r="D4" s="4">
        <v>31</v>
      </c>
      <c r="E4" s="4" t="s">
        <v>199</v>
      </c>
      <c r="F4" s="4" t="s">
        <v>200</v>
      </c>
      <c r="G4" s="4"/>
    </row>
    <row r="5" spans="1:7">
      <c r="A5" s="4" t="s">
        <v>201</v>
      </c>
      <c r="B5" s="4" t="s">
        <v>202</v>
      </c>
      <c r="C5" s="4" t="s">
        <v>80</v>
      </c>
      <c r="D5" s="4">
        <v>41</v>
      </c>
      <c r="E5" s="34" t="s">
        <v>203</v>
      </c>
      <c r="F5" s="4" t="s">
        <v>200</v>
      </c>
      <c r="G5" s="4"/>
    </row>
    <row r="6" spans="1:7">
      <c r="A6" s="4" t="s">
        <v>201</v>
      </c>
      <c r="B6" s="4" t="s">
        <v>204</v>
      </c>
      <c r="C6" s="4" t="s">
        <v>205</v>
      </c>
      <c r="D6" s="4">
        <v>32</v>
      </c>
      <c r="E6" s="35" t="s">
        <v>206</v>
      </c>
      <c r="F6" s="36" t="s">
        <v>207</v>
      </c>
      <c r="G6" s="4" t="s">
        <v>208</v>
      </c>
    </row>
    <row r="7" spans="1:7">
      <c r="A7" s="4" t="s">
        <v>209</v>
      </c>
      <c r="B7" s="4" t="s">
        <v>210</v>
      </c>
      <c r="C7" s="4" t="s">
        <v>80</v>
      </c>
      <c r="D7" s="4">
        <v>30</v>
      </c>
      <c r="E7" s="35" t="s">
        <v>211</v>
      </c>
      <c r="F7" s="4" t="s">
        <v>212</v>
      </c>
      <c r="G7" s="4"/>
    </row>
    <row r="8" spans="1:7">
      <c r="A8" s="4" t="s">
        <v>201</v>
      </c>
      <c r="B8" s="4" t="s">
        <v>213</v>
      </c>
      <c r="C8" s="4" t="s">
        <v>80</v>
      </c>
      <c r="D8" s="4">
        <v>26</v>
      </c>
      <c r="E8" s="4" t="s">
        <v>214</v>
      </c>
      <c r="F8" s="37" t="s">
        <v>207</v>
      </c>
      <c r="G8" s="4"/>
    </row>
    <row r="9" spans="1:7">
      <c r="A9" s="4" t="s">
        <v>197</v>
      </c>
      <c r="B9" s="4" t="s">
        <v>215</v>
      </c>
      <c r="C9" s="4" t="s">
        <v>76</v>
      </c>
      <c r="D9" s="4">
        <v>27</v>
      </c>
      <c r="E9" s="4" t="s">
        <v>216</v>
      </c>
      <c r="F9" s="4" t="s">
        <v>212</v>
      </c>
      <c r="G9" s="4"/>
    </row>
    <row r="10" spans="1:7">
      <c r="A10" s="4" t="s">
        <v>197</v>
      </c>
      <c r="B10" s="4" t="s">
        <v>217</v>
      </c>
      <c r="C10" s="4" t="s">
        <v>84</v>
      </c>
      <c r="D10" s="4">
        <v>43</v>
      </c>
      <c r="E10" s="35" t="s">
        <v>203</v>
      </c>
      <c r="F10" s="37" t="s">
        <v>207</v>
      </c>
      <c r="G10" s="4" t="s">
        <v>218</v>
      </c>
    </row>
    <row r="11" spans="1:7">
      <c r="A11" s="4" t="s">
        <v>219</v>
      </c>
      <c r="B11" s="4" t="s">
        <v>220</v>
      </c>
      <c r="C11" s="4" t="s">
        <v>205</v>
      </c>
      <c r="D11" s="4">
        <v>26</v>
      </c>
      <c r="E11" s="4" t="s">
        <v>221</v>
      </c>
      <c r="F11" s="4" t="s">
        <v>200</v>
      </c>
      <c r="G11" s="4"/>
    </row>
    <row r="12" spans="1:7">
      <c r="A12" s="4" t="s">
        <v>219</v>
      </c>
      <c r="B12" s="4" t="s">
        <v>222</v>
      </c>
      <c r="C12" s="4" t="s">
        <v>84</v>
      </c>
      <c r="D12" s="4">
        <v>32</v>
      </c>
      <c r="E12" s="35" t="s">
        <v>211</v>
      </c>
      <c r="F12" s="37" t="s">
        <v>207</v>
      </c>
      <c r="G12" s="4"/>
    </row>
    <row r="13" spans="1:7">
      <c r="A13" s="4" t="s">
        <v>219</v>
      </c>
      <c r="B13" s="4" t="s">
        <v>223</v>
      </c>
      <c r="C13" s="4" t="s">
        <v>80</v>
      </c>
      <c r="D13" s="4">
        <v>28</v>
      </c>
      <c r="E13" s="4" t="s">
        <v>214</v>
      </c>
      <c r="F13" s="4" t="s">
        <v>212</v>
      </c>
      <c r="G13" s="4"/>
    </row>
    <row r="14" spans="1:7">
      <c r="A14" s="4" t="s">
        <v>197</v>
      </c>
      <c r="B14" s="4" t="s">
        <v>224</v>
      </c>
      <c r="C14" s="4" t="s">
        <v>76</v>
      </c>
      <c r="D14" s="4">
        <v>26</v>
      </c>
      <c r="E14" s="4" t="s">
        <v>221</v>
      </c>
      <c r="F14" s="37" t="s">
        <v>207</v>
      </c>
      <c r="G14" s="4"/>
    </row>
    <row r="15" spans="1:7">
      <c r="A15" s="4" t="s">
        <v>201</v>
      </c>
      <c r="B15" s="4" t="s">
        <v>225</v>
      </c>
      <c r="C15" s="4" t="s">
        <v>76</v>
      </c>
      <c r="D15" s="4">
        <v>28</v>
      </c>
      <c r="E15" s="4" t="s">
        <v>199</v>
      </c>
      <c r="F15" s="4" t="s">
        <v>212</v>
      </c>
      <c r="G15" s="4"/>
    </row>
    <row r="16" spans="1:7">
      <c r="A16" s="4" t="s">
        <v>201</v>
      </c>
      <c r="B16" s="4" t="s">
        <v>226</v>
      </c>
      <c r="C16" s="4" t="s">
        <v>227</v>
      </c>
      <c r="D16" s="4">
        <v>33</v>
      </c>
      <c r="E16" s="35" t="s">
        <v>228</v>
      </c>
      <c r="F16" s="4" t="s">
        <v>212</v>
      </c>
      <c r="G16" s="4"/>
    </row>
    <row r="17" spans="1:7">
      <c r="A17" s="4" t="s">
        <v>209</v>
      </c>
      <c r="B17" s="4" t="s">
        <v>229</v>
      </c>
      <c r="C17" s="4" t="s">
        <v>227</v>
      </c>
      <c r="D17" s="4">
        <v>34</v>
      </c>
      <c r="E17" s="35" t="s">
        <v>203</v>
      </c>
      <c r="F17" s="37" t="s">
        <v>207</v>
      </c>
      <c r="G17" s="4" t="s">
        <v>230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5"/>
  <sheetViews>
    <sheetView topLeftCell="A4" workbookViewId="0">
      <selection activeCell="S19" sqref="S19"/>
    </sheetView>
  </sheetViews>
  <sheetFormatPr defaultRowHeight="16.5"/>
  <cols>
    <col min="1" max="1" width="13.625" customWidth="1"/>
  </cols>
  <sheetData>
    <row r="1" spans="1:14">
      <c r="A1" s="7" t="s">
        <v>231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8"/>
      <c r="B2" s="39"/>
      <c r="C2" s="39"/>
      <c r="D2" s="39"/>
      <c r="E2" s="39"/>
      <c r="F2" s="39"/>
      <c r="G2" s="38"/>
      <c r="H2" s="38"/>
      <c r="I2" s="38"/>
      <c r="J2" s="38"/>
      <c r="K2" s="38"/>
      <c r="L2" s="38"/>
      <c r="M2" s="38"/>
      <c r="N2" s="38"/>
    </row>
    <row r="3" spans="1:14">
      <c r="A3" s="40" t="s">
        <v>232</v>
      </c>
      <c r="B3" s="41" t="s">
        <v>233</v>
      </c>
      <c r="C3" s="41" t="s">
        <v>234</v>
      </c>
      <c r="D3" s="41" t="s">
        <v>235</v>
      </c>
      <c r="E3" s="41" t="s">
        <v>236</v>
      </c>
      <c r="F3" s="41" t="s">
        <v>237</v>
      </c>
      <c r="G3" s="40" t="s">
        <v>238</v>
      </c>
      <c r="H3" s="40" t="s">
        <v>239</v>
      </c>
      <c r="I3" s="40" t="s">
        <v>240</v>
      </c>
      <c r="J3" s="40" t="s">
        <v>241</v>
      </c>
      <c r="K3" s="40" t="s">
        <v>242</v>
      </c>
      <c r="L3" s="40" t="s">
        <v>243</v>
      </c>
      <c r="M3" s="42" t="s">
        <v>244</v>
      </c>
      <c r="N3" s="43" t="s">
        <v>245</v>
      </c>
    </row>
    <row r="4" spans="1:14">
      <c r="A4" s="44" t="s">
        <v>246</v>
      </c>
      <c r="B4" s="45">
        <v>1239</v>
      </c>
      <c r="C4" s="45">
        <v>1006</v>
      </c>
      <c r="D4" s="45">
        <v>853</v>
      </c>
      <c r="E4" s="45">
        <v>786</v>
      </c>
      <c r="F4" s="45">
        <v>795</v>
      </c>
      <c r="G4" s="46">
        <v>835</v>
      </c>
      <c r="H4" s="46">
        <v>1156</v>
      </c>
      <c r="I4" s="46">
        <v>924</v>
      </c>
      <c r="J4" s="46">
        <v>683</v>
      </c>
      <c r="K4" s="46">
        <v>664</v>
      </c>
      <c r="L4" s="46">
        <v>763</v>
      </c>
      <c r="M4" s="47">
        <v>959</v>
      </c>
      <c r="N4" s="48"/>
    </row>
    <row r="5" spans="1:14">
      <c r="A5" s="44" t="s">
        <v>247</v>
      </c>
      <c r="B5" s="45">
        <v>537</v>
      </c>
      <c r="C5" s="45">
        <v>372</v>
      </c>
      <c r="D5" s="45">
        <v>332</v>
      </c>
      <c r="E5" s="45">
        <v>330</v>
      </c>
      <c r="F5" s="45">
        <v>306</v>
      </c>
      <c r="G5" s="46">
        <v>265</v>
      </c>
      <c r="H5" s="46">
        <v>313</v>
      </c>
      <c r="I5" s="46">
        <v>289</v>
      </c>
      <c r="J5" s="46">
        <v>306</v>
      </c>
      <c r="K5" s="46">
        <v>320</v>
      </c>
      <c r="L5" s="46">
        <v>292</v>
      </c>
      <c r="M5" s="47">
        <v>410</v>
      </c>
      <c r="N5" s="48"/>
    </row>
    <row r="6" spans="1:14">
      <c r="A6" s="44" t="s">
        <v>248</v>
      </c>
      <c r="B6" s="45">
        <v>26</v>
      </c>
      <c r="C6" s="45">
        <v>26</v>
      </c>
      <c r="D6" s="45">
        <v>22</v>
      </c>
      <c r="E6" s="45">
        <v>28</v>
      </c>
      <c r="F6" s="45">
        <v>19</v>
      </c>
      <c r="G6" s="46">
        <v>36</v>
      </c>
      <c r="H6" s="46">
        <v>28</v>
      </c>
      <c r="I6" s="46">
        <v>26</v>
      </c>
      <c r="J6" s="46">
        <v>26</v>
      </c>
      <c r="K6" s="46">
        <v>14</v>
      </c>
      <c r="L6" s="46">
        <v>30</v>
      </c>
      <c r="M6" s="47">
        <v>18</v>
      </c>
      <c r="N6" s="48"/>
    </row>
    <row r="7" spans="1:14">
      <c r="A7" s="44" t="s">
        <v>249</v>
      </c>
      <c r="B7" s="45">
        <v>26</v>
      </c>
      <c r="C7" s="45">
        <v>22</v>
      </c>
      <c r="D7" s="45">
        <v>8</v>
      </c>
      <c r="E7" s="45">
        <v>19</v>
      </c>
      <c r="F7" s="45">
        <v>13</v>
      </c>
      <c r="G7" s="46">
        <v>16</v>
      </c>
      <c r="H7" s="46">
        <v>17</v>
      </c>
      <c r="I7" s="46">
        <v>17</v>
      </c>
      <c r="J7" s="46">
        <v>11</v>
      </c>
      <c r="K7" s="46">
        <v>23</v>
      </c>
      <c r="L7" s="46">
        <v>23</v>
      </c>
      <c r="M7" s="47">
        <v>22</v>
      </c>
      <c r="N7" s="48"/>
    </row>
    <row r="8" spans="1:14">
      <c r="A8" s="44" t="s">
        <v>250</v>
      </c>
      <c r="B8" s="45">
        <v>55</v>
      </c>
      <c r="C8" s="45">
        <v>33</v>
      </c>
      <c r="D8" s="45">
        <v>43</v>
      </c>
      <c r="E8" s="45">
        <v>42</v>
      </c>
      <c r="F8" s="45">
        <v>43</v>
      </c>
      <c r="G8" s="46">
        <v>47</v>
      </c>
      <c r="H8" s="46">
        <v>42</v>
      </c>
      <c r="I8" s="46">
        <v>40</v>
      </c>
      <c r="J8" s="46">
        <v>41</v>
      </c>
      <c r="K8" s="46">
        <v>45</v>
      </c>
      <c r="L8" s="46">
        <v>47</v>
      </c>
      <c r="M8" s="47">
        <v>54</v>
      </c>
      <c r="N8" s="48"/>
    </row>
    <row r="9" spans="1:14">
      <c r="A9" s="44" t="s">
        <v>251</v>
      </c>
      <c r="B9" s="45">
        <v>2306</v>
      </c>
      <c r="C9" s="45">
        <v>2173</v>
      </c>
      <c r="D9" s="45">
        <v>3210</v>
      </c>
      <c r="E9" s="45">
        <v>2470</v>
      </c>
      <c r="F9" s="45">
        <v>1468</v>
      </c>
      <c r="G9" s="46">
        <v>1399</v>
      </c>
      <c r="H9" s="46">
        <v>738</v>
      </c>
      <c r="I9" s="46">
        <v>704</v>
      </c>
      <c r="J9" s="46">
        <v>1269</v>
      </c>
      <c r="K9" s="46">
        <v>1397</v>
      </c>
      <c r="L9" s="46">
        <v>1258</v>
      </c>
      <c r="M9" s="47">
        <v>1846</v>
      </c>
      <c r="N9" s="48"/>
    </row>
    <row r="10" spans="1:14">
      <c r="A10" s="44" t="s">
        <v>252</v>
      </c>
      <c r="B10" s="45">
        <v>103</v>
      </c>
      <c r="C10" s="45">
        <v>79</v>
      </c>
      <c r="D10" s="45">
        <v>96</v>
      </c>
      <c r="E10" s="45">
        <v>84</v>
      </c>
      <c r="F10" s="45">
        <v>53</v>
      </c>
      <c r="G10" s="46">
        <v>52</v>
      </c>
      <c r="H10" s="46">
        <v>52</v>
      </c>
      <c r="I10" s="46">
        <v>54</v>
      </c>
      <c r="J10" s="46">
        <v>50</v>
      </c>
      <c r="K10" s="46">
        <v>66</v>
      </c>
      <c r="L10" s="46">
        <v>69</v>
      </c>
      <c r="M10" s="47">
        <v>103</v>
      </c>
      <c r="N10" s="48"/>
    </row>
    <row r="11" spans="1:14">
      <c r="A11" s="44" t="s">
        <v>253</v>
      </c>
      <c r="B11" s="45">
        <v>4</v>
      </c>
      <c r="C11" s="45">
        <v>2</v>
      </c>
      <c r="D11" s="45">
        <v>3</v>
      </c>
      <c r="E11" s="45">
        <v>102</v>
      </c>
      <c r="F11" s="45">
        <v>22</v>
      </c>
      <c r="G11" s="46">
        <v>36</v>
      </c>
      <c r="H11" s="46">
        <v>101</v>
      </c>
      <c r="I11" s="46">
        <v>81</v>
      </c>
      <c r="J11" s="46">
        <v>14</v>
      </c>
      <c r="K11" s="46">
        <v>14</v>
      </c>
      <c r="L11" s="46">
        <v>4</v>
      </c>
      <c r="M11" s="47">
        <v>3</v>
      </c>
      <c r="N11" s="48"/>
    </row>
    <row r="12" spans="1:14">
      <c r="A12" s="44" t="s">
        <v>254</v>
      </c>
      <c r="B12" s="45">
        <v>38</v>
      </c>
      <c r="C12" s="45">
        <v>43</v>
      </c>
      <c r="D12" s="45">
        <v>56</v>
      </c>
      <c r="E12" s="45">
        <v>48</v>
      </c>
      <c r="F12" s="45">
        <v>54</v>
      </c>
      <c r="G12" s="46">
        <v>29</v>
      </c>
      <c r="H12" s="46">
        <v>38</v>
      </c>
      <c r="I12" s="46">
        <v>29</v>
      </c>
      <c r="J12" s="46">
        <v>38</v>
      </c>
      <c r="K12" s="46">
        <v>42</v>
      </c>
      <c r="L12" s="46">
        <v>38</v>
      </c>
      <c r="M12" s="47">
        <v>35</v>
      </c>
      <c r="N12" s="48"/>
    </row>
    <row r="13" spans="1:14">
      <c r="A13" s="44" t="s">
        <v>255</v>
      </c>
      <c r="B13" s="45">
        <v>148</v>
      </c>
      <c r="C13" s="45">
        <v>149</v>
      </c>
      <c r="D13" s="45">
        <v>209</v>
      </c>
      <c r="E13" s="45">
        <v>198</v>
      </c>
      <c r="F13" s="45">
        <v>167</v>
      </c>
      <c r="G13" s="46">
        <v>132</v>
      </c>
      <c r="H13" s="46">
        <v>98</v>
      </c>
      <c r="I13" s="46">
        <v>102</v>
      </c>
      <c r="J13" s="46">
        <v>125</v>
      </c>
      <c r="K13" s="46">
        <v>144</v>
      </c>
      <c r="L13" s="46">
        <v>166</v>
      </c>
      <c r="M13" s="47">
        <v>124</v>
      </c>
      <c r="N13" s="48"/>
    </row>
    <row r="14" spans="1:14">
      <c r="A14" s="49" t="s">
        <v>256</v>
      </c>
      <c r="B14" s="50">
        <v>521</v>
      </c>
      <c r="C14" s="50">
        <v>420</v>
      </c>
      <c r="D14" s="50">
        <v>430</v>
      </c>
      <c r="E14" s="50">
        <v>428</v>
      </c>
      <c r="F14" s="50">
        <v>313</v>
      </c>
      <c r="G14" s="51">
        <v>327</v>
      </c>
      <c r="H14" s="51">
        <v>247</v>
      </c>
      <c r="I14" s="51">
        <v>221</v>
      </c>
      <c r="J14" s="51">
        <v>306</v>
      </c>
      <c r="K14" s="51">
        <v>345</v>
      </c>
      <c r="L14" s="51">
        <v>344</v>
      </c>
      <c r="M14" s="52">
        <v>455</v>
      </c>
      <c r="N14" s="48"/>
    </row>
    <row r="15" spans="1:14">
      <c r="B15" s="53"/>
      <c r="D15" s="5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7"/>
  <sheetViews>
    <sheetView workbookViewId="0">
      <selection activeCell="I11" sqref="I11"/>
    </sheetView>
  </sheetViews>
  <sheetFormatPr defaultRowHeight="16.5"/>
  <cols>
    <col min="1" max="1" width="15.625" customWidth="1"/>
    <col min="2" max="6" width="11.625" customWidth="1"/>
  </cols>
  <sheetData>
    <row r="1" spans="1:6" ht="26.25">
      <c r="A1" s="54" t="s">
        <v>257</v>
      </c>
      <c r="B1" s="55"/>
      <c r="C1" s="55"/>
      <c r="D1" s="55"/>
      <c r="E1" s="55"/>
      <c r="F1" s="55"/>
    </row>
    <row r="2" spans="1:6">
      <c r="A2" s="55"/>
      <c r="B2" s="55"/>
      <c r="C2" s="55"/>
      <c r="D2" s="55"/>
      <c r="E2" s="55"/>
      <c r="F2" s="55"/>
    </row>
    <row r="3" spans="1:6">
      <c r="A3" s="56" t="s">
        <v>258</v>
      </c>
      <c r="B3" s="57" t="s">
        <v>259</v>
      </c>
      <c r="C3" s="57" t="s">
        <v>264</v>
      </c>
      <c r="D3" s="57" t="s">
        <v>265</v>
      </c>
      <c r="E3" s="57" t="s">
        <v>266</v>
      </c>
      <c r="F3" s="57" t="s">
        <v>267</v>
      </c>
    </row>
    <row r="4" spans="1:6">
      <c r="A4" s="58" t="s">
        <v>260</v>
      </c>
      <c r="B4" s="59">
        <v>45010</v>
      </c>
      <c r="C4" s="59">
        <v>43023</v>
      </c>
      <c r="D4" s="59">
        <v>43848</v>
      </c>
      <c r="E4" s="59">
        <v>43454</v>
      </c>
      <c r="F4" s="59">
        <v>43755</v>
      </c>
    </row>
    <row r="5" spans="1:6">
      <c r="A5" s="58" t="s">
        <v>261</v>
      </c>
      <c r="B5" s="59">
        <v>6158</v>
      </c>
      <c r="C5" s="59">
        <v>6268</v>
      </c>
      <c r="D5" s="59">
        <v>6400</v>
      </c>
      <c r="E5" s="59">
        <v>6664</v>
      </c>
      <c r="F5" s="59">
        <v>6702</v>
      </c>
    </row>
    <row r="6" spans="1:6">
      <c r="A6" s="58" t="s">
        <v>262</v>
      </c>
      <c r="B6" s="59">
        <v>28628</v>
      </c>
      <c r="C6" s="59">
        <v>40404</v>
      </c>
      <c r="D6" s="59">
        <v>43044</v>
      </c>
      <c r="E6" s="59">
        <v>50824</v>
      </c>
      <c r="F6" s="59">
        <v>52981</v>
      </c>
    </row>
    <row r="7" spans="1:6">
      <c r="A7" s="58" t="s">
        <v>263</v>
      </c>
      <c r="B7" s="59">
        <v>28395</v>
      </c>
      <c r="C7" s="59">
        <v>28484</v>
      </c>
      <c r="D7" s="59">
        <v>27048</v>
      </c>
      <c r="E7" s="59">
        <v>26714</v>
      </c>
      <c r="F7" s="59">
        <v>26383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기본작업1</vt:lpstr>
      <vt:lpstr>기본작업-2</vt:lpstr>
      <vt:lpstr>기본작업-3</vt:lpstr>
      <vt:lpstr>계산작업</vt:lpstr>
      <vt:lpstr>분석작업-1</vt:lpstr>
      <vt:lpstr>분석작업-2</vt:lpstr>
      <vt:lpstr>매크로작업</vt:lpstr>
      <vt:lpstr>차트작업</vt:lpstr>
      <vt:lpstr>제품명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서미경</dc:creator>
  <cp:lastModifiedBy>YUHAN</cp:lastModifiedBy>
  <dcterms:created xsi:type="dcterms:W3CDTF">2023-03-20T05:42:35Z</dcterms:created>
  <dcterms:modified xsi:type="dcterms:W3CDTF">2023-11-30T06:47:25Z</dcterms:modified>
</cp:coreProperties>
</file>