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2023년\유한대\★2학기\주차별강의\2주차(과제1)\"/>
    </mc:Choice>
  </mc:AlternateContent>
  <xr:revisionPtr revIDLastSave="0" documentId="13_ncr:1_{6E8FBD54-B481-4A60-A9D9-1F65C198B81E}" xr6:coauthVersionLast="47" xr6:coauthVersionMax="47" xr10:uidLastSave="{00000000-0000-0000-0000-000000000000}"/>
  <bookViews>
    <workbookView xWindow="315" yWindow="3375" windowWidth="19035" windowHeight="16800" xr2:uid="{00000000-000D-0000-FFFF-FFFF00000000}"/>
  </bookViews>
  <sheets>
    <sheet name="수식" sheetId="1" r:id="rId1"/>
    <sheet name="참조" sheetId="4" r:id="rId2"/>
    <sheet name="이익률_이름정의" sheetId="5" r:id="rId3"/>
    <sheet name="표시형식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3" i="3"/>
  <c r="D10" i="5"/>
  <c r="D7" i="5"/>
  <c r="D8" i="5"/>
  <c r="D9" i="5"/>
  <c r="D6" i="5"/>
  <c r="C10" i="5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4" i="4"/>
  <c r="K6" i="1"/>
  <c r="K5" i="1"/>
  <c r="K4" i="1"/>
  <c r="K3" i="1"/>
  <c r="K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2" authorId="0" shapeId="0" xr:uid="{C0A3CBCA-D8BD-44F2-A2F3-84F7FEDA34A1}">
      <text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수량</t>
        </r>
        <r>
          <rPr>
            <b/>
            <sz val="9"/>
            <color indexed="81"/>
            <rFont val="Tahoma"/>
            <family val="2"/>
          </rPr>
          <t xml:space="preserve"> * </t>
        </r>
        <r>
          <rPr>
            <b/>
            <sz val="9"/>
            <color indexed="81"/>
            <rFont val="돋움"/>
            <family val="3"/>
            <charset val="129"/>
          </rPr>
          <t>정가</t>
        </r>
        <r>
          <rPr>
            <b/>
            <sz val="9"/>
            <color indexed="81"/>
            <rFont val="Tahoma"/>
            <family val="2"/>
          </rPr>
          <t xml:space="preserve"> * (1 - </t>
        </r>
        <r>
          <rPr>
            <b/>
            <sz val="9"/>
            <color indexed="81"/>
            <rFont val="돋움"/>
            <family val="3"/>
            <charset val="129"/>
          </rPr>
          <t>할인율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회계형식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￦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</text>
    </comment>
  </commentList>
</comments>
</file>

<file path=xl/sharedStrings.xml><?xml version="1.0" encoding="utf-8"?>
<sst xmlns="http://schemas.openxmlformats.org/spreadsheetml/2006/main" count="121" uniqueCount="97">
  <si>
    <t>상품코드</t>
    <phoneticPr fontId="1" type="noConversion"/>
  </si>
  <si>
    <t>상품명</t>
    <phoneticPr fontId="1" type="noConversion"/>
  </si>
  <si>
    <t>상반기</t>
    <phoneticPr fontId="1" type="noConversion"/>
  </si>
  <si>
    <t>하반기</t>
    <phoneticPr fontId="1" type="noConversion"/>
  </si>
  <si>
    <t>평균</t>
    <phoneticPr fontId="1" type="noConversion"/>
  </si>
  <si>
    <t>합계</t>
    <phoneticPr fontId="1" type="noConversion"/>
  </si>
  <si>
    <t>D-60</t>
  </si>
  <si>
    <t>슬림패드</t>
  </si>
  <si>
    <t>D-68</t>
  </si>
  <si>
    <t>서류보관패드</t>
  </si>
  <si>
    <t>T-45</t>
  </si>
  <si>
    <t>서류정리함</t>
  </si>
  <si>
    <t>D-65</t>
  </si>
  <si>
    <t>데스크패드</t>
  </si>
  <si>
    <t>T-40</t>
  </si>
  <si>
    <t>다기능 트레이</t>
  </si>
  <si>
    <t>T-20</t>
  </si>
  <si>
    <t>다용도함</t>
  </si>
  <si>
    <t>S-30</t>
    <phoneticPr fontId="1" type="noConversion"/>
  </si>
  <si>
    <t>S-40</t>
    <phoneticPr fontId="1" type="noConversion"/>
  </si>
  <si>
    <t>T-50</t>
    <phoneticPr fontId="1" type="noConversion"/>
  </si>
  <si>
    <t>3단서류정리함</t>
    <phoneticPr fontId="1" type="noConversion"/>
  </si>
  <si>
    <t>D-50</t>
    <phoneticPr fontId="1" type="noConversion"/>
  </si>
  <si>
    <t>양방향패드</t>
    <phoneticPr fontId="1" type="noConversion"/>
  </si>
  <si>
    <t>D-30</t>
    <phoneticPr fontId="1" type="noConversion"/>
  </si>
  <si>
    <t>가죽패드</t>
    <phoneticPr fontId="1" type="noConversion"/>
  </si>
  <si>
    <t>S-20</t>
    <phoneticPr fontId="1" type="noConversion"/>
  </si>
  <si>
    <t>원형펜홀더</t>
    <phoneticPr fontId="1" type="noConversion"/>
  </si>
  <si>
    <t>펜홀더</t>
    <phoneticPr fontId="1" type="noConversion"/>
  </si>
  <si>
    <t>S-60</t>
    <phoneticPr fontId="1" type="noConversion"/>
  </si>
  <si>
    <t>S-25</t>
    <phoneticPr fontId="1" type="noConversion"/>
  </si>
  <si>
    <t>슬림홀더</t>
    <phoneticPr fontId="1" type="noConversion"/>
  </si>
  <si>
    <t>스타일홀더</t>
    <phoneticPr fontId="1" type="noConversion"/>
  </si>
  <si>
    <t>3단펜홀더</t>
    <phoneticPr fontId="1" type="noConversion"/>
  </si>
  <si>
    <t>S-65</t>
    <phoneticPr fontId="1" type="noConversion"/>
  </si>
  <si>
    <t>메모홀더</t>
    <phoneticPr fontId="1" type="noConversion"/>
  </si>
  <si>
    <t>S-70</t>
    <phoneticPr fontId="1" type="noConversion"/>
  </si>
  <si>
    <t>핸드폰홀더</t>
    <phoneticPr fontId="1" type="noConversion"/>
  </si>
  <si>
    <t>T-55</t>
    <phoneticPr fontId="1" type="noConversion"/>
  </si>
  <si>
    <t>1단서류정리함</t>
    <phoneticPr fontId="1" type="noConversion"/>
  </si>
  <si>
    <t>T-60</t>
    <phoneticPr fontId="1" type="noConversion"/>
  </si>
  <si>
    <t>프리미엄서랍</t>
    <phoneticPr fontId="1" type="noConversion"/>
  </si>
  <si>
    <t>평균 판매량</t>
    <phoneticPr fontId="1" type="noConversion"/>
  </si>
  <si>
    <t>상품 개수</t>
    <phoneticPr fontId="1" type="noConversion"/>
  </si>
  <si>
    <t>최고 판매량</t>
    <phoneticPr fontId="1" type="noConversion"/>
  </si>
  <si>
    <t>최저 판매량</t>
    <phoneticPr fontId="1" type="noConversion"/>
  </si>
  <si>
    <t>총 판매량</t>
    <phoneticPr fontId="1" type="noConversion"/>
  </si>
  <si>
    <t>목표량</t>
    <phoneticPr fontId="1" type="noConversion"/>
  </si>
  <si>
    <t>분기별 판매량</t>
    <phoneticPr fontId="1" type="noConversion"/>
  </si>
  <si>
    <t>재고</t>
    <phoneticPr fontId="1" type="noConversion"/>
  </si>
  <si>
    <t>반품</t>
    <phoneticPr fontId="1" type="noConversion"/>
  </si>
  <si>
    <t>정가</t>
    <phoneticPr fontId="1" type="noConversion"/>
  </si>
  <si>
    <t>환율(원/달러)</t>
    <phoneticPr fontId="1" type="noConversion"/>
  </si>
  <si>
    <t>달러</t>
    <phoneticPr fontId="1" type="noConversion"/>
  </si>
  <si>
    <t>원</t>
    <phoneticPr fontId="1" type="noConversion"/>
  </si>
  <si>
    <t>판매 실적</t>
    <phoneticPr fontId="1" type="noConversion"/>
  </si>
  <si>
    <t>도서번호</t>
    <phoneticPr fontId="1" type="noConversion"/>
  </si>
  <si>
    <t>출판사</t>
    <phoneticPr fontId="1" type="noConversion"/>
  </si>
  <si>
    <t>주문일</t>
    <phoneticPr fontId="1" type="noConversion"/>
  </si>
  <si>
    <t>수량</t>
    <phoneticPr fontId="1" type="noConversion"/>
  </si>
  <si>
    <t>할인율</t>
    <phoneticPr fontId="1" type="noConversion"/>
  </si>
  <si>
    <t>금액</t>
    <phoneticPr fontId="1" type="noConversion"/>
  </si>
  <si>
    <t>통화</t>
    <phoneticPr fontId="1" type="noConversion"/>
  </si>
  <si>
    <t>회계</t>
    <phoneticPr fontId="1" type="noConversion"/>
  </si>
  <si>
    <t>휴</t>
    <phoneticPr fontId="1" type="noConversion"/>
  </si>
  <si>
    <t>양수</t>
    <phoneticPr fontId="1" type="noConversion"/>
  </si>
  <si>
    <t>진명</t>
    <phoneticPr fontId="1" type="noConversion"/>
  </si>
  <si>
    <t>음수</t>
    <phoneticPr fontId="1" type="noConversion"/>
  </si>
  <si>
    <t>북하우스</t>
    <phoneticPr fontId="1" type="noConversion"/>
  </si>
  <si>
    <t>열린책들</t>
    <phoneticPr fontId="1" type="noConversion"/>
  </si>
  <si>
    <t>교양인</t>
    <phoneticPr fontId="1" type="noConversion"/>
  </si>
  <si>
    <t>한빛</t>
    <phoneticPr fontId="1" type="noConversion"/>
  </si>
  <si>
    <t>휴</t>
  </si>
  <si>
    <t>현대</t>
  </si>
  <si>
    <t>세종</t>
  </si>
  <si>
    <t>비전</t>
  </si>
  <si>
    <t>문학사상</t>
  </si>
  <si>
    <t>목표달성</t>
    <phoneticPr fontId="1" type="noConversion"/>
  </si>
  <si>
    <t>총 재고</t>
    <phoneticPr fontId="1" type="noConversion"/>
  </si>
  <si>
    <t>상품 가격표</t>
    <phoneticPr fontId="1" type="noConversion"/>
  </si>
  <si>
    <t>도서 주문 내역</t>
    <phoneticPr fontId="1" type="noConversion"/>
  </si>
  <si>
    <t>매출현황</t>
    <phoneticPr fontId="1" type="noConversion"/>
  </si>
  <si>
    <t>이익률</t>
    <phoneticPr fontId="1" type="noConversion"/>
  </si>
  <si>
    <t>제품코드</t>
    <phoneticPr fontId="1" type="noConversion"/>
  </si>
  <si>
    <t>제조원가</t>
    <phoneticPr fontId="6" type="noConversion"/>
  </si>
  <si>
    <t>판매금액</t>
    <phoneticPr fontId="6" type="noConversion"/>
  </si>
  <si>
    <t>A-001</t>
    <phoneticPr fontId="1" type="noConversion"/>
  </si>
  <si>
    <t>A-002</t>
  </si>
  <si>
    <t>A-003</t>
  </si>
  <si>
    <t>A-004</t>
  </si>
  <si>
    <t>G/표준"권"</t>
    <phoneticPr fontId="1" type="noConversion"/>
  </si>
  <si>
    <t>#,##0,”천원”</t>
    <phoneticPr fontId="1" type="noConversion"/>
  </si>
  <si>
    <t>yyyy-mm-dd(aaa)</t>
  </si>
  <si>
    <t>[파랑]@ "출판"</t>
  </si>
  <si>
    <t>쉼표스타일</t>
    <phoneticPr fontId="1" type="noConversion"/>
  </si>
  <si>
    <t>백분율</t>
    <phoneticPr fontId="1" type="noConversion"/>
  </si>
  <si>
    <t>000-000-0000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</si>
</sst>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_);[Red]\(&quot;₩&quot;#,##0\)"/>
    <numFmt numFmtId="184" formatCode="0.0"/>
    <numFmt numFmtId="186" formatCode="000\-000\-0000"/>
    <numFmt numFmtId="187" formatCode="@&quot; 출판&quot;"/>
    <numFmt numFmtId="189" formatCode="yyyy/mm/dd\(aaa\)"/>
    <numFmt numFmtId="190" formatCode="General&quot;권&quot;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0"/>
      <name val="굴림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42" fontId="0" fillId="0" borderId="1" xfId="2" applyFont="1" applyBorder="1">
      <alignment vertical="center"/>
    </xf>
    <xf numFmtId="176" fontId="0" fillId="0" borderId="0" xfId="0" applyNumberFormat="1">
      <alignment vertical="center"/>
    </xf>
    <xf numFmtId="42" fontId="0" fillId="0" borderId="0" xfId="2" applyFo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distributed" vertical="center"/>
    </xf>
    <xf numFmtId="9" fontId="0" fillId="0" borderId="1" xfId="0" applyNumberForma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1" fontId="7" fillId="0" borderId="1" xfId="1" applyFont="1" applyBorder="1" applyAlignment="1">
      <alignment horizontal="center" vertical="center"/>
    </xf>
    <xf numFmtId="41" fontId="7" fillId="5" borderId="1" xfId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6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5" borderId="1" xfId="0" applyFill="1" applyBorder="1">
      <alignment vertical="center"/>
    </xf>
    <xf numFmtId="184" fontId="0" fillId="5" borderId="1" xfId="0" applyNumberFormat="1" applyFill="1" applyBorder="1">
      <alignment vertical="center"/>
    </xf>
    <xf numFmtId="2" fontId="0" fillId="5" borderId="1" xfId="0" applyNumberFormat="1" applyFill="1" applyBorder="1">
      <alignment vertical="center"/>
    </xf>
    <xf numFmtId="41" fontId="12" fillId="5" borderId="1" xfId="1" applyFont="1" applyFill="1" applyBorder="1" applyAlignment="1">
      <alignment horizontal="center" vertical="center"/>
    </xf>
    <xf numFmtId="186" fontId="0" fillId="0" borderId="1" xfId="0" applyNumberFormat="1" applyBorder="1" applyAlignment="1">
      <alignment horizontal="center" vertical="center"/>
    </xf>
    <xf numFmtId="187" fontId="0" fillId="0" borderId="1" xfId="0" applyNumberFormat="1" applyBorder="1" applyAlignment="1">
      <alignment horizontal="center" vertical="center"/>
    </xf>
    <xf numFmtId="189" fontId="0" fillId="0" borderId="1" xfId="0" applyNumberFormat="1" applyBorder="1" applyAlignment="1">
      <alignment horizontal="center" vertical="center"/>
    </xf>
    <xf numFmtId="190" fontId="0" fillId="0" borderId="1" xfId="0" applyNumberFormat="1" applyBorder="1">
      <alignment vertical="center"/>
    </xf>
    <xf numFmtId="9" fontId="0" fillId="0" borderId="1" xfId="3" applyFont="1" applyBorder="1">
      <alignment vertical="center"/>
    </xf>
  </cellXfs>
  <cellStyles count="4">
    <cellStyle name="백분율" xfId="3" builtinId="5"/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91965</xdr:colOff>
      <xdr:row>11</xdr:row>
      <xdr:rowOff>78827</xdr:rowOff>
    </xdr:from>
    <xdr:to>
      <xdr:col>4</xdr:col>
      <xdr:colOff>91965</xdr:colOff>
      <xdr:row>14</xdr:row>
      <xdr:rowOff>144518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CECCC9-4ECB-3388-4BC4-52433A17391A}"/>
            </a:ext>
          </a:extLst>
        </xdr:cNvPr>
        <xdr:cNvSpPr txBox="1"/>
      </xdr:nvSpPr>
      <xdr:spPr>
        <a:xfrm>
          <a:off x="216775" y="2437086"/>
          <a:ext cx="3245069" cy="69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방법</a:t>
          </a:r>
          <a:r>
            <a:rPr lang="en-US" altLang="ko-KR" sz="1100"/>
            <a:t>1   </a:t>
          </a:r>
          <a:r>
            <a:rPr lang="ko-KR" altLang="en-US" sz="1100"/>
            <a:t>제조원가 </a:t>
          </a:r>
          <a:r>
            <a:rPr lang="en-US" altLang="ko-KR" sz="1100"/>
            <a:t>+ </a:t>
          </a:r>
          <a:r>
            <a:rPr lang="ko-KR" altLang="en-US" sz="1100"/>
            <a:t>제조원가 </a:t>
          </a:r>
          <a:r>
            <a:rPr lang="en-US" altLang="ko-KR" sz="1100"/>
            <a:t>* </a:t>
          </a:r>
          <a:r>
            <a:rPr lang="ko-KR" altLang="en-US" sz="1100"/>
            <a:t>이익률</a:t>
          </a:r>
          <a:endParaRPr lang="en-US" altLang="ko-KR" sz="1100"/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방법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 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제조원가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(1 +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이익률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29" sqref="G29"/>
    </sheetView>
  </sheetViews>
  <sheetFormatPr defaultRowHeight="16.5" x14ac:dyDescent="0.3"/>
  <cols>
    <col min="1" max="1" width="9.625" customWidth="1"/>
    <col min="2" max="2" width="13.625" customWidth="1"/>
    <col min="3" max="8" width="9.625" customWidth="1"/>
    <col min="9" max="9" width="1.75" customWidth="1"/>
    <col min="10" max="10" width="11" customWidth="1"/>
    <col min="11" max="11" width="9.75" customWidth="1"/>
  </cols>
  <sheetData>
    <row r="1" spans="1:11" ht="24.75" customHeight="1" x14ac:dyDescent="0.3">
      <c r="A1" s="23" t="s">
        <v>55</v>
      </c>
      <c r="B1" s="23"/>
      <c r="C1" s="23"/>
      <c r="D1" s="23"/>
      <c r="E1" s="23"/>
      <c r="F1" s="23"/>
      <c r="G1" s="23"/>
      <c r="H1" s="23"/>
    </row>
    <row r="2" spans="1:11" ht="17.25" customHeight="1" x14ac:dyDescent="0.3">
      <c r="A2" s="26" t="s">
        <v>0</v>
      </c>
      <c r="B2" s="24" t="s">
        <v>1</v>
      </c>
      <c r="C2" s="24" t="s">
        <v>47</v>
      </c>
      <c r="D2" s="24" t="s">
        <v>48</v>
      </c>
      <c r="E2" s="24"/>
      <c r="F2" s="24" t="s">
        <v>5</v>
      </c>
      <c r="G2" s="24" t="s">
        <v>4</v>
      </c>
      <c r="H2" s="25" t="s">
        <v>77</v>
      </c>
      <c r="J2" s="15" t="s">
        <v>46</v>
      </c>
      <c r="K2" s="35">
        <f>SUM(F4:F21)</f>
        <v>1318</v>
      </c>
    </row>
    <row r="3" spans="1:11" x14ac:dyDescent="0.3">
      <c r="A3" s="26"/>
      <c r="B3" s="24"/>
      <c r="C3" s="24"/>
      <c r="D3" s="3" t="s">
        <v>2</v>
      </c>
      <c r="E3" s="3" t="s">
        <v>3</v>
      </c>
      <c r="F3" s="24"/>
      <c r="G3" s="24"/>
      <c r="H3" s="24"/>
      <c r="J3" s="15" t="s">
        <v>42</v>
      </c>
      <c r="K3" s="36">
        <f>AVERAGE(F4:F21)</f>
        <v>73.222222222222229</v>
      </c>
    </row>
    <row r="4" spans="1:11" x14ac:dyDescent="0.3">
      <c r="A4" s="2" t="s">
        <v>24</v>
      </c>
      <c r="B4" s="14" t="s">
        <v>25</v>
      </c>
      <c r="C4" s="1">
        <v>50</v>
      </c>
      <c r="D4" s="1">
        <v>23</v>
      </c>
      <c r="E4" s="1">
        <v>25</v>
      </c>
      <c r="F4" s="35">
        <f>D4+E4</f>
        <v>48</v>
      </c>
      <c r="G4" s="35">
        <f>F4/2</f>
        <v>24</v>
      </c>
      <c r="H4" s="35" t="b">
        <f>F4&gt;=C4</f>
        <v>0</v>
      </c>
      <c r="J4" s="15" t="s">
        <v>43</v>
      </c>
      <c r="K4" s="35">
        <f>COUNT(F4:F21)</f>
        <v>18</v>
      </c>
    </row>
    <row r="5" spans="1:11" x14ac:dyDescent="0.3">
      <c r="A5" s="2" t="s">
        <v>22</v>
      </c>
      <c r="B5" s="14" t="s">
        <v>23</v>
      </c>
      <c r="C5" s="1">
        <v>60</v>
      </c>
      <c r="D5" s="1">
        <v>17</v>
      </c>
      <c r="E5" s="1">
        <v>22</v>
      </c>
      <c r="F5" s="35">
        <f t="shared" ref="F5:F21" si="0">D5+E5</f>
        <v>39</v>
      </c>
      <c r="G5" s="35">
        <f t="shared" ref="G5:G21" si="1">F5/2</f>
        <v>19.5</v>
      </c>
      <c r="H5" s="35" t="b">
        <f t="shared" ref="H5:H21" si="2">F5&gt;=C5</f>
        <v>0</v>
      </c>
      <c r="J5" s="15" t="s">
        <v>44</v>
      </c>
      <c r="K5" s="35">
        <f>MAX(F4:F21)</f>
        <v>166</v>
      </c>
    </row>
    <row r="6" spans="1:11" x14ac:dyDescent="0.3">
      <c r="A6" s="2" t="s">
        <v>6</v>
      </c>
      <c r="B6" s="14" t="s">
        <v>7</v>
      </c>
      <c r="C6" s="1">
        <v>125</v>
      </c>
      <c r="D6" s="1">
        <v>54</v>
      </c>
      <c r="E6" s="1">
        <v>48</v>
      </c>
      <c r="F6" s="35">
        <f t="shared" si="0"/>
        <v>102</v>
      </c>
      <c r="G6" s="35">
        <f t="shared" si="1"/>
        <v>51</v>
      </c>
      <c r="H6" s="35" t="b">
        <f t="shared" si="2"/>
        <v>0</v>
      </c>
      <c r="J6" s="15" t="s">
        <v>45</v>
      </c>
      <c r="K6" s="35">
        <f>MIN(F4:F21)</f>
        <v>20</v>
      </c>
    </row>
    <row r="7" spans="1:11" x14ac:dyDescent="0.3">
      <c r="A7" s="2" t="s">
        <v>12</v>
      </c>
      <c r="B7" s="14" t="s">
        <v>13</v>
      </c>
      <c r="C7" s="1">
        <v>65</v>
      </c>
      <c r="D7" s="1">
        <v>35</v>
      </c>
      <c r="E7" s="1">
        <v>38</v>
      </c>
      <c r="F7" s="35">
        <f t="shared" si="0"/>
        <v>73</v>
      </c>
      <c r="G7" s="35">
        <f t="shared" si="1"/>
        <v>36.5</v>
      </c>
      <c r="H7" s="35" t="b">
        <f t="shared" si="2"/>
        <v>1</v>
      </c>
    </row>
    <row r="8" spans="1:11" x14ac:dyDescent="0.3">
      <c r="A8" s="2" t="s">
        <v>8</v>
      </c>
      <c r="B8" s="14" t="s">
        <v>9</v>
      </c>
      <c r="C8" s="1">
        <v>40</v>
      </c>
      <c r="D8" s="1">
        <v>13</v>
      </c>
      <c r="E8" s="1">
        <v>19</v>
      </c>
      <c r="F8" s="35">
        <f t="shared" si="0"/>
        <v>32</v>
      </c>
      <c r="G8" s="35">
        <f t="shared" si="1"/>
        <v>16</v>
      </c>
      <c r="H8" s="35" t="b">
        <f t="shared" si="2"/>
        <v>0</v>
      </c>
    </row>
    <row r="9" spans="1:11" x14ac:dyDescent="0.3">
      <c r="A9" s="2" t="s">
        <v>26</v>
      </c>
      <c r="B9" s="14" t="s">
        <v>27</v>
      </c>
      <c r="C9" s="1">
        <v>20</v>
      </c>
      <c r="D9" s="1">
        <v>11</v>
      </c>
      <c r="E9" s="1">
        <v>9</v>
      </c>
      <c r="F9" s="35">
        <f t="shared" si="0"/>
        <v>20</v>
      </c>
      <c r="G9" s="35">
        <f t="shared" si="1"/>
        <v>10</v>
      </c>
      <c r="H9" s="35" t="b">
        <f t="shared" si="2"/>
        <v>1</v>
      </c>
    </row>
    <row r="10" spans="1:11" x14ac:dyDescent="0.3">
      <c r="A10" s="2" t="s">
        <v>30</v>
      </c>
      <c r="B10" s="14" t="s">
        <v>28</v>
      </c>
      <c r="C10" s="1">
        <v>50</v>
      </c>
      <c r="D10" s="1">
        <v>26</v>
      </c>
      <c r="E10" s="1">
        <v>30</v>
      </c>
      <c r="F10" s="35">
        <f t="shared" si="0"/>
        <v>56</v>
      </c>
      <c r="G10" s="35">
        <f t="shared" si="1"/>
        <v>28</v>
      </c>
      <c r="H10" s="35" t="b">
        <f t="shared" si="2"/>
        <v>1</v>
      </c>
    </row>
    <row r="11" spans="1:11" x14ac:dyDescent="0.3">
      <c r="A11" s="2" t="s">
        <v>18</v>
      </c>
      <c r="B11" s="14" t="s">
        <v>31</v>
      </c>
      <c r="C11" s="1">
        <v>50</v>
      </c>
      <c r="D11" s="1">
        <v>16</v>
      </c>
      <c r="E11" s="1">
        <v>12</v>
      </c>
      <c r="F11" s="35">
        <f t="shared" si="0"/>
        <v>28</v>
      </c>
      <c r="G11" s="35">
        <f t="shared" si="1"/>
        <v>14</v>
      </c>
      <c r="H11" s="35" t="b">
        <f t="shared" si="2"/>
        <v>0</v>
      </c>
    </row>
    <row r="12" spans="1:11" x14ac:dyDescent="0.3">
      <c r="A12" s="2" t="s">
        <v>19</v>
      </c>
      <c r="B12" s="14" t="s">
        <v>32</v>
      </c>
      <c r="C12" s="1">
        <v>30</v>
      </c>
      <c r="D12" s="1">
        <v>15</v>
      </c>
      <c r="E12" s="1">
        <v>15</v>
      </c>
      <c r="F12" s="35">
        <f t="shared" si="0"/>
        <v>30</v>
      </c>
      <c r="G12" s="35">
        <f t="shared" si="1"/>
        <v>15</v>
      </c>
      <c r="H12" s="35" t="b">
        <f t="shared" si="2"/>
        <v>1</v>
      </c>
    </row>
    <row r="13" spans="1:11" x14ac:dyDescent="0.3">
      <c r="A13" s="2" t="s">
        <v>29</v>
      </c>
      <c r="B13" s="14" t="s">
        <v>33</v>
      </c>
      <c r="C13" s="1">
        <v>200</v>
      </c>
      <c r="D13" s="1">
        <v>81</v>
      </c>
      <c r="E13" s="1">
        <v>85</v>
      </c>
      <c r="F13" s="35">
        <f t="shared" si="0"/>
        <v>166</v>
      </c>
      <c r="G13" s="35">
        <f t="shared" si="1"/>
        <v>83</v>
      </c>
      <c r="H13" s="35" t="b">
        <f t="shared" si="2"/>
        <v>0</v>
      </c>
    </row>
    <row r="14" spans="1:11" x14ac:dyDescent="0.3">
      <c r="A14" s="2" t="s">
        <v>34</v>
      </c>
      <c r="B14" s="14" t="s">
        <v>35</v>
      </c>
      <c r="C14" s="1">
        <v>150</v>
      </c>
      <c r="D14" s="1">
        <v>64</v>
      </c>
      <c r="E14" s="1">
        <v>50</v>
      </c>
      <c r="F14" s="35">
        <f t="shared" si="0"/>
        <v>114</v>
      </c>
      <c r="G14" s="35">
        <f t="shared" si="1"/>
        <v>57</v>
      </c>
      <c r="H14" s="35" t="b">
        <f t="shared" si="2"/>
        <v>0</v>
      </c>
    </row>
    <row r="15" spans="1:11" x14ac:dyDescent="0.3">
      <c r="A15" s="2" t="s">
        <v>36</v>
      </c>
      <c r="B15" s="14" t="s">
        <v>37</v>
      </c>
      <c r="C15" s="1">
        <v>80</v>
      </c>
      <c r="D15" s="1">
        <v>38</v>
      </c>
      <c r="E15" s="1">
        <v>55</v>
      </c>
      <c r="F15" s="35">
        <f t="shared" si="0"/>
        <v>93</v>
      </c>
      <c r="G15" s="35">
        <f t="shared" si="1"/>
        <v>46.5</v>
      </c>
      <c r="H15" s="35" t="b">
        <f t="shared" si="2"/>
        <v>1</v>
      </c>
    </row>
    <row r="16" spans="1:11" x14ac:dyDescent="0.3">
      <c r="A16" s="2" t="s">
        <v>16</v>
      </c>
      <c r="B16" s="14" t="s">
        <v>17</v>
      </c>
      <c r="C16" s="1">
        <v>120</v>
      </c>
      <c r="D16" s="1">
        <v>68</v>
      </c>
      <c r="E16" s="1">
        <v>79</v>
      </c>
      <c r="F16" s="35">
        <f t="shared" si="0"/>
        <v>147</v>
      </c>
      <c r="G16" s="35">
        <f t="shared" si="1"/>
        <v>73.5</v>
      </c>
      <c r="H16" s="35" t="b">
        <f t="shared" si="2"/>
        <v>1</v>
      </c>
    </row>
    <row r="17" spans="1:8" x14ac:dyDescent="0.3">
      <c r="A17" s="2" t="s">
        <v>14</v>
      </c>
      <c r="B17" s="14" t="s">
        <v>15</v>
      </c>
      <c r="C17" s="1">
        <v>80</v>
      </c>
      <c r="D17" s="1">
        <v>28</v>
      </c>
      <c r="E17" s="1">
        <v>35</v>
      </c>
      <c r="F17" s="35">
        <f t="shared" si="0"/>
        <v>63</v>
      </c>
      <c r="G17" s="35">
        <f t="shared" si="1"/>
        <v>31.5</v>
      </c>
      <c r="H17" s="35" t="b">
        <f t="shared" si="2"/>
        <v>0</v>
      </c>
    </row>
    <row r="18" spans="1:8" x14ac:dyDescent="0.3">
      <c r="A18" s="2" t="s">
        <v>10</v>
      </c>
      <c r="B18" s="14" t="s">
        <v>11</v>
      </c>
      <c r="C18" s="1">
        <v>150</v>
      </c>
      <c r="D18" s="1">
        <v>61</v>
      </c>
      <c r="E18" s="1">
        <v>45</v>
      </c>
      <c r="F18" s="35">
        <f t="shared" si="0"/>
        <v>106</v>
      </c>
      <c r="G18" s="35">
        <f t="shared" si="1"/>
        <v>53</v>
      </c>
      <c r="H18" s="35" t="b">
        <f t="shared" si="2"/>
        <v>0</v>
      </c>
    </row>
    <row r="19" spans="1:8" x14ac:dyDescent="0.3">
      <c r="A19" s="2" t="s">
        <v>20</v>
      </c>
      <c r="B19" s="14" t="s">
        <v>21</v>
      </c>
      <c r="C19" s="1">
        <v>100</v>
      </c>
      <c r="D19" s="1">
        <v>38</v>
      </c>
      <c r="E19" s="1">
        <v>35</v>
      </c>
      <c r="F19" s="35">
        <f t="shared" si="0"/>
        <v>73</v>
      </c>
      <c r="G19" s="35">
        <f t="shared" si="1"/>
        <v>36.5</v>
      </c>
      <c r="H19" s="35" t="b">
        <f t="shared" si="2"/>
        <v>0</v>
      </c>
    </row>
    <row r="20" spans="1:8" x14ac:dyDescent="0.3">
      <c r="A20" s="2" t="s">
        <v>38</v>
      </c>
      <c r="B20" s="14" t="s">
        <v>39</v>
      </c>
      <c r="C20" s="1">
        <v>100</v>
      </c>
      <c r="D20" s="1">
        <v>52</v>
      </c>
      <c r="E20" s="1">
        <v>55</v>
      </c>
      <c r="F20" s="35">
        <f t="shared" si="0"/>
        <v>107</v>
      </c>
      <c r="G20" s="35">
        <f t="shared" si="1"/>
        <v>53.5</v>
      </c>
      <c r="H20" s="35" t="b">
        <f t="shared" si="2"/>
        <v>1</v>
      </c>
    </row>
    <row r="21" spans="1:8" x14ac:dyDescent="0.3">
      <c r="A21" s="2" t="s">
        <v>40</v>
      </c>
      <c r="B21" s="14" t="s">
        <v>41</v>
      </c>
      <c r="C21" s="1">
        <v>20</v>
      </c>
      <c r="D21" s="1">
        <v>10</v>
      </c>
      <c r="E21" s="1">
        <v>11</v>
      </c>
      <c r="F21" s="35">
        <f t="shared" si="0"/>
        <v>21</v>
      </c>
      <c r="G21" s="35">
        <f t="shared" si="1"/>
        <v>10.5</v>
      </c>
      <c r="H21" s="35" t="b">
        <f t="shared" si="2"/>
        <v>1</v>
      </c>
    </row>
  </sheetData>
  <sortState xmlns:xlrd2="http://schemas.microsoft.com/office/spreadsheetml/2017/richdata2" ref="A3:B20">
    <sortCondition ref="A3:A20"/>
  </sortState>
  <mergeCells count="7">
    <mergeCell ref="G2:G3"/>
    <mergeCell ref="H2:H3"/>
    <mergeCell ref="A2:A3"/>
    <mergeCell ref="B2:B3"/>
    <mergeCell ref="C2:C3"/>
    <mergeCell ref="D2:E2"/>
    <mergeCell ref="F2:F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A4CD-ED79-46EC-B0D9-08C1020D2F57}">
  <dimension ref="A1:H21"/>
  <sheetViews>
    <sheetView zoomScale="115" zoomScaleNormal="115" workbookViewId="0">
      <selection activeCell="H10" sqref="H10"/>
    </sheetView>
  </sheetViews>
  <sheetFormatPr defaultRowHeight="16.5" x14ac:dyDescent="0.3"/>
  <cols>
    <col min="1" max="6" width="12.375" customWidth="1"/>
    <col min="7" max="7" width="4.75" customWidth="1"/>
    <col min="8" max="8" width="16" customWidth="1"/>
  </cols>
  <sheetData>
    <row r="1" spans="1:8" ht="24.75" customHeight="1" x14ac:dyDescent="0.3">
      <c r="A1" s="27" t="s">
        <v>79</v>
      </c>
      <c r="B1" s="27"/>
      <c r="C1" s="27"/>
      <c r="D1" s="27"/>
      <c r="E1" s="27"/>
      <c r="F1" s="27"/>
    </row>
    <row r="2" spans="1:8" ht="17.25" customHeight="1" x14ac:dyDescent="0.3">
      <c r="A2" s="26" t="s">
        <v>0</v>
      </c>
      <c r="B2" s="28" t="s">
        <v>49</v>
      </c>
      <c r="C2" s="28" t="s">
        <v>50</v>
      </c>
      <c r="D2" s="24" t="s">
        <v>78</v>
      </c>
      <c r="E2" s="30" t="s">
        <v>51</v>
      </c>
      <c r="F2" s="31"/>
      <c r="H2" s="3" t="s">
        <v>52</v>
      </c>
    </row>
    <row r="3" spans="1:8" x14ac:dyDescent="0.3">
      <c r="A3" s="26"/>
      <c r="B3" s="29"/>
      <c r="C3" s="29"/>
      <c r="D3" s="24"/>
      <c r="E3" s="3" t="s">
        <v>54</v>
      </c>
      <c r="F3" s="3" t="s">
        <v>53</v>
      </c>
      <c r="H3" s="4">
        <v>1150</v>
      </c>
    </row>
    <row r="4" spans="1:8" x14ac:dyDescent="0.3">
      <c r="A4" s="2" t="s">
        <v>24</v>
      </c>
      <c r="B4" s="2">
        <v>13</v>
      </c>
      <c r="C4" s="2">
        <v>5</v>
      </c>
      <c r="D4" s="1">
        <f>B4+C4</f>
        <v>18</v>
      </c>
      <c r="E4" s="4">
        <v>32000</v>
      </c>
      <c r="F4" s="37">
        <f>E4/$H$3</f>
        <v>27.826086956521738</v>
      </c>
    </row>
    <row r="5" spans="1:8" x14ac:dyDescent="0.3">
      <c r="A5" s="2" t="s">
        <v>22</v>
      </c>
      <c r="B5" s="2">
        <v>6</v>
      </c>
      <c r="C5" s="2">
        <v>0</v>
      </c>
      <c r="D5" s="1">
        <f t="shared" ref="D5:D21" si="0">B5+C5</f>
        <v>6</v>
      </c>
      <c r="E5" s="4">
        <v>42000</v>
      </c>
      <c r="F5" s="37">
        <f t="shared" ref="F5:F21" si="1">E5/$H$3</f>
        <v>36.521739130434781</v>
      </c>
    </row>
    <row r="6" spans="1:8" x14ac:dyDescent="0.3">
      <c r="A6" s="2" t="s">
        <v>6</v>
      </c>
      <c r="B6" s="2">
        <v>22</v>
      </c>
      <c r="C6" s="2">
        <v>3</v>
      </c>
      <c r="D6" s="1">
        <f t="shared" si="0"/>
        <v>25</v>
      </c>
      <c r="E6" s="4">
        <v>28000</v>
      </c>
      <c r="F6" s="37">
        <f t="shared" si="1"/>
        <v>24.347826086956523</v>
      </c>
    </row>
    <row r="7" spans="1:8" x14ac:dyDescent="0.3">
      <c r="A7" s="2" t="s">
        <v>12</v>
      </c>
      <c r="B7" s="2">
        <v>30</v>
      </c>
      <c r="C7" s="2">
        <v>12</v>
      </c>
      <c r="D7" s="1">
        <f t="shared" si="0"/>
        <v>42</v>
      </c>
      <c r="E7" s="4">
        <v>21000</v>
      </c>
      <c r="F7" s="37">
        <f t="shared" si="1"/>
        <v>18.260869565217391</v>
      </c>
    </row>
    <row r="8" spans="1:8" x14ac:dyDescent="0.3">
      <c r="A8" s="2" t="s">
        <v>8</v>
      </c>
      <c r="B8" s="2">
        <v>15</v>
      </c>
      <c r="C8" s="2">
        <v>1</v>
      </c>
      <c r="D8" s="1">
        <f t="shared" si="0"/>
        <v>16</v>
      </c>
      <c r="E8" s="4">
        <v>35000</v>
      </c>
      <c r="F8" s="37">
        <f t="shared" si="1"/>
        <v>30.434782608695652</v>
      </c>
    </row>
    <row r="9" spans="1:8" x14ac:dyDescent="0.3">
      <c r="A9" s="2" t="s">
        <v>26</v>
      </c>
      <c r="B9" s="2">
        <v>9</v>
      </c>
      <c r="C9" s="2">
        <v>0</v>
      </c>
      <c r="D9" s="1">
        <f t="shared" si="0"/>
        <v>9</v>
      </c>
      <c r="E9" s="4">
        <v>25000</v>
      </c>
      <c r="F9" s="37">
        <f t="shared" si="1"/>
        <v>21.739130434782609</v>
      </c>
    </row>
    <row r="10" spans="1:8" x14ac:dyDescent="0.3">
      <c r="A10" s="2" t="s">
        <v>30</v>
      </c>
      <c r="B10" s="2">
        <v>27</v>
      </c>
      <c r="C10" s="2">
        <v>6</v>
      </c>
      <c r="D10" s="1">
        <f t="shared" si="0"/>
        <v>33</v>
      </c>
      <c r="E10" s="4">
        <v>29000</v>
      </c>
      <c r="F10" s="37">
        <f t="shared" si="1"/>
        <v>25.217391304347824</v>
      </c>
    </row>
    <row r="11" spans="1:8" x14ac:dyDescent="0.3">
      <c r="A11" s="2" t="s">
        <v>18</v>
      </c>
      <c r="B11" s="2">
        <v>3</v>
      </c>
      <c r="C11" s="2">
        <v>1</v>
      </c>
      <c r="D11" s="1">
        <f t="shared" si="0"/>
        <v>4</v>
      </c>
      <c r="E11" s="4">
        <v>23000</v>
      </c>
      <c r="F11" s="37">
        <f t="shared" si="1"/>
        <v>20</v>
      </c>
    </row>
    <row r="12" spans="1:8" x14ac:dyDescent="0.3">
      <c r="A12" s="2" t="s">
        <v>19</v>
      </c>
      <c r="B12" s="2">
        <v>15</v>
      </c>
      <c r="C12" s="2">
        <v>2</v>
      </c>
      <c r="D12" s="1">
        <f t="shared" si="0"/>
        <v>17</v>
      </c>
      <c r="E12" s="4">
        <v>31000</v>
      </c>
      <c r="F12" s="37">
        <f t="shared" si="1"/>
        <v>26.956521739130434</v>
      </c>
    </row>
    <row r="13" spans="1:8" x14ac:dyDescent="0.3">
      <c r="A13" s="2" t="s">
        <v>29</v>
      </c>
      <c r="B13" s="2">
        <v>6</v>
      </c>
      <c r="C13" s="2">
        <v>0</v>
      </c>
      <c r="D13" s="1">
        <f t="shared" si="0"/>
        <v>6</v>
      </c>
      <c r="E13" s="4">
        <v>35000</v>
      </c>
      <c r="F13" s="37">
        <f t="shared" si="1"/>
        <v>30.434782608695652</v>
      </c>
    </row>
    <row r="14" spans="1:8" x14ac:dyDescent="0.3">
      <c r="A14" s="2" t="s">
        <v>34</v>
      </c>
      <c r="B14" s="2">
        <v>14</v>
      </c>
      <c r="C14" s="2">
        <v>2</v>
      </c>
      <c r="D14" s="1">
        <f t="shared" si="0"/>
        <v>16</v>
      </c>
      <c r="E14" s="4">
        <v>19000</v>
      </c>
      <c r="F14" s="37">
        <f t="shared" si="1"/>
        <v>16.521739130434781</v>
      </c>
    </row>
    <row r="15" spans="1:8" x14ac:dyDescent="0.3">
      <c r="A15" s="2" t="s">
        <v>36</v>
      </c>
      <c r="B15" s="2">
        <v>7</v>
      </c>
      <c r="C15" s="2">
        <v>6</v>
      </c>
      <c r="D15" s="1">
        <f t="shared" si="0"/>
        <v>13</v>
      </c>
      <c r="E15" s="4">
        <v>22000</v>
      </c>
      <c r="F15" s="37">
        <f t="shared" si="1"/>
        <v>19.130434782608695</v>
      </c>
    </row>
    <row r="16" spans="1:8" x14ac:dyDescent="0.3">
      <c r="A16" s="2" t="s">
        <v>16</v>
      </c>
      <c r="B16" s="2">
        <v>23</v>
      </c>
      <c r="C16" s="2">
        <v>2</v>
      </c>
      <c r="D16" s="1">
        <f t="shared" si="0"/>
        <v>25</v>
      </c>
      <c r="E16" s="4">
        <v>55000</v>
      </c>
      <c r="F16" s="37">
        <f t="shared" si="1"/>
        <v>47.826086956521742</v>
      </c>
    </row>
    <row r="17" spans="1:6" x14ac:dyDescent="0.3">
      <c r="A17" s="2" t="s">
        <v>14</v>
      </c>
      <c r="B17" s="2">
        <v>16</v>
      </c>
      <c r="C17" s="2">
        <v>3</v>
      </c>
      <c r="D17" s="1">
        <f t="shared" si="0"/>
        <v>19</v>
      </c>
      <c r="E17" s="4">
        <v>65000</v>
      </c>
      <c r="F17" s="37">
        <f t="shared" si="1"/>
        <v>56.521739130434781</v>
      </c>
    </row>
    <row r="18" spans="1:6" x14ac:dyDescent="0.3">
      <c r="A18" s="2" t="s">
        <v>10</v>
      </c>
      <c r="B18" s="2">
        <v>8</v>
      </c>
      <c r="C18" s="2">
        <v>5</v>
      </c>
      <c r="D18" s="1">
        <f t="shared" si="0"/>
        <v>13</v>
      </c>
      <c r="E18" s="4">
        <v>78000</v>
      </c>
      <c r="F18" s="37">
        <f t="shared" si="1"/>
        <v>67.826086956521735</v>
      </c>
    </row>
    <row r="19" spans="1:6" x14ac:dyDescent="0.3">
      <c r="A19" s="2" t="s">
        <v>20</v>
      </c>
      <c r="B19" s="2">
        <v>35</v>
      </c>
      <c r="C19" s="2">
        <v>2</v>
      </c>
      <c r="D19" s="1">
        <f t="shared" si="0"/>
        <v>37</v>
      </c>
      <c r="E19" s="4">
        <v>88000</v>
      </c>
      <c r="F19" s="37">
        <f t="shared" si="1"/>
        <v>76.521739130434781</v>
      </c>
    </row>
    <row r="20" spans="1:6" x14ac:dyDescent="0.3">
      <c r="A20" s="2" t="s">
        <v>38</v>
      </c>
      <c r="B20" s="2">
        <v>21</v>
      </c>
      <c r="C20" s="2">
        <v>0</v>
      </c>
      <c r="D20" s="1">
        <f t="shared" si="0"/>
        <v>21</v>
      </c>
      <c r="E20" s="4">
        <v>38000</v>
      </c>
      <c r="F20" s="37">
        <f t="shared" si="1"/>
        <v>33.043478260869563</v>
      </c>
    </row>
    <row r="21" spans="1:6" x14ac:dyDescent="0.3">
      <c r="A21" s="2" t="s">
        <v>40</v>
      </c>
      <c r="B21" s="2">
        <v>15</v>
      </c>
      <c r="C21" s="2">
        <v>5</v>
      </c>
      <c r="D21" s="1">
        <f t="shared" si="0"/>
        <v>20</v>
      </c>
      <c r="E21" s="4">
        <v>52000</v>
      </c>
      <c r="F21" s="37">
        <f t="shared" si="1"/>
        <v>45.217391304347828</v>
      </c>
    </row>
  </sheetData>
  <mergeCells count="6">
    <mergeCell ref="A1:F1"/>
    <mergeCell ref="A2:A3"/>
    <mergeCell ref="B2:B3"/>
    <mergeCell ref="C2:C3"/>
    <mergeCell ref="D2:D3"/>
    <mergeCell ref="E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70F3-82DB-426C-B727-ABDBACF630A4}">
  <dimension ref="B2:D10"/>
  <sheetViews>
    <sheetView zoomScale="145" zoomScaleNormal="145" workbookViewId="0">
      <selection activeCell="C21" sqref="C21"/>
    </sheetView>
  </sheetViews>
  <sheetFormatPr defaultRowHeight="16.5" x14ac:dyDescent="0.3"/>
  <cols>
    <col min="1" max="1" width="1.625" customWidth="1"/>
    <col min="2" max="2" width="12.5" customWidth="1"/>
    <col min="3" max="3" width="14.5" customWidth="1"/>
    <col min="4" max="4" width="15.625" customWidth="1"/>
  </cols>
  <sheetData>
    <row r="2" spans="2:4" ht="20.25" x14ac:dyDescent="0.3">
      <c r="B2" s="32" t="s">
        <v>81</v>
      </c>
      <c r="C2" s="33"/>
      <c r="D2" s="34"/>
    </row>
    <row r="4" spans="2:4" x14ac:dyDescent="0.3">
      <c r="C4" s="2" t="s">
        <v>82</v>
      </c>
      <c r="D4" s="16">
        <v>0.12</v>
      </c>
    </row>
    <row r="5" spans="2:4" x14ac:dyDescent="0.3">
      <c r="B5" s="17" t="s">
        <v>83</v>
      </c>
      <c r="C5" s="17" t="s">
        <v>84</v>
      </c>
      <c r="D5" s="17" t="s">
        <v>85</v>
      </c>
    </row>
    <row r="6" spans="2:4" x14ac:dyDescent="0.3">
      <c r="B6" s="18" t="s">
        <v>86</v>
      </c>
      <c r="C6" s="19">
        <v>8500</v>
      </c>
      <c r="D6" s="38">
        <f>C6*(1-$D$4)</f>
        <v>7480</v>
      </c>
    </row>
    <row r="7" spans="2:4" x14ac:dyDescent="0.3">
      <c r="B7" s="18" t="s">
        <v>87</v>
      </c>
      <c r="C7" s="19">
        <v>7600</v>
      </c>
      <c r="D7" s="38">
        <f t="shared" ref="D7:D9" si="0">C7*(1-$D$4)</f>
        <v>6688</v>
      </c>
    </row>
    <row r="8" spans="2:4" x14ac:dyDescent="0.3">
      <c r="B8" s="18" t="s">
        <v>88</v>
      </c>
      <c r="C8" s="19">
        <v>12000</v>
      </c>
      <c r="D8" s="38">
        <f t="shared" si="0"/>
        <v>10560</v>
      </c>
    </row>
    <row r="9" spans="2:4" x14ac:dyDescent="0.3">
      <c r="B9" s="18" t="s">
        <v>89</v>
      </c>
      <c r="C9" s="19">
        <v>9500</v>
      </c>
      <c r="D9" s="38">
        <f t="shared" si="0"/>
        <v>8360</v>
      </c>
    </row>
    <row r="10" spans="2:4" x14ac:dyDescent="0.3">
      <c r="B10" s="17" t="s">
        <v>5</v>
      </c>
      <c r="C10" s="20">
        <f>SUM(C6:C9)</f>
        <v>37600</v>
      </c>
      <c r="D10" s="20">
        <f>SUM(D6:D9)</f>
        <v>33088</v>
      </c>
    </row>
  </sheetData>
  <mergeCells count="1">
    <mergeCell ref="B2:D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ABA1-D5F7-4D64-8ABC-7AF2E574B547}">
  <dimension ref="A1:K19"/>
  <sheetViews>
    <sheetView zoomScaleNormal="100" workbookViewId="0">
      <selection activeCell="I22" sqref="I22"/>
    </sheetView>
  </sheetViews>
  <sheetFormatPr defaultRowHeight="16.5" x14ac:dyDescent="0.3"/>
  <cols>
    <col min="1" max="1" width="15.25" customWidth="1"/>
    <col min="2" max="2" width="15.875" customWidth="1"/>
    <col min="3" max="3" width="18.875" customWidth="1"/>
    <col min="4" max="7" width="13.75" customWidth="1"/>
    <col min="8" max="8" width="14.125" customWidth="1"/>
    <col min="9" max="9" width="14.25" customWidth="1"/>
    <col min="10" max="10" width="7.75" style="5" customWidth="1"/>
    <col min="11" max="11" width="13.875" customWidth="1"/>
  </cols>
  <sheetData>
    <row r="1" spans="1:11" ht="25.5" customHeight="1" x14ac:dyDescent="0.3">
      <c r="A1" s="27" t="s">
        <v>80</v>
      </c>
      <c r="B1" s="27"/>
      <c r="C1" s="27"/>
      <c r="D1" s="27"/>
      <c r="E1" s="27"/>
      <c r="F1" s="27"/>
      <c r="G1" s="27"/>
      <c r="H1" s="6"/>
    </row>
    <row r="2" spans="1:11" x14ac:dyDescent="0.3">
      <c r="A2" s="7" t="s">
        <v>56</v>
      </c>
      <c r="B2" s="7" t="s">
        <v>57</v>
      </c>
      <c r="C2" s="7" t="s">
        <v>58</v>
      </c>
      <c r="D2" s="7" t="s">
        <v>59</v>
      </c>
      <c r="E2" s="7" t="s">
        <v>51</v>
      </c>
      <c r="F2" s="7" t="s">
        <v>60</v>
      </c>
      <c r="G2" s="7" t="s">
        <v>61</v>
      </c>
      <c r="H2" s="8"/>
      <c r="I2" s="7" t="s">
        <v>62</v>
      </c>
      <c r="J2" s="9"/>
      <c r="K2" s="7" t="s">
        <v>63</v>
      </c>
    </row>
    <row r="3" spans="1:11" x14ac:dyDescent="0.3">
      <c r="A3" s="39">
        <v>8984317411</v>
      </c>
      <c r="B3" s="40" t="s">
        <v>64</v>
      </c>
      <c r="C3" s="41">
        <v>43136</v>
      </c>
      <c r="D3" s="42">
        <v>5</v>
      </c>
      <c r="E3" s="4">
        <v>13000</v>
      </c>
      <c r="F3" s="43">
        <v>0.1</v>
      </c>
      <c r="G3" s="11">
        <f>D3*E3*(1-F3)</f>
        <v>58500</v>
      </c>
      <c r="I3" s="10">
        <v>1234567</v>
      </c>
      <c r="J3" s="9" t="s">
        <v>65</v>
      </c>
      <c r="K3" s="11">
        <v>1234567</v>
      </c>
    </row>
    <row r="4" spans="1:11" x14ac:dyDescent="0.3">
      <c r="A4" s="39">
        <v>1130612244</v>
      </c>
      <c r="B4" s="40" t="s">
        <v>66</v>
      </c>
      <c r="C4" s="41">
        <v>43136</v>
      </c>
      <c r="D4" s="42">
        <v>19</v>
      </c>
      <c r="E4" s="4">
        <v>15000</v>
      </c>
      <c r="F4" s="43">
        <v>0.1</v>
      </c>
      <c r="G4" s="11">
        <f t="shared" ref="G4:G16" si="0">D4*E4*(1-F4)</f>
        <v>256500</v>
      </c>
      <c r="I4" s="10">
        <v>-1234567</v>
      </c>
      <c r="J4" s="9" t="s">
        <v>67</v>
      </c>
      <c r="K4" s="11">
        <v>-1234567</v>
      </c>
    </row>
    <row r="5" spans="1:11" x14ac:dyDescent="0.3">
      <c r="A5" s="39">
        <v>8956055467</v>
      </c>
      <c r="B5" s="40" t="s">
        <v>68</v>
      </c>
      <c r="C5" s="41">
        <v>43136</v>
      </c>
      <c r="D5" s="42">
        <v>8</v>
      </c>
      <c r="E5" s="4">
        <v>16000</v>
      </c>
      <c r="F5" s="43">
        <v>0.15</v>
      </c>
      <c r="G5" s="11">
        <f t="shared" si="0"/>
        <v>108800</v>
      </c>
      <c r="I5" s="10">
        <v>0</v>
      </c>
      <c r="J5" s="9">
        <v>0</v>
      </c>
      <c r="K5" s="11">
        <v>0</v>
      </c>
    </row>
    <row r="6" spans="1:11" x14ac:dyDescent="0.3">
      <c r="A6" s="39">
        <v>8932917237</v>
      </c>
      <c r="B6" s="40" t="s">
        <v>69</v>
      </c>
      <c r="C6" s="41">
        <v>43137</v>
      </c>
      <c r="D6" s="42">
        <v>-5</v>
      </c>
      <c r="E6" s="4">
        <v>19800</v>
      </c>
      <c r="F6" s="43">
        <v>0.15</v>
      </c>
      <c r="G6" s="11">
        <f t="shared" si="0"/>
        <v>-84150</v>
      </c>
      <c r="I6" s="12"/>
      <c r="K6" s="13"/>
    </row>
    <row r="7" spans="1:11" x14ac:dyDescent="0.3">
      <c r="A7" s="39">
        <v>8901204215</v>
      </c>
      <c r="B7" s="40" t="s">
        <v>70</v>
      </c>
      <c r="C7" s="41">
        <v>43137</v>
      </c>
      <c r="D7" s="42">
        <v>11</v>
      </c>
      <c r="E7" s="4">
        <v>15000</v>
      </c>
      <c r="F7" s="43">
        <v>0.1</v>
      </c>
      <c r="G7" s="11">
        <f t="shared" si="0"/>
        <v>148500</v>
      </c>
      <c r="K7" s="13"/>
    </row>
    <row r="8" spans="1:11" x14ac:dyDescent="0.3">
      <c r="A8" s="39">
        <v>2125461472</v>
      </c>
      <c r="B8" s="40" t="s">
        <v>71</v>
      </c>
      <c r="C8" s="41">
        <v>43137</v>
      </c>
      <c r="D8" s="42">
        <v>12</v>
      </c>
      <c r="E8" s="4">
        <v>22000</v>
      </c>
      <c r="F8" s="43">
        <v>0.1</v>
      </c>
      <c r="G8" s="11">
        <f t="shared" si="0"/>
        <v>237600</v>
      </c>
      <c r="J8"/>
    </row>
    <row r="9" spans="1:11" x14ac:dyDescent="0.3">
      <c r="A9" s="39">
        <v>1134571264</v>
      </c>
      <c r="B9" s="40" t="s">
        <v>66</v>
      </c>
      <c r="C9" s="41">
        <v>43137</v>
      </c>
      <c r="D9" s="42">
        <v>8</v>
      </c>
      <c r="E9" s="4">
        <v>13500</v>
      </c>
      <c r="F9" s="43">
        <v>0.1</v>
      </c>
      <c r="G9" s="11">
        <f t="shared" si="0"/>
        <v>97200</v>
      </c>
      <c r="J9"/>
    </row>
    <row r="10" spans="1:11" x14ac:dyDescent="0.3">
      <c r="A10" s="39">
        <v>8984315117</v>
      </c>
      <c r="B10" s="40" t="s">
        <v>72</v>
      </c>
      <c r="C10" s="41">
        <v>43138</v>
      </c>
      <c r="D10" s="42">
        <v>16</v>
      </c>
      <c r="E10" s="4">
        <v>12000</v>
      </c>
      <c r="F10" s="43">
        <v>0.15</v>
      </c>
      <c r="G10" s="11">
        <f t="shared" si="0"/>
        <v>163200</v>
      </c>
      <c r="J10"/>
    </row>
    <row r="11" spans="1:11" x14ac:dyDescent="0.3">
      <c r="A11" s="39">
        <v>8982813845</v>
      </c>
      <c r="B11" s="40" t="s">
        <v>73</v>
      </c>
      <c r="C11" s="41">
        <v>43138</v>
      </c>
      <c r="D11" s="42">
        <v>-5</v>
      </c>
      <c r="E11" s="4">
        <v>8500</v>
      </c>
      <c r="F11" s="43">
        <v>0.1</v>
      </c>
      <c r="G11" s="11">
        <f t="shared" si="0"/>
        <v>-38250</v>
      </c>
      <c r="J11"/>
    </row>
    <row r="12" spans="1:11" x14ac:dyDescent="0.3">
      <c r="A12" s="39">
        <v>2174546547</v>
      </c>
      <c r="B12" s="40" t="s">
        <v>71</v>
      </c>
      <c r="C12" s="41">
        <v>43139</v>
      </c>
      <c r="D12" s="42">
        <v>11</v>
      </c>
      <c r="E12" s="4">
        <v>21000</v>
      </c>
      <c r="F12" s="43">
        <v>0.1</v>
      </c>
      <c r="G12" s="11">
        <f t="shared" si="0"/>
        <v>207900</v>
      </c>
      <c r="J12"/>
    </row>
    <row r="13" spans="1:11" x14ac:dyDescent="0.3">
      <c r="A13" s="39">
        <v>1147713676</v>
      </c>
      <c r="B13" s="40" t="s">
        <v>66</v>
      </c>
      <c r="C13" s="41">
        <v>43139</v>
      </c>
      <c r="D13" s="42">
        <v>13</v>
      </c>
      <c r="E13" s="4">
        <v>18000</v>
      </c>
      <c r="F13" s="43">
        <v>0.15</v>
      </c>
      <c r="G13" s="11">
        <f t="shared" si="0"/>
        <v>198900</v>
      </c>
      <c r="J13"/>
    </row>
    <row r="14" spans="1:11" x14ac:dyDescent="0.3">
      <c r="A14" s="39">
        <v>8934908068</v>
      </c>
      <c r="B14" s="40" t="s">
        <v>74</v>
      </c>
      <c r="C14" s="41">
        <v>43139</v>
      </c>
      <c r="D14" s="42">
        <v>8</v>
      </c>
      <c r="E14" s="4">
        <v>8500</v>
      </c>
      <c r="F14" s="43">
        <v>0.2</v>
      </c>
      <c r="G14" s="11">
        <f t="shared" si="0"/>
        <v>54400</v>
      </c>
      <c r="J14"/>
    </row>
    <row r="15" spans="1:11" x14ac:dyDescent="0.3">
      <c r="A15" s="39">
        <v>8963220826</v>
      </c>
      <c r="B15" s="40" t="s">
        <v>75</v>
      </c>
      <c r="C15" s="41">
        <v>43140</v>
      </c>
      <c r="D15" s="42">
        <v>-2</v>
      </c>
      <c r="E15" s="4">
        <v>14800</v>
      </c>
      <c r="F15" s="43">
        <v>0.15</v>
      </c>
      <c r="G15" s="11">
        <f t="shared" si="0"/>
        <v>-25160</v>
      </c>
      <c r="J15"/>
    </row>
    <row r="16" spans="1:11" x14ac:dyDescent="0.3">
      <c r="A16" s="39">
        <v>8970127240</v>
      </c>
      <c r="B16" s="40" t="s">
        <v>76</v>
      </c>
      <c r="C16" s="41">
        <v>43141</v>
      </c>
      <c r="D16" s="42">
        <v>7</v>
      </c>
      <c r="E16" s="4">
        <v>28000</v>
      </c>
      <c r="F16" s="43">
        <v>0.2</v>
      </c>
      <c r="G16" s="11">
        <f t="shared" si="0"/>
        <v>156800</v>
      </c>
      <c r="J16"/>
    </row>
    <row r="19" spans="1:7" ht="17.25" x14ac:dyDescent="0.3">
      <c r="A19" s="21" t="s">
        <v>96</v>
      </c>
      <c r="B19" s="21" t="s">
        <v>93</v>
      </c>
      <c r="C19" s="21" t="s">
        <v>92</v>
      </c>
      <c r="D19" s="21" t="s">
        <v>90</v>
      </c>
      <c r="E19" s="22" t="s">
        <v>94</v>
      </c>
      <c r="F19" s="22" t="s">
        <v>95</v>
      </c>
      <c r="G19" s="21" t="s">
        <v>91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수식</vt:lpstr>
      <vt:lpstr>참조</vt:lpstr>
      <vt:lpstr>이익률_이름정의</vt:lpstr>
      <vt:lpstr>표시형식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조인명(교원)</cp:lastModifiedBy>
  <dcterms:created xsi:type="dcterms:W3CDTF">2018-01-24T05:56:20Z</dcterms:created>
  <dcterms:modified xsi:type="dcterms:W3CDTF">2023-10-18T13:48:52Z</dcterms:modified>
</cp:coreProperties>
</file>