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년\유한대\★2학기\주차별강의\5주차(과제3)\"/>
    </mc:Choice>
  </mc:AlternateContent>
  <xr:revisionPtr revIDLastSave="0" documentId="8_{CDFEA410-0F70-4D6E-9B10-34CDF53B1D94}" xr6:coauthVersionLast="47" xr6:coauthVersionMax="47" xr10:uidLastSave="{00000000-0000-0000-0000-000000000000}"/>
  <bookViews>
    <workbookView xWindow="2085" yWindow="2145" windowWidth="26790" windowHeight="16800" xr2:uid="{1340CA87-A763-48E3-9C37-99C1E3C64947}"/>
  </bookViews>
  <sheets>
    <sheet name="텍스트_날짜함수" sheetId="1" r:id="rId1"/>
    <sheet name="논리함수" sheetId="2" r:id="rId2"/>
    <sheet name="기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28" i="3"/>
  <c r="C26" i="3"/>
  <c r="C21" i="3"/>
  <c r="C22" i="3"/>
  <c r="C20" i="3"/>
  <c r="D13" i="3"/>
  <c r="D14" i="3"/>
  <c r="D15" i="3"/>
  <c r="D16" i="3"/>
  <c r="D12" i="3"/>
  <c r="B5" i="3"/>
  <c r="C5" i="3"/>
  <c r="B6" i="3"/>
  <c r="C6" i="3"/>
  <c r="B7" i="3"/>
  <c r="C7" i="3"/>
  <c r="B8" i="3"/>
  <c r="C8" i="3"/>
  <c r="C4" i="3"/>
  <c r="B4" i="3"/>
  <c r="J5" i="2"/>
  <c r="J6" i="2"/>
  <c r="J7" i="2"/>
  <c r="J8" i="2"/>
  <c r="J9" i="2"/>
  <c r="J10" i="2"/>
  <c r="J11" i="2"/>
  <c r="J12" i="2"/>
  <c r="J13" i="2"/>
  <c r="J4" i="2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5" i="1"/>
  <c r="H5" i="1" s="1"/>
  <c r="J5" i="1"/>
  <c r="K6" i="1" s="1"/>
  <c r="C24" i="3"/>
  <c r="K8" i="1" l="1"/>
  <c r="K7" i="1"/>
  <c r="I10" i="2"/>
  <c r="I11" i="2"/>
  <c r="I12" i="2"/>
  <c r="H13" i="2"/>
  <c r="I13" i="2" s="1"/>
  <c r="H5" i="2"/>
  <c r="I5" i="2" s="1"/>
  <c r="H6" i="2"/>
  <c r="I6" i="2" s="1"/>
  <c r="H7" i="2"/>
  <c r="I7" i="2" s="1"/>
  <c r="H8" i="2"/>
  <c r="I8" i="2" s="1"/>
  <c r="H9" i="2"/>
  <c r="I9" i="2" s="1"/>
  <c r="H10" i="2"/>
  <c r="H11" i="2"/>
  <c r="H12" i="2"/>
  <c r="H4" i="2"/>
  <c r="I4" i="2" s="1"/>
  <c r="G6" i="1"/>
  <c r="G7" i="1"/>
  <c r="G8" i="1"/>
  <c r="G9" i="1"/>
  <c r="G10" i="1"/>
  <c r="G11" i="1"/>
  <c r="G12" i="1"/>
  <c r="G13" i="1"/>
  <c r="G14" i="1"/>
  <c r="G5" i="1"/>
  <c r="C4" i="2" l="1"/>
  <c r="E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E9" i="2" l="1"/>
  <c r="D4" i="2"/>
  <c r="E13" i="2"/>
  <c r="E12" i="2"/>
  <c r="E8" i="2"/>
  <c r="E11" i="2"/>
  <c r="E10" i="2"/>
  <c r="E7" i="2"/>
  <c r="E6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3D560808-C908-49D3-A9E4-05EA5532AEFE}">
      <text>
        <r>
          <rPr>
            <b/>
            <sz val="9"/>
            <color indexed="81"/>
            <rFont val="돋움"/>
            <family val="3"/>
            <charset val="129"/>
          </rPr>
          <t>등록일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수강기간을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구하시오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방법</t>
        </r>
        <r>
          <rPr>
            <b/>
            <sz val="9"/>
            <color indexed="81"/>
            <rFont val="Tahoma"/>
            <family val="2"/>
          </rPr>
          <t xml:space="preserve">1 : DATE, LEFT, MID, RIGHT
</t>
        </r>
        <r>
          <rPr>
            <b/>
            <sz val="9"/>
            <color indexed="81"/>
            <rFont val="돋움"/>
            <family val="3"/>
            <charset val="129"/>
          </rPr>
          <t>방법</t>
        </r>
        <r>
          <rPr>
            <b/>
            <sz val="9"/>
            <color indexed="81"/>
            <rFont val="Tahoma"/>
            <family val="2"/>
          </rPr>
          <t>2 : DATE, MID, MID, MID</t>
        </r>
      </text>
    </comment>
    <comment ref="G4" authorId="0" shapeId="0" xr:uid="{EDBB58B0-BEEB-40CC-906E-4D2B75DF8B1B}">
      <text>
        <r>
          <rPr>
            <b/>
            <sz val="9"/>
            <color indexed="81"/>
            <rFont val="돋움"/>
            <family val="3"/>
            <charset val="129"/>
          </rPr>
          <t>방법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빠른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나누기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
방법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</text>
    </comment>
    <comment ref="H4" authorId="0" shapeId="0" xr:uid="{5ED1A69B-5EF9-4706-B77C-9B591AAFED07}">
      <text>
        <r>
          <rPr>
            <b/>
            <sz val="9"/>
            <color indexed="81"/>
            <rFont val="돋움"/>
            <family val="3"/>
            <charset val="129"/>
          </rPr>
          <t>등록일로부터 현재 까지의 총 개월수를 구하시오.
Dateif함수와 &amp;연산자 이용
표시예 : 12개월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" authorId="0" shapeId="0" xr:uid="{794998E7-9BE6-4E26-907C-8BB370A243E8}">
      <text>
        <r>
          <rPr>
            <b/>
            <sz val="9"/>
            <color indexed="81"/>
            <rFont val="돋움"/>
            <family val="3"/>
            <charset val="129"/>
          </rPr>
          <t>날짜함수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주민번호에서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추출
</t>
        </r>
        <r>
          <rPr>
            <b/>
            <sz val="9"/>
            <color indexed="81"/>
            <rFont val="Tahoma"/>
            <family val="2"/>
          </rPr>
          <t xml:space="preserve">RIGHT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H2" authorId="0" shapeId="0" xr:uid="{CFA2BE98-8F4C-4A58-9A1A-E735831E7DD3}">
      <text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구하시오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 xml:space="preserve">
방법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사칙연산
방법</t>
        </r>
        <r>
          <rPr>
            <b/>
            <sz val="9"/>
            <color indexed="81"/>
            <rFont val="Tahoma"/>
            <family val="2"/>
          </rPr>
          <t xml:space="preserve">2 SUMPRODUCT </t>
        </r>
      </text>
    </comment>
    <comment ref="I2" authorId="0" shapeId="0" xr:uid="{13F09424-8ED0-4FE6-B07B-05C87A51DBF0}">
      <text>
        <r>
          <rPr>
            <b/>
            <sz val="9"/>
            <color indexed="81"/>
            <rFont val="돋움"/>
            <family val="3"/>
            <charset val="129"/>
          </rPr>
          <t>최종점수가</t>
        </r>
        <r>
          <rPr>
            <b/>
            <sz val="9"/>
            <color indexed="81"/>
            <rFont val="Tahoma"/>
            <family val="2"/>
          </rPr>
          <t xml:space="preserve"> 90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"
70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"
</t>
        </r>
        <r>
          <rPr>
            <b/>
            <sz val="9"/>
            <color indexed="81"/>
            <rFont val="돋움"/>
            <family val="3"/>
            <charset val="129"/>
          </rPr>
          <t>나머지는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J2" authorId="0" shapeId="0" xr:uid="{A00DE37F-B123-4D1E-AFD1-1BEF4206F43D}">
      <text>
        <r>
          <rPr>
            <b/>
            <sz val="9"/>
            <color indexed="81"/>
            <rFont val="돋움"/>
            <family val="3"/>
            <charset val="129"/>
          </rPr>
          <t>필기나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점수가</t>
        </r>
        <r>
          <rPr>
            <b/>
            <sz val="9"/>
            <color indexed="81"/>
            <rFont val="Tahoma"/>
            <family val="2"/>
          </rPr>
          <t xml:space="preserve"> 60 </t>
        </r>
        <r>
          <rPr>
            <b/>
            <sz val="9"/>
            <color indexed="81"/>
            <rFont val="돋움"/>
            <family val="3"/>
            <charset val="129"/>
          </rPr>
          <t>미만이면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재시험</t>
        </r>
        <r>
          <rPr>
            <b/>
            <sz val="9"/>
            <color indexed="81"/>
            <rFont val="Tahoma"/>
            <family val="2"/>
          </rPr>
          <t xml:space="preserve">",
</t>
        </r>
        <r>
          <rPr>
            <b/>
            <sz val="9"/>
            <color indexed="81"/>
            <rFont val="돋움"/>
            <family val="3"/>
            <charset val="129"/>
          </rPr>
          <t>그렇지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>("")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표시하시오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1" authorId="0" shapeId="0" xr:uid="{5AAD0610-6644-448F-B79B-8E3C1511FAD1}">
      <text>
        <r>
          <rPr>
            <b/>
            <sz val="10"/>
            <color indexed="81"/>
            <rFont val="Tahoma"/>
            <family val="2"/>
          </rPr>
          <t xml:space="preserve">SUBSTITUTE </t>
        </r>
        <r>
          <rPr>
            <b/>
            <sz val="10"/>
            <color indexed="81"/>
            <rFont val="돋움"/>
            <family val="3"/>
            <charset val="129"/>
          </rPr>
          <t>함수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이용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▶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표시예</t>
        </r>
        <r>
          <rPr>
            <b/>
            <sz val="10"/>
            <color indexed="81"/>
            <rFont val="Tahoma"/>
            <family val="2"/>
          </rPr>
          <t xml:space="preserve"> : naver05@</t>
        </r>
        <r>
          <rPr>
            <b/>
            <sz val="10"/>
            <color indexed="81"/>
            <rFont val="돋움"/>
            <family val="3"/>
            <charset val="129"/>
          </rPr>
          <t>상공</t>
        </r>
        <r>
          <rPr>
            <b/>
            <sz val="10"/>
            <color indexed="81"/>
            <rFont val="Tahoma"/>
            <family val="2"/>
          </rPr>
          <t>.kr</t>
        </r>
      </text>
    </comment>
    <comment ref="C19" authorId="0" shapeId="0" xr:uid="{5F35C083-5104-46E2-947F-F7DA5C5F8BDC}">
      <text>
        <r>
          <rPr>
            <b/>
            <sz val="9"/>
            <color indexed="81"/>
            <rFont val="Tahoma"/>
            <family val="2"/>
          </rPr>
          <t xml:space="preserve">REPLACE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
▶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표시예</t>
        </r>
        <r>
          <rPr>
            <b/>
            <sz val="9"/>
            <color indexed="81"/>
            <rFont val="Tahoma"/>
            <family val="2"/>
          </rPr>
          <t xml:space="preserve"> : 010315-*******</t>
        </r>
      </text>
    </comment>
    <comment ref="C25" authorId="0" shapeId="0" xr:uid="{348601B3-B1DE-4E92-988C-64A5FCF3B976}">
      <text>
        <r>
          <rPr>
            <b/>
            <sz val="9"/>
            <color indexed="81"/>
            <rFont val="Tahoma"/>
            <family val="2"/>
          </rPr>
          <t xml:space="preserve">REPT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</text>
    </comment>
  </commentList>
</comments>
</file>

<file path=xl/sharedStrings.xml><?xml version="1.0" encoding="utf-8"?>
<sst xmlns="http://schemas.openxmlformats.org/spreadsheetml/2006/main" count="106" uniqueCount="91">
  <si>
    <t>수강생 정보</t>
    <phoneticPr fontId="2" type="noConversion"/>
  </si>
  <si>
    <t>번호</t>
    <phoneticPr fontId="2" type="noConversion"/>
  </si>
  <si>
    <t>성명</t>
    <phoneticPr fontId="2" type="noConversion"/>
  </si>
  <si>
    <t>주민번호</t>
    <phoneticPr fontId="2" type="noConversion"/>
  </si>
  <si>
    <t>주소</t>
    <phoneticPr fontId="2" type="noConversion"/>
  </si>
  <si>
    <t>등록일</t>
    <phoneticPr fontId="2" type="noConversion"/>
  </si>
  <si>
    <t>성별</t>
    <phoneticPr fontId="2" type="noConversion"/>
  </si>
  <si>
    <t>시/구</t>
    <phoneticPr fontId="2" type="noConversion"/>
  </si>
  <si>
    <t>수강기간</t>
    <phoneticPr fontId="2" type="noConversion"/>
  </si>
  <si>
    <t>기준일</t>
    <phoneticPr fontId="2" type="noConversion"/>
  </si>
  <si>
    <t>날짜 형식</t>
    <phoneticPr fontId="2" type="noConversion"/>
  </si>
  <si>
    <t>일반</t>
    <phoneticPr fontId="2" type="noConversion"/>
  </si>
  <si>
    <t>서다은</t>
    <phoneticPr fontId="2" type="noConversion"/>
  </si>
  <si>
    <t>981119-2</t>
    <phoneticPr fontId="2" type="noConversion"/>
  </si>
  <si>
    <t>⇔</t>
    <phoneticPr fontId="2" type="noConversion"/>
  </si>
  <si>
    <t>정승현</t>
  </si>
  <si>
    <t>000615-4</t>
    <phoneticPr fontId="2" type="noConversion"/>
  </si>
  <si>
    <t>연도</t>
    <phoneticPr fontId="2" type="noConversion"/>
  </si>
  <si>
    <t>김재훈</t>
    <phoneticPr fontId="2" type="noConversion"/>
  </si>
  <si>
    <t>010727-3</t>
    <phoneticPr fontId="2" type="noConversion"/>
  </si>
  <si>
    <t>월</t>
    <phoneticPr fontId="2" type="noConversion"/>
  </si>
  <si>
    <t>이주안</t>
    <phoneticPr fontId="2" type="noConversion"/>
  </si>
  <si>
    <t>991020-2</t>
    <phoneticPr fontId="2" type="noConversion"/>
  </si>
  <si>
    <t>일</t>
    <phoneticPr fontId="2" type="noConversion"/>
  </si>
  <si>
    <t>한지원</t>
    <phoneticPr fontId="2" type="noConversion"/>
  </si>
  <si>
    <t>000625-4</t>
    <phoneticPr fontId="2" type="noConversion"/>
  </si>
  <si>
    <t>김정아</t>
    <phoneticPr fontId="2" type="noConversion"/>
  </si>
  <si>
    <t>960301-2</t>
    <phoneticPr fontId="2" type="noConversion"/>
  </si>
  <si>
    <t>이정희</t>
    <phoneticPr fontId="2" type="noConversion"/>
  </si>
  <si>
    <t>970118-2</t>
    <phoneticPr fontId="2" type="noConversion"/>
  </si>
  <si>
    <t>이건표</t>
    <phoneticPr fontId="2" type="noConversion"/>
  </si>
  <si>
    <t>010421-3</t>
    <phoneticPr fontId="2" type="noConversion"/>
  </si>
  <si>
    <t>김수빈</t>
    <phoneticPr fontId="2" type="noConversion"/>
  </si>
  <si>
    <t>980923-1</t>
    <phoneticPr fontId="2" type="noConversion"/>
  </si>
  <si>
    <t>김희호</t>
    <phoneticPr fontId="2" type="noConversion"/>
  </si>
  <si>
    <t>001214-3</t>
    <phoneticPr fontId="2" type="noConversion"/>
  </si>
  <si>
    <t>최종 평가표</t>
    <phoneticPr fontId="2" type="noConversion"/>
  </si>
  <si>
    <t>필기</t>
    <phoneticPr fontId="2" type="noConversion"/>
  </si>
  <si>
    <t>실기</t>
    <phoneticPr fontId="2" type="noConversion"/>
  </si>
  <si>
    <t>최종점수</t>
    <phoneticPr fontId="2" type="noConversion"/>
  </si>
  <si>
    <t>등급</t>
    <phoneticPr fontId="2" type="noConversion"/>
  </si>
  <si>
    <t>재시험</t>
    <phoneticPr fontId="2" type="noConversion"/>
  </si>
  <si>
    <t>등록일을
날짜데이터로</t>
    <phoneticPr fontId="2" type="noConversion"/>
  </si>
  <si>
    <t>구분1
(IF / ODD)</t>
    <phoneticPr fontId="2" type="noConversion"/>
  </si>
  <si>
    <t>구분2
(IF / OR)</t>
    <phoneticPr fontId="2" type="noConversion"/>
  </si>
  <si>
    <t>경기도 의정부시</t>
    <phoneticPr fontId="2" type="noConversion"/>
  </si>
  <si>
    <t>경기도 김포시</t>
    <phoneticPr fontId="2" type="noConversion"/>
  </si>
  <si>
    <t>서울시 서초구</t>
    <phoneticPr fontId="2" type="noConversion"/>
  </si>
  <si>
    <t>경기도 성남시</t>
    <phoneticPr fontId="2" type="noConversion"/>
  </si>
  <si>
    <t>경기도 남양주시</t>
    <phoneticPr fontId="2" type="noConversion"/>
  </si>
  <si>
    <t>서울시 동대문구</t>
    <phoneticPr fontId="2" type="noConversion"/>
  </si>
  <si>
    <t>서울시 도봉구</t>
    <phoneticPr fontId="2" type="noConversion"/>
  </si>
  <si>
    <t>서울시 영등포구</t>
    <phoneticPr fontId="2" type="noConversion"/>
  </si>
  <si>
    <t>경기도 부천시</t>
    <phoneticPr fontId="2" type="noConversion"/>
  </si>
  <si>
    <t>과목명</t>
    <phoneticPr fontId="11" type="noConversion"/>
  </si>
  <si>
    <t>excel</t>
    <phoneticPr fontId="11" type="noConversion"/>
  </si>
  <si>
    <t>program</t>
  </si>
  <si>
    <t>database</t>
    <phoneticPr fontId="11" type="noConversion"/>
  </si>
  <si>
    <t>word</t>
    <phoneticPr fontId="11" type="noConversion"/>
  </si>
  <si>
    <t>windows</t>
    <phoneticPr fontId="11" type="noConversion"/>
  </si>
  <si>
    <t>첫글자 대문자</t>
    <phoneticPr fontId="11" type="noConversion"/>
  </si>
  <si>
    <t>모두 대문자</t>
    <phoneticPr fontId="11" type="noConversion"/>
  </si>
  <si>
    <t>성명</t>
    <phoneticPr fontId="11" type="noConversion"/>
  </si>
  <si>
    <t>홈페이지주소</t>
    <phoneticPr fontId="13" type="noConversion"/>
  </si>
  <si>
    <t>메일주소</t>
    <phoneticPr fontId="13" type="noConversion"/>
  </si>
  <si>
    <t>고광섭</t>
    <phoneticPr fontId="11" type="noConversion"/>
  </si>
  <si>
    <t>naver05.kr</t>
    <phoneticPr fontId="11" type="noConversion"/>
  </si>
  <si>
    <t>권창영</t>
    <phoneticPr fontId="11" type="noConversion"/>
  </si>
  <si>
    <t>ckd9292.kr</t>
    <phoneticPr fontId="11" type="noConversion"/>
  </si>
  <si>
    <t>김동진</t>
    <phoneticPr fontId="11" type="noConversion"/>
  </si>
  <si>
    <t>korea79.kr</t>
    <phoneticPr fontId="11" type="noConversion"/>
  </si>
  <si>
    <t>김병준</t>
    <phoneticPr fontId="11" type="noConversion"/>
  </si>
  <si>
    <t>doctork.kr</t>
    <phoneticPr fontId="11" type="noConversion"/>
  </si>
  <si>
    <t>김영희</t>
    <phoneticPr fontId="11" type="noConversion"/>
  </si>
  <si>
    <t>kyh1254.kr</t>
    <phoneticPr fontId="11" type="noConversion"/>
  </si>
  <si>
    <t>주민등록번호</t>
    <phoneticPr fontId="2" type="noConversion"/>
  </si>
  <si>
    <t>이름</t>
    <phoneticPr fontId="2" type="noConversion"/>
  </si>
  <si>
    <t>010315-3123456</t>
    <phoneticPr fontId="2" type="noConversion"/>
  </si>
  <si>
    <t>031201-4234567</t>
    <phoneticPr fontId="2" type="noConversion"/>
  </si>
  <si>
    <t>뒷자리 *로 처리</t>
    <phoneticPr fontId="13" type="noConversion"/>
  </si>
  <si>
    <t>이지숙</t>
    <phoneticPr fontId="2" type="noConversion"/>
  </si>
  <si>
    <t>백효신</t>
    <phoneticPr fontId="2" type="noConversion"/>
  </si>
  <si>
    <t>정은주</t>
    <phoneticPr fontId="13" type="noConversion"/>
  </si>
  <si>
    <t>990510-1234567</t>
    <phoneticPr fontId="13" type="noConversion"/>
  </si>
  <si>
    <t>서울시 중구</t>
    <phoneticPr fontId="2" type="noConversion"/>
  </si>
  <si>
    <t>영화</t>
    <phoneticPr fontId="13" type="noConversion"/>
  </si>
  <si>
    <t>별점</t>
    <phoneticPr fontId="13" type="noConversion"/>
  </si>
  <si>
    <t>1947 보스톤</t>
    <phoneticPr fontId="13" type="noConversion"/>
  </si>
  <si>
    <t>크리에이터</t>
    <phoneticPr fontId="13" type="noConversion"/>
  </si>
  <si>
    <t>천박사</t>
    <phoneticPr fontId="13" type="noConversion"/>
  </si>
  <si>
    <t>점수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</si>
</sst>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5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0" fillId="0" borderId="2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14" fontId="0" fillId="3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8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E08D9250-E0E8-4545-89B3-D459B4E51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DD07-2E1F-4FF7-B16D-AF3D86EF770B}">
  <sheetPr>
    <tabColor rgb="FF0070C0"/>
  </sheetPr>
  <dimension ref="A2:O15"/>
  <sheetViews>
    <sheetView tabSelected="1" zoomScaleNormal="100" workbookViewId="0">
      <selection activeCell="F28" sqref="F28"/>
    </sheetView>
  </sheetViews>
  <sheetFormatPr defaultRowHeight="16.5"/>
  <cols>
    <col min="1" max="1" width="4.875" customWidth="1"/>
    <col min="2" max="2" width="7.25" customWidth="1"/>
    <col min="3" max="3" width="12.125" customWidth="1"/>
    <col min="4" max="4" width="16.875" customWidth="1"/>
    <col min="5" max="5" width="15.25" customWidth="1"/>
    <col min="6" max="6" width="16.375" customWidth="1"/>
    <col min="7" max="7" width="14.25" customWidth="1"/>
    <col min="8" max="8" width="21.75" customWidth="1"/>
    <col min="9" max="9" width="2.125" customWidth="1"/>
    <col min="10" max="10" width="5" customWidth="1"/>
    <col min="11" max="11" width="11.625" customWidth="1"/>
    <col min="13" max="13" width="11.125" bestFit="1" customWidth="1"/>
    <col min="14" max="14" width="5.125" customWidth="1"/>
  </cols>
  <sheetData>
    <row r="2" spans="1:15" ht="33.75" customHeight="1">
      <c r="A2" s="22" t="s">
        <v>0</v>
      </c>
      <c r="B2" s="22"/>
      <c r="C2" s="22"/>
      <c r="D2" s="22"/>
      <c r="E2" s="22"/>
      <c r="F2" s="22"/>
      <c r="G2" s="22"/>
      <c r="H2" s="22"/>
    </row>
    <row r="3" spans="1:15" ht="24" customHeight="1">
      <c r="A3" s="11"/>
      <c r="B3" s="11"/>
      <c r="C3" s="12"/>
      <c r="D3" s="12"/>
      <c r="E3" s="12"/>
      <c r="F3" s="12"/>
      <c r="G3" s="11"/>
      <c r="H3" s="12"/>
    </row>
    <row r="4" spans="1:15" ht="33">
      <c r="A4" s="1" t="s">
        <v>1</v>
      </c>
      <c r="B4" s="1" t="s">
        <v>2</v>
      </c>
      <c r="C4" s="2" t="s">
        <v>3</v>
      </c>
      <c r="D4" s="2" t="s">
        <v>4</v>
      </c>
      <c r="E4" s="2" t="s">
        <v>5</v>
      </c>
      <c r="F4" s="13" t="s">
        <v>42</v>
      </c>
      <c r="G4" s="15" t="s">
        <v>7</v>
      </c>
      <c r="H4" s="14" t="s">
        <v>8</v>
      </c>
      <c r="I4" s="3"/>
      <c r="J4" s="23" t="s">
        <v>9</v>
      </c>
      <c r="K4" s="24"/>
      <c r="M4" s="1" t="s">
        <v>10</v>
      </c>
      <c r="O4" s="1" t="s">
        <v>11</v>
      </c>
    </row>
    <row r="5" spans="1:15">
      <c r="A5" s="4">
        <v>1</v>
      </c>
      <c r="B5" s="5" t="s">
        <v>12</v>
      </c>
      <c r="C5" s="4" t="s">
        <v>13</v>
      </c>
      <c r="D5" s="5" t="s">
        <v>84</v>
      </c>
      <c r="E5" s="5">
        <v>20200301</v>
      </c>
      <c r="F5" s="41">
        <f>DATE(MID(E5,1,4),MID(E5,5,2),MID(E5,7,2))</f>
        <v>43891</v>
      </c>
      <c r="G5" s="40" t="str">
        <f>RIGHT(D5,LEN(D5)-SEARCH(" ",D5))</f>
        <v>중구</v>
      </c>
      <c r="H5" s="40" t="str">
        <f ca="1">DATEDIF(F5,TODAY(),"m")&amp;"개월"</f>
        <v>43개월</v>
      </c>
      <c r="J5" s="25">
        <f ca="1">TODAY()</f>
        <v>45218</v>
      </c>
      <c r="K5" s="26"/>
      <c r="M5" s="6">
        <v>1</v>
      </c>
      <c r="N5" s="7" t="s">
        <v>14</v>
      </c>
      <c r="O5" s="8">
        <v>1</v>
      </c>
    </row>
    <row r="6" spans="1:15">
      <c r="A6" s="4">
        <v>2</v>
      </c>
      <c r="B6" s="5" t="s">
        <v>15</v>
      </c>
      <c r="C6" s="4" t="s">
        <v>16</v>
      </c>
      <c r="D6" s="5" t="s">
        <v>53</v>
      </c>
      <c r="E6" s="5">
        <v>20200301</v>
      </c>
      <c r="F6" s="41">
        <f t="shared" ref="F6:F14" si="0">DATE(MID(E6,1,4),MID(E6,5,2),MID(E6,7,2))</f>
        <v>43891</v>
      </c>
      <c r="G6" s="40" t="str">
        <f t="shared" ref="G6:G14" si="1">RIGHT(D6,LEN(D6)-SEARCH(" ",D6))</f>
        <v>부천시</v>
      </c>
      <c r="H6" s="40" t="str">
        <f t="shared" ref="H6:H14" ca="1" si="2">DATEDIF(F6,TODAY(),"m")&amp;"개월"</f>
        <v>43개월</v>
      </c>
      <c r="J6" s="9" t="s">
        <v>17</v>
      </c>
      <c r="K6" s="8">
        <f ca="1">YEAR(J5)</f>
        <v>2023</v>
      </c>
      <c r="M6" s="6">
        <v>2</v>
      </c>
      <c r="N6" s="7" t="s">
        <v>14</v>
      </c>
      <c r="O6" s="8">
        <v>2</v>
      </c>
    </row>
    <row r="7" spans="1:15">
      <c r="A7" s="4">
        <v>3</v>
      </c>
      <c r="B7" s="5" t="s">
        <v>18</v>
      </c>
      <c r="C7" s="4" t="s">
        <v>19</v>
      </c>
      <c r="D7" s="5" t="s">
        <v>45</v>
      </c>
      <c r="E7" s="5">
        <v>20210301</v>
      </c>
      <c r="F7" s="41">
        <f t="shared" si="0"/>
        <v>44256</v>
      </c>
      <c r="G7" s="40" t="str">
        <f t="shared" si="1"/>
        <v>의정부시</v>
      </c>
      <c r="H7" s="40" t="str">
        <f t="shared" ca="1" si="2"/>
        <v>31개월</v>
      </c>
      <c r="J7" s="9" t="s">
        <v>20</v>
      </c>
      <c r="K7" s="8">
        <f ca="1">MONTH(J5)</f>
        <v>10</v>
      </c>
      <c r="M7" s="6">
        <v>44197</v>
      </c>
      <c r="N7" s="7" t="s">
        <v>14</v>
      </c>
      <c r="O7" s="8">
        <v>44197</v>
      </c>
    </row>
    <row r="8" spans="1:15">
      <c r="A8" s="4">
        <v>4</v>
      </c>
      <c r="B8" s="5" t="s">
        <v>21</v>
      </c>
      <c r="C8" s="4" t="s">
        <v>22</v>
      </c>
      <c r="D8" s="5" t="s">
        <v>46</v>
      </c>
      <c r="E8" s="5">
        <v>20190301</v>
      </c>
      <c r="F8" s="41">
        <f t="shared" si="0"/>
        <v>43525</v>
      </c>
      <c r="G8" s="40" t="str">
        <f t="shared" si="1"/>
        <v>김포시</v>
      </c>
      <c r="H8" s="40" t="str">
        <f t="shared" ca="1" si="2"/>
        <v>55개월</v>
      </c>
      <c r="J8" s="9" t="s">
        <v>23</v>
      </c>
      <c r="K8" s="8">
        <f ca="1">DAY(J5)</f>
        <v>19</v>
      </c>
      <c r="M8" s="6">
        <v>44198</v>
      </c>
      <c r="N8" s="7" t="s">
        <v>14</v>
      </c>
      <c r="O8" s="8">
        <v>44198</v>
      </c>
    </row>
    <row r="9" spans="1:15">
      <c r="A9" s="4">
        <v>5</v>
      </c>
      <c r="B9" s="5" t="s">
        <v>24</v>
      </c>
      <c r="C9" s="4" t="s">
        <v>25</v>
      </c>
      <c r="D9" s="5" t="s">
        <v>47</v>
      </c>
      <c r="E9" s="5">
        <v>20200901</v>
      </c>
      <c r="F9" s="41">
        <f t="shared" si="0"/>
        <v>44075</v>
      </c>
      <c r="G9" s="40" t="str">
        <f t="shared" si="1"/>
        <v>서초구</v>
      </c>
      <c r="H9" s="40" t="str">
        <f t="shared" ca="1" si="2"/>
        <v>37개월</v>
      </c>
    </row>
    <row r="10" spans="1:15">
      <c r="A10" s="4">
        <v>6</v>
      </c>
      <c r="B10" s="5" t="s">
        <v>26</v>
      </c>
      <c r="C10" s="4" t="s">
        <v>27</v>
      </c>
      <c r="D10" s="5" t="s">
        <v>48</v>
      </c>
      <c r="E10" s="5">
        <v>20201201</v>
      </c>
      <c r="F10" s="41">
        <f t="shared" si="0"/>
        <v>44166</v>
      </c>
      <c r="G10" s="40" t="str">
        <f t="shared" si="1"/>
        <v>성남시</v>
      </c>
      <c r="H10" s="40" t="str">
        <f t="shared" ca="1" si="2"/>
        <v>34개월</v>
      </c>
    </row>
    <row r="11" spans="1:15">
      <c r="A11" s="4">
        <v>7</v>
      </c>
      <c r="B11" s="5" t="s">
        <v>28</v>
      </c>
      <c r="C11" s="4" t="s">
        <v>29</v>
      </c>
      <c r="D11" s="5" t="s">
        <v>49</v>
      </c>
      <c r="E11" s="5">
        <v>20210501</v>
      </c>
      <c r="F11" s="41">
        <f t="shared" si="0"/>
        <v>44317</v>
      </c>
      <c r="G11" s="40" t="str">
        <f t="shared" si="1"/>
        <v>남양주시</v>
      </c>
      <c r="H11" s="40" t="str">
        <f t="shared" ca="1" si="2"/>
        <v>29개월</v>
      </c>
    </row>
    <row r="12" spans="1:15">
      <c r="A12" s="4">
        <v>8</v>
      </c>
      <c r="B12" s="5" t="s">
        <v>30</v>
      </c>
      <c r="C12" s="4" t="s">
        <v>31</v>
      </c>
      <c r="D12" s="5" t="s">
        <v>50</v>
      </c>
      <c r="E12" s="5">
        <v>20180501</v>
      </c>
      <c r="F12" s="41">
        <f t="shared" si="0"/>
        <v>43221</v>
      </c>
      <c r="G12" s="40" t="str">
        <f t="shared" si="1"/>
        <v>동대문구</v>
      </c>
      <c r="H12" s="40" t="str">
        <f t="shared" ca="1" si="2"/>
        <v>65개월</v>
      </c>
    </row>
    <row r="13" spans="1:15">
      <c r="A13" s="4">
        <v>9</v>
      </c>
      <c r="B13" s="5" t="s">
        <v>32</v>
      </c>
      <c r="C13" s="4" t="s">
        <v>33</v>
      </c>
      <c r="D13" s="5" t="s">
        <v>51</v>
      </c>
      <c r="E13" s="5">
        <v>20190501</v>
      </c>
      <c r="F13" s="41">
        <f t="shared" si="0"/>
        <v>43586</v>
      </c>
      <c r="G13" s="40" t="str">
        <f t="shared" si="1"/>
        <v>도봉구</v>
      </c>
      <c r="H13" s="40" t="str">
        <f t="shared" ca="1" si="2"/>
        <v>53개월</v>
      </c>
    </row>
    <row r="14" spans="1:15">
      <c r="A14" s="4">
        <v>10</v>
      </c>
      <c r="B14" s="5" t="s">
        <v>34</v>
      </c>
      <c r="C14" s="4" t="s">
        <v>35</v>
      </c>
      <c r="D14" s="5" t="s">
        <v>52</v>
      </c>
      <c r="E14" s="5">
        <v>20190301</v>
      </c>
      <c r="F14" s="41">
        <f t="shared" si="0"/>
        <v>43525</v>
      </c>
      <c r="G14" s="40" t="str">
        <f t="shared" si="1"/>
        <v>영등포구</v>
      </c>
      <c r="H14" s="40" t="str">
        <f t="shared" ca="1" si="2"/>
        <v>55개월</v>
      </c>
    </row>
    <row r="15" spans="1:15" ht="20.25" customHeight="1"/>
  </sheetData>
  <mergeCells count="3">
    <mergeCell ref="A2:H2"/>
    <mergeCell ref="J4:K4"/>
    <mergeCell ref="J5:K5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46F7-4185-4D1F-8526-E9A4AFC2F859}">
  <sheetPr>
    <tabColor rgb="FFFFFF00"/>
  </sheetPr>
  <dimension ref="A1:J18"/>
  <sheetViews>
    <sheetView zoomScale="115" zoomScaleNormal="115" workbookViewId="0">
      <selection activeCell="H20" sqref="H20"/>
    </sheetView>
  </sheetViews>
  <sheetFormatPr defaultRowHeight="16.5"/>
  <cols>
    <col min="1" max="1" width="4.75" customWidth="1"/>
    <col min="2" max="2" width="9" customWidth="1"/>
    <col min="3" max="3" width="6" customWidth="1"/>
    <col min="4" max="5" width="10.5" customWidth="1"/>
    <col min="6" max="7" width="9" customWidth="1"/>
    <col min="8" max="10" width="10.5" customWidth="1"/>
  </cols>
  <sheetData>
    <row r="1" spans="1:10" ht="77.25" customHeight="1">
      <c r="A1" s="27" t="s">
        <v>36</v>
      </c>
      <c r="B1" s="27"/>
      <c r="C1" s="27"/>
      <c r="D1" s="27"/>
      <c r="E1" s="27"/>
      <c r="F1" s="27"/>
      <c r="G1" s="27"/>
      <c r="H1" s="27"/>
      <c r="I1" s="27"/>
      <c r="J1" s="27"/>
    </row>
    <row r="2" spans="1:10">
      <c r="A2" s="28" t="s">
        <v>1</v>
      </c>
      <c r="B2" s="28" t="s">
        <v>2</v>
      </c>
      <c r="C2" s="28" t="s">
        <v>6</v>
      </c>
      <c r="D2" s="29" t="s">
        <v>43</v>
      </c>
      <c r="E2" s="31" t="s">
        <v>44</v>
      </c>
      <c r="F2" s="1" t="s">
        <v>37</v>
      </c>
      <c r="G2" s="1" t="s">
        <v>38</v>
      </c>
      <c r="H2" s="28" t="s">
        <v>39</v>
      </c>
      <c r="I2" s="28" t="s">
        <v>40</v>
      </c>
      <c r="J2" s="28" t="s">
        <v>41</v>
      </c>
    </row>
    <row r="3" spans="1:10">
      <c r="A3" s="28"/>
      <c r="B3" s="28"/>
      <c r="C3" s="28"/>
      <c r="D3" s="30"/>
      <c r="E3" s="32"/>
      <c r="F3" s="10">
        <v>0.4</v>
      </c>
      <c r="G3" s="10">
        <v>0.6</v>
      </c>
      <c r="H3" s="28"/>
      <c r="I3" s="28"/>
      <c r="J3" s="28"/>
    </row>
    <row r="4" spans="1:10">
      <c r="A4" s="4">
        <v>1</v>
      </c>
      <c r="B4" s="5" t="s">
        <v>12</v>
      </c>
      <c r="C4" s="4" t="str">
        <f>RIGHT(텍스트_날짜함수!C5)</f>
        <v>2</v>
      </c>
      <c r="D4" s="5" t="str">
        <f>IF(ISODD(C4),"남","여")</f>
        <v>여</v>
      </c>
      <c r="E4" s="5" t="str">
        <f t="shared" ref="E4:E13" si="0">IF(OR(C4="1",C4="3"),"남","여")</f>
        <v>여</v>
      </c>
      <c r="F4" s="8">
        <v>82</v>
      </c>
      <c r="G4" s="8">
        <v>88</v>
      </c>
      <c r="H4" s="39">
        <f>SUMPRODUCT($F$3:$G$3,F4:G4)</f>
        <v>85.6</v>
      </c>
      <c r="I4" s="1" t="str">
        <f>IF(H4&gt;=90,"상",IF(H4&gt;=70,"중","하"))</f>
        <v>중</v>
      </c>
      <c r="J4" s="1" t="str">
        <f>IF(OR(F4&lt;60,G4&lt;60),"재시험","")</f>
        <v/>
      </c>
    </row>
    <row r="5" spans="1:10">
      <c r="A5" s="4">
        <v>2</v>
      </c>
      <c r="B5" s="5" t="s">
        <v>15</v>
      </c>
      <c r="C5" s="4" t="str">
        <f>RIGHT(텍스트_날짜함수!C6)</f>
        <v>4</v>
      </c>
      <c r="D5" s="5" t="str">
        <f t="shared" ref="D5:D13" si="1">IF(ISODD(C5),"남","여")</f>
        <v>여</v>
      </c>
      <c r="E5" s="5" t="str">
        <f t="shared" si="0"/>
        <v>여</v>
      </c>
      <c r="F5" s="8">
        <v>93</v>
      </c>
      <c r="G5" s="8">
        <v>76</v>
      </c>
      <c r="H5" s="39">
        <f t="shared" ref="H5:H12" si="2">SUMPRODUCT($F$3:$G$3,F5:G5)</f>
        <v>82.800000000000011</v>
      </c>
      <c r="I5" s="1" t="str">
        <f t="shared" ref="I5:I13" si="3">IF(H5&gt;=90,"상",IF(H5&gt;=70,"중","하"))</f>
        <v>중</v>
      </c>
      <c r="J5" s="1" t="str">
        <f t="shared" ref="J5:J13" si="4">IF(OR(F5&lt;60,G5&lt;60),"재시험","")</f>
        <v/>
      </c>
    </row>
    <row r="6" spans="1:10">
      <c r="A6" s="4">
        <v>3</v>
      </c>
      <c r="B6" s="5" t="s">
        <v>18</v>
      </c>
      <c r="C6" s="4" t="str">
        <f>RIGHT(텍스트_날짜함수!C7)</f>
        <v>3</v>
      </c>
      <c r="D6" s="5" t="str">
        <f t="shared" si="1"/>
        <v>남</v>
      </c>
      <c r="E6" s="5" t="str">
        <f t="shared" si="0"/>
        <v>남</v>
      </c>
      <c r="F6" s="8">
        <v>58</v>
      </c>
      <c r="G6" s="8">
        <v>50</v>
      </c>
      <c r="H6" s="39">
        <f t="shared" si="2"/>
        <v>53.2</v>
      </c>
      <c r="I6" s="1" t="str">
        <f t="shared" si="3"/>
        <v>하</v>
      </c>
      <c r="J6" s="1" t="str">
        <f t="shared" si="4"/>
        <v>재시험</v>
      </c>
    </row>
    <row r="7" spans="1:10">
      <c r="A7" s="4">
        <v>4</v>
      </c>
      <c r="B7" s="5" t="s">
        <v>21</v>
      </c>
      <c r="C7" s="4" t="str">
        <f>RIGHT(텍스트_날짜함수!C8)</f>
        <v>2</v>
      </c>
      <c r="D7" s="5" t="str">
        <f t="shared" si="1"/>
        <v>여</v>
      </c>
      <c r="E7" s="5" t="str">
        <f t="shared" si="0"/>
        <v>여</v>
      </c>
      <c r="F7" s="8">
        <v>100</v>
      </c>
      <c r="G7" s="8">
        <v>75</v>
      </c>
      <c r="H7" s="39">
        <f t="shared" si="2"/>
        <v>85</v>
      </c>
      <c r="I7" s="1" t="str">
        <f t="shared" si="3"/>
        <v>중</v>
      </c>
      <c r="J7" s="1" t="str">
        <f t="shared" si="4"/>
        <v/>
      </c>
    </row>
    <row r="8" spans="1:10">
      <c r="A8" s="4">
        <v>5</v>
      </c>
      <c r="B8" s="5" t="s">
        <v>24</v>
      </c>
      <c r="C8" s="4" t="str">
        <f>RIGHT(텍스트_날짜함수!C9)</f>
        <v>4</v>
      </c>
      <c r="D8" s="5" t="str">
        <f t="shared" si="1"/>
        <v>여</v>
      </c>
      <c r="E8" s="5" t="str">
        <f t="shared" si="0"/>
        <v>여</v>
      </c>
      <c r="F8" s="8">
        <v>79</v>
      </c>
      <c r="G8" s="8">
        <v>55</v>
      </c>
      <c r="H8" s="39">
        <f t="shared" si="2"/>
        <v>64.599999999999994</v>
      </c>
      <c r="I8" s="1" t="str">
        <f t="shared" si="3"/>
        <v>하</v>
      </c>
      <c r="J8" s="1" t="str">
        <f t="shared" si="4"/>
        <v>재시험</v>
      </c>
    </row>
    <row r="9" spans="1:10">
      <c r="A9" s="4">
        <v>6</v>
      </c>
      <c r="B9" s="5" t="s">
        <v>26</v>
      </c>
      <c r="C9" s="4" t="str">
        <f>RIGHT(텍스트_날짜함수!C10)</f>
        <v>2</v>
      </c>
      <c r="D9" s="5" t="str">
        <f t="shared" si="1"/>
        <v>여</v>
      </c>
      <c r="E9" s="5" t="str">
        <f t="shared" si="0"/>
        <v>여</v>
      </c>
      <c r="F9" s="8">
        <v>98</v>
      </c>
      <c r="G9" s="8">
        <v>92</v>
      </c>
      <c r="H9" s="39">
        <f t="shared" si="2"/>
        <v>94.4</v>
      </c>
      <c r="I9" s="1" t="str">
        <f t="shared" si="3"/>
        <v>상</v>
      </c>
      <c r="J9" s="1" t="str">
        <f t="shared" si="4"/>
        <v/>
      </c>
    </row>
    <row r="10" spans="1:10">
      <c r="A10" s="4">
        <v>7</v>
      </c>
      <c r="B10" s="5" t="s">
        <v>28</v>
      </c>
      <c r="C10" s="4" t="str">
        <f>RIGHT(텍스트_날짜함수!C11)</f>
        <v>2</v>
      </c>
      <c r="D10" s="5" t="str">
        <f t="shared" si="1"/>
        <v>여</v>
      </c>
      <c r="E10" s="5" t="str">
        <f t="shared" si="0"/>
        <v>여</v>
      </c>
      <c r="F10" s="8">
        <v>81</v>
      </c>
      <c r="G10" s="8">
        <v>95</v>
      </c>
      <c r="H10" s="39">
        <f t="shared" si="2"/>
        <v>89.4</v>
      </c>
      <c r="I10" s="1" t="str">
        <f t="shared" si="3"/>
        <v>중</v>
      </c>
      <c r="J10" s="1" t="str">
        <f t="shared" si="4"/>
        <v/>
      </c>
    </row>
    <row r="11" spans="1:10">
      <c r="A11" s="4">
        <v>8</v>
      </c>
      <c r="B11" s="5" t="s">
        <v>30</v>
      </c>
      <c r="C11" s="4" t="str">
        <f>RIGHT(텍스트_날짜함수!C12)</f>
        <v>3</v>
      </c>
      <c r="D11" s="5" t="str">
        <f t="shared" si="1"/>
        <v>남</v>
      </c>
      <c r="E11" s="5" t="str">
        <f t="shared" si="0"/>
        <v>남</v>
      </c>
      <c r="F11" s="8">
        <v>52</v>
      </c>
      <c r="G11" s="8">
        <v>70</v>
      </c>
      <c r="H11" s="39">
        <f t="shared" si="2"/>
        <v>62.8</v>
      </c>
      <c r="I11" s="1" t="str">
        <f t="shared" si="3"/>
        <v>하</v>
      </c>
      <c r="J11" s="1" t="str">
        <f t="shared" si="4"/>
        <v>재시험</v>
      </c>
    </row>
    <row r="12" spans="1:10">
      <c r="A12" s="4">
        <v>9</v>
      </c>
      <c r="B12" s="5" t="s">
        <v>32</v>
      </c>
      <c r="C12" s="4" t="str">
        <f>RIGHT(텍스트_날짜함수!C13)</f>
        <v>1</v>
      </c>
      <c r="D12" s="5" t="str">
        <f t="shared" si="1"/>
        <v>남</v>
      </c>
      <c r="E12" s="5" t="str">
        <f t="shared" si="0"/>
        <v>남</v>
      </c>
      <c r="F12" s="8">
        <v>78</v>
      </c>
      <c r="G12" s="8">
        <v>90</v>
      </c>
      <c r="H12" s="39">
        <f t="shared" si="2"/>
        <v>85.2</v>
      </c>
      <c r="I12" s="1" t="str">
        <f t="shared" si="3"/>
        <v>중</v>
      </c>
      <c r="J12" s="1" t="str">
        <f t="shared" si="4"/>
        <v/>
      </c>
    </row>
    <row r="13" spans="1:10">
      <c r="A13" s="4">
        <v>10</v>
      </c>
      <c r="B13" s="5" t="s">
        <v>34</v>
      </c>
      <c r="C13" s="4" t="str">
        <f>RIGHT(텍스트_날짜함수!C14)</f>
        <v>3</v>
      </c>
      <c r="D13" s="5" t="str">
        <f t="shared" si="1"/>
        <v>남</v>
      </c>
      <c r="E13" s="5" t="str">
        <f t="shared" si="0"/>
        <v>남</v>
      </c>
      <c r="F13" s="8">
        <v>80</v>
      </c>
      <c r="G13" s="8">
        <v>86</v>
      </c>
      <c r="H13" s="39">
        <f>SUMPRODUCT($F$3:$G$3,F13:G13)</f>
        <v>83.6</v>
      </c>
      <c r="I13" s="1" t="str">
        <f t="shared" si="3"/>
        <v>중</v>
      </c>
      <c r="J13" s="1" t="str">
        <f t="shared" si="4"/>
        <v/>
      </c>
    </row>
    <row r="18" spans="5:5">
      <c r="E18" s="20"/>
    </row>
  </sheetData>
  <mergeCells count="9">
    <mergeCell ref="A1:J1"/>
    <mergeCell ref="A2:A3"/>
    <mergeCell ref="B2:B3"/>
    <mergeCell ref="C2:C3"/>
    <mergeCell ref="D2:D3"/>
    <mergeCell ref="H2:H3"/>
    <mergeCell ref="I2:I3"/>
    <mergeCell ref="J2:J3"/>
    <mergeCell ref="E2:E3"/>
  </mergeCells>
  <phoneticPr fontId="2" type="noConversion"/>
  <pageMargins left="0.7" right="0.7" top="0.75" bottom="0.75" header="0.3" footer="0.3"/>
  <pageSetup paperSize="9" orientation="portrait" verticalDpi="15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939A-4A83-47E0-9D7C-C5695397D2C1}">
  <dimension ref="A3:E28"/>
  <sheetViews>
    <sheetView workbookViewId="0">
      <selection activeCell="C26" sqref="C26:C28"/>
    </sheetView>
  </sheetViews>
  <sheetFormatPr defaultRowHeight="16.5"/>
  <cols>
    <col min="1" max="1" width="12" customWidth="1"/>
    <col min="2" max="2" width="17" customWidth="1"/>
    <col min="3" max="3" width="16.875" customWidth="1"/>
  </cols>
  <sheetData>
    <row r="3" spans="1:5">
      <c r="A3" s="16" t="s">
        <v>54</v>
      </c>
      <c r="B3" s="17" t="s">
        <v>60</v>
      </c>
      <c r="C3" s="17" t="s">
        <v>61</v>
      </c>
    </row>
    <row r="4" spans="1:5">
      <c r="A4" s="16" t="s">
        <v>55</v>
      </c>
      <c r="B4" s="44" t="str">
        <f>PROPER(A4)</f>
        <v>Excel</v>
      </c>
      <c r="C4" s="44" t="str">
        <f>UPPER(A4)</f>
        <v>EXCEL</v>
      </c>
    </row>
    <row r="5" spans="1:5">
      <c r="A5" s="18" t="s">
        <v>56</v>
      </c>
      <c r="B5" s="44" t="str">
        <f t="shared" ref="B5:B8" si="0">PROPER(A5)</f>
        <v>Program</v>
      </c>
      <c r="C5" s="44" t="str">
        <f t="shared" ref="C5:C8" si="1">UPPER(A5)</f>
        <v>PROGRAM</v>
      </c>
    </row>
    <row r="6" spans="1:5">
      <c r="A6" s="16" t="s">
        <v>57</v>
      </c>
      <c r="B6" s="44" t="str">
        <f t="shared" si="0"/>
        <v>Database</v>
      </c>
      <c r="C6" s="44" t="str">
        <f t="shared" si="1"/>
        <v>DATABASE</v>
      </c>
    </row>
    <row r="7" spans="1:5">
      <c r="A7" s="16" t="s">
        <v>58</v>
      </c>
      <c r="B7" s="44" t="str">
        <f t="shared" si="0"/>
        <v>Word</v>
      </c>
      <c r="C7" s="44" t="str">
        <f t="shared" si="1"/>
        <v>WORD</v>
      </c>
    </row>
    <row r="8" spans="1:5">
      <c r="A8" s="16" t="s">
        <v>59</v>
      </c>
      <c r="B8" s="44" t="str">
        <f t="shared" si="0"/>
        <v>Windows</v>
      </c>
      <c r="C8" s="44" t="str">
        <f t="shared" si="1"/>
        <v>WINDOWS</v>
      </c>
    </row>
    <row r="11" spans="1:5">
      <c r="A11" s="16" t="s">
        <v>62</v>
      </c>
      <c r="B11" s="35" t="s">
        <v>63</v>
      </c>
      <c r="C11" s="36"/>
      <c r="D11" s="37" t="s">
        <v>64</v>
      </c>
      <c r="E11" s="38"/>
    </row>
    <row r="12" spans="1:5">
      <c r="A12" s="19" t="s">
        <v>65</v>
      </c>
      <c r="B12" s="33" t="s">
        <v>66</v>
      </c>
      <c r="C12" s="34"/>
      <c r="D12" s="42" t="str">
        <f>SUBSTITUTE(B12,".kr","@상공.kr")</f>
        <v>naver05@상공.kr</v>
      </c>
      <c r="E12" s="43"/>
    </row>
    <row r="13" spans="1:5">
      <c r="A13" s="19" t="s">
        <v>67</v>
      </c>
      <c r="B13" s="33" t="s">
        <v>68</v>
      </c>
      <c r="C13" s="34"/>
      <c r="D13" s="42" t="str">
        <f t="shared" ref="D13:D16" si="2">SUBSTITUTE(B13,".kr","@상공.kr")</f>
        <v>ckd9292@상공.kr</v>
      </c>
      <c r="E13" s="43"/>
    </row>
    <row r="14" spans="1:5">
      <c r="A14" s="19" t="s">
        <v>69</v>
      </c>
      <c r="B14" s="33" t="s">
        <v>70</v>
      </c>
      <c r="C14" s="34"/>
      <c r="D14" s="42" t="str">
        <f t="shared" si="2"/>
        <v>korea79@상공.kr</v>
      </c>
      <c r="E14" s="43"/>
    </row>
    <row r="15" spans="1:5">
      <c r="A15" s="19" t="s">
        <v>71</v>
      </c>
      <c r="B15" s="33" t="s">
        <v>72</v>
      </c>
      <c r="C15" s="34"/>
      <c r="D15" s="42" t="str">
        <f t="shared" si="2"/>
        <v>doctork@상공.kr</v>
      </c>
      <c r="E15" s="43"/>
    </row>
    <row r="16" spans="1:5">
      <c r="A16" s="19" t="s">
        <v>73</v>
      </c>
      <c r="B16" s="33" t="s">
        <v>74</v>
      </c>
      <c r="C16" s="34"/>
      <c r="D16" s="42" t="str">
        <f t="shared" si="2"/>
        <v>kyh1254@상공.kr</v>
      </c>
      <c r="E16" s="43"/>
    </row>
    <row r="19" spans="1:3">
      <c r="A19" s="19" t="s">
        <v>76</v>
      </c>
      <c r="B19" s="19" t="s">
        <v>75</v>
      </c>
      <c r="C19" s="17" t="s">
        <v>79</v>
      </c>
    </row>
    <row r="20" spans="1:3">
      <c r="A20" s="19" t="s">
        <v>81</v>
      </c>
      <c r="B20" s="4" t="s">
        <v>77</v>
      </c>
      <c r="C20" s="1" t="str">
        <f>REPLACE(B20,8,7,"*******")</f>
        <v>010315-*******</v>
      </c>
    </row>
    <row r="21" spans="1:3">
      <c r="A21" s="19" t="s">
        <v>80</v>
      </c>
      <c r="B21" s="4" t="s">
        <v>78</v>
      </c>
      <c r="C21" s="1" t="str">
        <f t="shared" ref="C21:C22" si="3">REPLACE(B21,8,7,"*******")</f>
        <v>031201-*******</v>
      </c>
    </row>
    <row r="22" spans="1:3">
      <c r="A22" s="19" t="s">
        <v>82</v>
      </c>
      <c r="B22" s="4" t="s">
        <v>83</v>
      </c>
      <c r="C22" s="1" t="str">
        <f t="shared" si="3"/>
        <v>990510-*******</v>
      </c>
    </row>
    <row r="23" spans="1:3">
      <c r="A23" s="21"/>
    </row>
    <row r="24" spans="1:3">
      <c r="C24" t="str">
        <f>IF(LEN(A24)&gt;=4,REPLACE(A24,2,2,"**"),"")</f>
        <v/>
      </c>
    </row>
    <row r="25" spans="1:3">
      <c r="A25" s="19" t="s">
        <v>85</v>
      </c>
      <c r="B25" s="4" t="s">
        <v>90</v>
      </c>
      <c r="C25" s="17" t="s">
        <v>86</v>
      </c>
    </row>
    <row r="26" spans="1:3">
      <c r="A26" s="19" t="s">
        <v>87</v>
      </c>
      <c r="B26" s="4">
        <v>4</v>
      </c>
      <c r="C26" s="4" t="str">
        <f>REPT("★",B26)</f>
        <v>★★★★</v>
      </c>
    </row>
    <row r="27" spans="1:3">
      <c r="A27" s="19" t="s">
        <v>88</v>
      </c>
      <c r="B27" s="4">
        <v>5</v>
      </c>
      <c r="C27" s="4" t="str">
        <f t="shared" ref="C27:C28" si="4">REPT("★",B27)</f>
        <v>★★★★★</v>
      </c>
    </row>
    <row r="28" spans="1:3">
      <c r="A28" s="19" t="s">
        <v>89</v>
      </c>
      <c r="B28" s="4">
        <v>3</v>
      </c>
      <c r="C28" s="4" t="str">
        <f t="shared" si="4"/>
        <v>★★★</v>
      </c>
    </row>
  </sheetData>
  <mergeCells count="12"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</mergeCells>
  <phoneticPr fontId="1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텍스트_날짜함수</vt:lpstr>
      <vt:lpstr>논리함수</vt:lpstr>
      <vt:lpstr>기타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조인명(교원)</dc:creator>
  <cp:lastModifiedBy>조인명(교원)</cp:lastModifiedBy>
  <dcterms:created xsi:type="dcterms:W3CDTF">2023-10-04T01:59:20Z</dcterms:created>
  <dcterms:modified xsi:type="dcterms:W3CDTF">2023-10-18T15:09:33Z</dcterms:modified>
</cp:coreProperties>
</file>