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Maintable (M1) (CORRECTED)" sheetId="1" r:id="rId1"/>
    <sheet name="paper 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S1" authorId="0">
      <text>
        <r>
          <rPr>
            <sz val="11"/>
            <color rgb="FF000000"/>
            <rFont val="Arial"/>
            <charset val="162"/>
          </rPr>
          <t>======
ID#AAAAQc5RUAs
Yazar    (2020-07-05 18:02:42)
Failure Type:
0:Not failed
1: Shear
2: Mix
3: Flexural</t>
        </r>
      </text>
    </comment>
    <comment ref="A3" authorId="0">
      <text>
        <r>
          <rPr>
            <sz val="11"/>
            <color rgb="FF000000"/>
            <rFont val="Arial"/>
            <charset val="162"/>
          </rPr>
          <t>======
ID#AAAAQc5RT-Q
Yazar    (2021-11-01 08:46:53)
Almost every information about these two specimens was erroneous. Many corrections were applied</t>
        </r>
      </text>
    </comment>
    <comment ref="B46" authorId="0">
      <text>
        <r>
          <rPr>
            <sz val="11"/>
            <color rgb="FF000000"/>
            <rFont val="Arial"/>
            <charset val="162"/>
          </rPr>
          <t>======
ID#AAAAQc5RT9w
Yazar    (2020-07-05 18:02:42)
Hysteretic curve is missing</t>
        </r>
      </text>
    </comment>
    <comment ref="B47" authorId="0">
      <text>
        <r>
          <rPr>
            <sz val="11"/>
            <color rgb="FF000000"/>
            <rFont val="Arial"/>
            <charset val="162"/>
          </rPr>
          <t>======
ID#AAAAQc5RUCg
Yazar    (2020-07-05 18:02:42)
Hysteretic curve is missing</t>
        </r>
      </text>
    </comment>
    <comment ref="B48" authorId="0">
      <text>
        <r>
          <rPr>
            <sz val="11"/>
            <color rgb="FF000000"/>
            <rFont val="Arial"/>
            <charset val="162"/>
          </rPr>
          <t>======
ID#AAAAQc5RUBE
Yazar    (2020-07-05 18:02:42)
Hysteretic curve is missing</t>
        </r>
      </text>
    </comment>
    <comment ref="B72" authorId="0">
      <text>
        <r>
          <rPr>
            <sz val="11"/>
            <color rgb="FF000000"/>
            <rFont val="Arial"/>
            <charset val="162"/>
          </rPr>
          <t>======
ID#AAAAQc5RT_Y
Yazar    (2020-07-05 18:02:42)
1% drift ratio criterion is not fulfilled.</t>
        </r>
      </text>
    </comment>
    <comment ref="B86" authorId="0">
      <text>
        <r>
          <rPr>
            <sz val="11"/>
            <color rgb="FF000000"/>
            <rFont val="Arial"/>
            <charset val="162"/>
          </rPr>
          <t>======
ID#AAAAQc5RT_c
Yazar    (2020-07-05 18:02:42)
Attempt for digitising this specimen was unsuccessful</t>
        </r>
      </text>
    </comment>
    <comment ref="B92" authorId="0">
      <text>
        <r>
          <rPr>
            <sz val="11"/>
            <color rgb="FF000000"/>
            <rFont val="Arial"/>
            <charset val="162"/>
          </rPr>
          <t>======
ID#AAAAQc5RUAc
Yazar    (2020-07-05 18:02:42)
Not proper for the research purposes because of varying axial load throughout the test</t>
        </r>
      </text>
    </comment>
    <comment ref="B93" authorId="0">
      <text>
        <r>
          <rPr>
            <sz val="11"/>
            <color rgb="FF000000"/>
            <rFont val="Arial"/>
            <charset val="162"/>
          </rPr>
          <t>======
ID#AAAAQc5RT-I
Yazar    (2020-07-05 18:02:42)
Not proper for the research purposes because of varying axial load throughout the test</t>
        </r>
      </text>
    </comment>
    <comment ref="B126" authorId="0">
      <text>
        <r>
          <rPr>
            <sz val="11"/>
            <color rgb="FF000000"/>
            <rFont val="Arial"/>
            <charset val="162"/>
          </rPr>
          <t>======
ID#AAAAQc5RUDk
Yazar    (2020-07-05 18:02:42)
%1 drift ratio criterion is not fulfilled.</t>
        </r>
      </text>
    </comment>
    <comment ref="B127" authorId="0">
      <text>
        <r>
          <rPr>
            <sz val="11"/>
            <color rgb="FF000000"/>
            <rFont val="Arial"/>
            <charset val="162"/>
          </rPr>
          <t>======
ID#AAAAQc5RT9g
Yazar    (2020-07-05 18:02:42)
%1 drift ratio criterion is not fulfilled.</t>
        </r>
      </text>
    </comment>
    <comment ref="B128" authorId="0">
      <text>
        <r>
          <rPr>
            <sz val="11"/>
            <color rgb="FF000000"/>
            <rFont val="Arial"/>
            <charset val="162"/>
          </rPr>
          <t>======
ID#AAAAQc5RUAo
Yazar    (2020-07-05 18:02:42)
%1 drift ratio criterion is not fulfilled.</t>
        </r>
      </text>
    </comment>
    <comment ref="B129" authorId="0">
      <text>
        <r>
          <rPr>
            <sz val="11"/>
            <color rgb="FF000000"/>
            <rFont val="Arial"/>
            <charset val="162"/>
          </rPr>
          <t>======
ID#AAAAQc5RUC0
Yazar    (2020-07-05 18:02:42)
%1 drift ratio criterion is not fulfilled.</t>
        </r>
      </text>
    </comment>
    <comment ref="B130" authorId="0">
      <text>
        <r>
          <rPr>
            <sz val="11"/>
            <color rgb="FF000000"/>
            <rFont val="Arial"/>
            <charset val="162"/>
          </rPr>
          <t>======
ID#AAAAQc5RUBg
Yazar    (2020-07-05 18:02:42)
%1 drift ratio criterion is not fulfilled.</t>
        </r>
      </text>
    </comment>
    <comment ref="B131" authorId="0">
      <text>
        <r>
          <rPr>
            <sz val="11"/>
            <color rgb="FF000000"/>
            <rFont val="Arial"/>
            <charset val="162"/>
          </rPr>
          <t>======
ID#AAAAQc5RUDA
Yazar    (2020-07-05 18:02:42)
%1 drift ratio criterion is not fulfilled.</t>
        </r>
      </text>
    </comment>
    <comment ref="B132" authorId="0">
      <text>
        <r>
          <rPr>
            <sz val="11"/>
            <color rgb="FF000000"/>
            <rFont val="Arial"/>
            <charset val="162"/>
          </rPr>
          <t>======
ID#AAAAQc5RUDw
Yazar    (2020-07-05 18:02:42)
%1 drift ratio criterion is not fulfilled.</t>
        </r>
      </text>
    </comment>
    <comment ref="B141" authorId="0">
      <text>
        <r>
          <rPr>
            <sz val="11"/>
            <color rgb="FF000000"/>
            <rFont val="Arial"/>
            <charset val="162"/>
          </rPr>
          <t>======
ID#AAAAQc5RT_Q
Yazar    (2020-07-05 18:02:42)
%1 drift ratio criterion is not fulfilled.</t>
        </r>
      </text>
    </comment>
    <comment ref="B157" authorId="0">
      <text>
        <r>
          <rPr>
            <sz val="11"/>
            <color rgb="FF000000"/>
            <rFont val="Arial"/>
            <charset val="162"/>
          </rPr>
          <t>======
ID#AAAAQc5RUBY
Yazar    (2020-07-05 18:02:42)
%1 drift ratio criterion is not fulfilled.</t>
        </r>
      </text>
    </comment>
    <comment ref="B158" authorId="0">
      <text>
        <r>
          <rPr>
            <sz val="11"/>
            <color rgb="FF000000"/>
            <rFont val="Arial"/>
            <charset val="162"/>
          </rPr>
          <t>======
ID#AAAAQc5RUBo
Yazar    (2020-07-05 18:02:42)
%1 drift ratio criterion is not fulfilled.</t>
        </r>
      </text>
    </comment>
    <comment ref="B159" authorId="0">
      <text>
        <r>
          <rPr>
            <sz val="11"/>
            <color rgb="FF000000"/>
            <rFont val="Arial"/>
            <charset val="162"/>
          </rPr>
          <t>======
ID#AAAAQc5RUEA
Yazar    (2020-07-05 18:02:42)
Hysteretic curves for specimens NO.1 to NO.8 not available
only the backbone curves are available.</t>
        </r>
      </text>
    </comment>
    <comment ref="B161" authorId="0">
      <text>
        <r>
          <rPr>
            <sz val="11"/>
            <color rgb="FF000000"/>
            <rFont val="Arial"/>
            <charset val="162"/>
          </rPr>
          <t>======
ID#AAAAQc5RT9E
Yazar    (2020-07-05 18:02:42)
drift ratio criterion is not fulfilled.</t>
        </r>
      </text>
    </comment>
    <comment ref="B166" authorId="0">
      <text>
        <r>
          <rPr>
            <sz val="11"/>
            <color rgb="FF000000"/>
            <rFont val="Arial"/>
            <charset val="162"/>
          </rPr>
          <t>======
ID#AAAAQc5RUEE
Yazar    (2020-07-05 18:02:42)
Hysteretic curves for specimens NO.1 to NO.8 not available</t>
        </r>
      </text>
    </comment>
    <comment ref="B170" authorId="0">
      <text>
        <r>
          <rPr>
            <sz val="11"/>
            <color rgb="FF000000"/>
            <rFont val="Arial"/>
            <charset val="162"/>
          </rPr>
          <t>======
ID#AAAAQc5RUD4
Yazar    (2020-07-05 18:02:42)
%1 Drift Ratio criterion is not fulfilled.</t>
        </r>
      </text>
    </comment>
    <comment ref="B171" authorId="0">
      <text>
        <r>
          <rPr>
            <sz val="11"/>
            <color rgb="FF000000"/>
            <rFont val="Arial"/>
            <charset val="162"/>
          </rPr>
          <t>======
ID#AAAAQc5RUA8
Yazar    (2020-07-05 18:02:42)
%1 Drift Ratio criterion is not fulfilled.</t>
        </r>
      </text>
    </comment>
    <comment ref="B174" authorId="0">
      <text>
        <r>
          <rPr>
            <sz val="11"/>
            <color rgb="FF000000"/>
            <rFont val="Arial"/>
            <charset val="162"/>
          </rPr>
          <t>======
ID#AAAAQc5RUDQ
Yazar    (2020-07-05 18:02:42)
%1 drift ratio criterion is not fulfilled.</t>
        </r>
      </text>
    </comment>
    <comment ref="B186" authorId="0">
      <text>
        <r>
          <rPr>
            <sz val="11"/>
            <color rgb="FF000000"/>
            <rFont val="Arial"/>
            <charset val="162"/>
          </rPr>
          <t>======
ID#AAAAQc5RUAw
Yazar    (2020-07-05 18:02:42)
%1 drift ratio criterion is not fulfilled.</t>
        </r>
      </text>
    </comment>
    <comment ref="B187" authorId="0">
      <text>
        <r>
          <rPr>
            <sz val="11"/>
            <color rgb="FF000000"/>
            <rFont val="Arial"/>
            <charset val="162"/>
          </rPr>
          <t>======
ID#AAAAQc5RUDY
Yazar    (2020-07-05 18:02:42)
%1 drift ratio criterion is not fulfilled.</t>
        </r>
      </text>
    </comment>
    <comment ref="B189" authorId="0">
      <text>
        <r>
          <rPr>
            <sz val="11"/>
            <color rgb="FF000000"/>
            <rFont val="Arial"/>
            <charset val="162"/>
          </rPr>
          <t>======
ID#AAAAQc5RUAI
Yazar    (2020-07-05 18:02:42)
%1 drift ratio criterion is not fulfilled.</t>
        </r>
      </text>
    </comment>
    <comment ref="B191" authorId="0">
      <text>
        <r>
          <rPr>
            <sz val="11"/>
            <color rgb="FF000000"/>
            <rFont val="Arial"/>
            <charset val="162"/>
          </rPr>
          <t>======
ID#AAAAQc5RUD8
Yazar    (2020-07-05 18:02:42)
%1 drift ratio criterion is not fulfilled.</t>
        </r>
      </text>
    </comment>
    <comment ref="B198" authorId="0">
      <text>
        <r>
          <rPr>
            <sz val="11"/>
            <color rgb="FF000000"/>
            <rFont val="Arial"/>
            <charset val="162"/>
          </rPr>
          <t>======
ID#AAAAQc5RUDc
Yazar    (2020-07-05 18:02:42)
%1 drift ratio criterion is not fulfilled.</t>
        </r>
      </text>
    </comment>
    <comment ref="B239" authorId="0">
      <text>
        <r>
          <rPr>
            <sz val="11"/>
            <color rgb="FF000000"/>
            <rFont val="Arial"/>
            <charset val="162"/>
          </rPr>
          <t>======
ID#AAAAQc5RUCU
Yazar    (2020-07-05 18:02:42)
The hysteretic curve is not appropriate for the research purposes</t>
        </r>
      </text>
    </comment>
    <comment ref="B241" authorId="0">
      <text>
        <r>
          <rPr>
            <sz val="11"/>
            <color rgb="FF000000"/>
            <rFont val="Arial"/>
            <charset val="162"/>
          </rPr>
          <t>======
ID#AAAAQc5RUC8
Yazar    (2020-07-05 18:02:42)
The hysteretic curve is not appropriate for the research purposes</t>
        </r>
      </text>
    </comment>
    <comment ref="B252" authorId="0">
      <text>
        <r>
          <rPr>
            <sz val="11"/>
            <color rgb="FF000000"/>
            <rFont val="Arial"/>
            <charset val="162"/>
          </rPr>
          <t>======
ID#AAAAQc5RT90
Yazar    (2020-07-05 18:02:42)
NOT PROPER for 1% drift ratio studies but, PROPER for cumulative energy studies</t>
        </r>
      </text>
    </comment>
    <comment ref="B253" authorId="0">
      <text>
        <r>
          <rPr>
            <sz val="11"/>
            <color rgb="FF000000"/>
            <rFont val="Arial"/>
            <charset val="162"/>
          </rPr>
          <t>======
ID#AAAAQc5RUEc
Yazar    (2020-07-05 18:02:42)
NOT PROPER for 1% drift ratio studies but, PROPER for cumulative energy studies</t>
        </r>
      </text>
    </comment>
    <comment ref="A260" authorId="0">
      <text>
        <r>
          <rPr>
            <sz val="11"/>
            <color rgb="FF000000"/>
            <rFont val="Arial"/>
            <charset val="162"/>
          </rPr>
          <t>======
ID#AAAAQc5RUAU
Yazar    (2021-11-01 08:46:53)
Oh_HRI-W2, Oh_HRI-W5 &amp; Oh_HRI-W7 specimens from Oh et al (2006) which had been entered the database are respectively identical to specimens Oh_WR-20, Oh_WR-10 &amp; Oh_WR-0 from (Oh et al, 2002). Hence, they were identified as duplicate data and removed.</t>
        </r>
      </text>
    </comment>
    <comment ref="B260" authorId="0">
      <text>
        <r>
          <rPr>
            <sz val="11"/>
            <color rgb="FF000000"/>
            <rFont val="Arial"/>
            <charset val="162"/>
          </rPr>
          <t>======
ID#AAAAQc5RUBk
Yazar    (2021-11-01 08:46:53)
T wall</t>
        </r>
      </text>
    </comment>
    <comment ref="B261" authorId="0">
      <text>
        <r>
          <rPr>
            <sz val="11"/>
            <color rgb="FF000000"/>
            <rFont val="Arial"/>
            <charset val="162"/>
          </rPr>
          <t>======
ID#AAAAQc5RUBs
Yazar    (2020-07-05 18:02:42)
%1 drift ratio criterion is not fulfilled.</t>
        </r>
      </text>
    </comment>
    <comment ref="B286" authorId="0">
      <text>
        <r>
          <rPr>
            <sz val="11"/>
            <color rgb="FF000000"/>
            <rFont val="Arial"/>
            <charset val="162"/>
          </rPr>
          <t>======
ID#AAAAQc5RT-4
Yazar    (2020-07-05 18:02:42)
%1 drift ratio criterion is not fulfilled.</t>
        </r>
      </text>
    </comment>
    <comment ref="B287" authorId="0">
      <text>
        <r>
          <rPr>
            <sz val="11"/>
            <color rgb="FF000000"/>
            <rFont val="Arial"/>
            <charset val="162"/>
          </rPr>
          <t>======
ID#AAAAQc5RUCQ
Yazar    (2020-07-05 18:02:42)
%1 drift ratio criterion is not fulfilled.</t>
        </r>
      </text>
    </comment>
    <comment ref="B288" authorId="0">
      <text>
        <r>
          <rPr>
            <sz val="11"/>
            <color rgb="FF000000"/>
            <rFont val="Arial"/>
            <charset val="162"/>
          </rPr>
          <t>======
ID#AAAAQc5RUDE
Yazar    (2020-07-05 18:02:42)
%1 drift ratio criterion is not fulfilled.</t>
        </r>
      </text>
    </comment>
    <comment ref="B289" authorId="0">
      <text>
        <r>
          <rPr>
            <sz val="11"/>
            <color rgb="FF000000"/>
            <rFont val="Arial"/>
            <charset val="162"/>
          </rPr>
          <t>======
ID#AAAAQc5RT-A
Yazar    (2020-07-05 18:02:42)
%1 drift ratio criterion is not fulfilled.</t>
        </r>
      </text>
    </comment>
    <comment ref="B290" authorId="0">
      <text>
        <r>
          <rPr>
            <sz val="11"/>
            <color rgb="FF000000"/>
            <rFont val="Arial"/>
            <charset val="162"/>
          </rPr>
          <t>======
ID#AAAAQc5RUEY
Yazar    (2020-07-05 18:02:42)
%1 drift ratio criterion is not fulfilled.</t>
        </r>
      </text>
    </comment>
    <comment ref="B300" authorId="0">
      <text>
        <r>
          <rPr>
            <sz val="11"/>
            <color rgb="FF000000"/>
            <rFont val="Arial"/>
            <charset val="162"/>
          </rPr>
          <t>======
ID#AAAAQc5RT_w
Yazar    (2020-07-05 18:02:42)
%1 drift ratio criterion is not fulfilled.</t>
        </r>
      </text>
    </comment>
    <comment ref="B301" authorId="0">
      <text>
        <r>
          <rPr>
            <sz val="11"/>
            <color rgb="FF000000"/>
            <rFont val="Arial"/>
            <charset val="162"/>
          </rPr>
          <t>======
ID#AAAAQc5RT-0
Yazar    (2020-07-05 18:02:42)
%1 drift ratio criterion is not fulfilled.</t>
        </r>
      </text>
    </comment>
    <comment ref="B302" authorId="0">
      <text>
        <r>
          <rPr>
            <sz val="11"/>
            <color rgb="FF000000"/>
            <rFont val="Arial"/>
            <charset val="162"/>
          </rPr>
          <t>======
ID#AAAAQc5RT_k
Yazar    (2020-07-05 18:02:42)
%1 drift ratio criterion is not fulfilled.</t>
        </r>
      </text>
    </comment>
    <comment ref="B303" authorId="0">
      <text>
        <r>
          <rPr>
            <sz val="11"/>
            <color rgb="FF000000"/>
            <rFont val="Arial"/>
            <charset val="162"/>
          </rPr>
          <t>======
ID#AAAAQc5RT_8
Yazar    (2020-07-05 18:02:42)
%1 drift ratio criterion is not fulfilled.</t>
        </r>
      </text>
    </comment>
    <comment ref="B310" authorId="0">
      <text>
        <r>
          <rPr>
            <sz val="11"/>
            <color rgb="FF000000"/>
            <rFont val="Arial"/>
            <charset val="162"/>
          </rPr>
          <t>======
ID#AAAAQc5RUCo
Yazar    (2020-07-05 18:02:42)
%1 drift ratio criterion is not fulfilled.</t>
        </r>
      </text>
    </comment>
    <comment ref="B311" authorId="0">
      <text>
        <r>
          <rPr>
            <sz val="11"/>
            <color rgb="FF000000"/>
            <rFont val="Arial"/>
            <charset val="162"/>
          </rPr>
          <t>======
ID#AAAAQc5RT9Y
Yazar    (2020-07-05 18:02:42)
%1 drift ratio criterion is not fulfilled.</t>
        </r>
      </text>
    </comment>
    <comment ref="B312" authorId="0">
      <text>
        <r>
          <rPr>
            <sz val="11"/>
            <color rgb="FF000000"/>
            <rFont val="Arial"/>
            <charset val="162"/>
          </rPr>
          <t>======
ID#AAAAQc5RUC4
Yazar    (2020-07-05 18:02:42)
%1 drift ratio criterion is not fulfilled.</t>
        </r>
      </text>
    </comment>
    <comment ref="B314" authorId="0">
      <text>
        <r>
          <rPr>
            <sz val="11"/>
            <color rgb="FF000000"/>
            <rFont val="Arial"/>
            <charset val="162"/>
          </rPr>
          <t>======
ID#AAAAQc5RUDM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5" authorId="0">
      <text>
        <r>
          <rPr>
            <sz val="11"/>
            <color rgb="FF000000"/>
            <rFont val="Arial"/>
            <charset val="162"/>
          </rPr>
          <t>======
ID#AAAAQc5RUAM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6" authorId="0">
      <text>
        <r>
          <rPr>
            <sz val="11"/>
            <color rgb="FF000000"/>
            <rFont val="Arial"/>
            <charset val="162"/>
          </rPr>
          <t>======
ID#AAAAQc5RUEM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7" authorId="0">
      <text>
        <r>
          <rPr>
            <sz val="11"/>
            <color rgb="FF000000"/>
            <rFont val="Arial"/>
            <charset val="162"/>
          </rPr>
          <t>======
ID#AAAAQc5RUB4
Yazar    (2021-11-01 08:46:53)
Specimens recognised with "H" are subjected to bilateral out of plane loading and probably should not be used in the current study where specimens subjected to uni-lateral loadings are of interest</t>
        </r>
      </text>
    </comment>
    <comment ref="B318" authorId="0">
      <text>
        <r>
          <rPr>
            <sz val="11"/>
            <color rgb="FF000000"/>
            <rFont val="Arial"/>
            <charset val="162"/>
          </rPr>
          <t>======
ID#AAAAQc5RT-g
Yazar    (2020-07-05 18:02:42)
Specimens T2-S1 and T2-S2 (at the bottom of the inventory) differed in
terms of anchorage conditions of horizontal web reinforcement:
Specimen T2-S1 had U-cap hooks at the ends of the horizontal web bars,
while specimen T2-S2, as well as all other specimens, had 180° hooks at
the end of the horizontal bars. So, T2-S1 specimen is not used.</t>
        </r>
      </text>
    </comment>
    <comment ref="B336" authorId="0">
      <text>
        <r>
          <rPr>
            <sz val="11"/>
            <color rgb="FF000000"/>
            <rFont val="Arial"/>
            <charset val="162"/>
          </rPr>
          <t>======
ID#AAAAQc5RUEQ
Yazar    (2020-07-05 18:02:42)
Yazar
Hysteretic curve only available for the push side (identified as not appropriate for the project purposes)</t>
        </r>
      </text>
    </comment>
    <comment ref="A353" authorId="0">
      <text>
        <r>
          <rPr>
            <sz val="11"/>
            <color rgb="FF000000"/>
            <rFont val="Arial"/>
            <charset val="162"/>
          </rPr>
          <t>======
ID#AAAAQc5RUBI
Yazar    (2021-11-01 08:46:53)
Not appropriate for equivalent viscous damping studies as there is no cycle with a maximum lateral drift close to  1% drift ratio</t>
        </r>
      </text>
    </comment>
    <comment ref="B368" authorId="0">
      <text>
        <r>
          <rPr>
            <sz val="11"/>
            <color rgb="FF000000"/>
            <rFont val="Arial"/>
            <charset val="162"/>
          </rPr>
          <t>======
ID#AAAAQc5RUA4
Yazar    (2020-07-05 18:02:42)
%1 Drift Ratio criterion is not fulfilled.</t>
        </r>
      </text>
    </comment>
    <comment ref="B373" authorId="0">
      <text>
        <r>
          <rPr>
            <sz val="11"/>
            <color rgb="FF000000"/>
            <rFont val="Arial"/>
            <charset val="162"/>
          </rPr>
          <t>======
ID#AAAAQc5RUBc
Yazar    (2020-07-05 18:02:42)
%1 Drift Ratio criterion is not fulfilled.</t>
        </r>
      </text>
    </comment>
    <comment ref="B374" authorId="0">
      <text>
        <r>
          <rPr>
            <sz val="11"/>
            <color rgb="FF000000"/>
            <rFont val="Arial"/>
            <charset val="162"/>
          </rPr>
          <t>======
ID#AAAAQc5RT9c
Yazar    (2020-07-05 18:02:42)
%1 Drift Ratio criterion is not fulfilled.</t>
        </r>
      </text>
    </comment>
    <comment ref="B375" authorId="0">
      <text>
        <r>
          <rPr>
            <sz val="11"/>
            <color rgb="FF000000"/>
            <rFont val="Arial"/>
            <charset val="162"/>
          </rPr>
          <t>======
ID#AAAAQc5RT-w
Yazar    (2020-07-05 18:02:42)
%1 Drift Ratio criterion is not fulfilled.</t>
        </r>
      </text>
    </comment>
    <comment ref="B376" authorId="0">
      <text>
        <r>
          <rPr>
            <sz val="11"/>
            <color rgb="FF000000"/>
            <rFont val="Arial"/>
            <charset val="162"/>
          </rPr>
          <t>======
ID#AAAAQc5RT84
Yazar    (2020-07-05 18:02:42)
%1 Drift Ratio criterion is not fulfilled.</t>
        </r>
      </text>
    </comment>
    <comment ref="B377" authorId="0">
      <text>
        <r>
          <rPr>
            <sz val="11"/>
            <color rgb="FF000000"/>
            <rFont val="Arial"/>
            <charset val="162"/>
          </rPr>
          <t>======
ID#AAAAQc5RT9I
Yazar    (2020-07-05 18:02:42)
Hysteretic curve not available</t>
        </r>
      </text>
    </comment>
    <comment ref="B378" authorId="0">
      <text>
        <r>
          <rPr>
            <sz val="11"/>
            <color rgb="FF000000"/>
            <rFont val="Arial"/>
            <charset val="162"/>
          </rPr>
          <t>======
ID#AAAAQc5RT_I
Yazar    (2020-07-05 18:02:42)
1% Drift Ratio'ya ulaşmamıştır.</t>
        </r>
      </text>
    </comment>
    <comment ref="B379" authorId="0">
      <text>
        <r>
          <rPr>
            <sz val="11"/>
            <color rgb="FF000000"/>
            <rFont val="Arial"/>
            <charset val="162"/>
          </rPr>
          <t>======
ID#AAAAQc5RUBQ
Yazar    (2020-07-05 18:02:42)
%1 Drift Ratio criterion is not fulfilled.</t>
        </r>
      </text>
    </comment>
    <comment ref="B380" authorId="0">
      <text>
        <r>
          <rPr>
            <sz val="11"/>
            <color rgb="FF000000"/>
            <rFont val="Arial"/>
            <charset val="162"/>
          </rPr>
          <t>======
ID#AAAAQc5RUDU
Yazar    (2020-07-05 18:02:42)
Hysteretic curve not available</t>
        </r>
      </text>
    </comment>
    <comment ref="B381" authorId="0">
      <text>
        <r>
          <rPr>
            <sz val="11"/>
            <color rgb="FF000000"/>
            <rFont val="Arial"/>
            <charset val="162"/>
          </rPr>
          <t>======
ID#AAAAQc5RT_U
Yazar    (2020-07-05 18:02:42)
%1 Drift Ratio criterion is not fulfilled.</t>
        </r>
      </text>
    </comment>
    <comment ref="B382" authorId="0">
      <text>
        <r>
          <rPr>
            <sz val="11"/>
            <color rgb="FF000000"/>
            <rFont val="Arial"/>
            <charset val="162"/>
          </rPr>
          <t>======
ID#AAAAQc5RUBA
Yazar    (2020-07-05 18:02:42)
Hysteretic curve not available</t>
        </r>
      </text>
    </comment>
    <comment ref="A383" authorId="0">
      <text>
        <r>
          <rPr>
            <sz val="11"/>
            <color rgb="FF000000"/>
            <rFont val="Arial"/>
            <charset val="162"/>
          </rPr>
          <t>======
ID#AAAAQc5RUBM
Yazar    (2020-07-05 18:02:42)
Girilen Uç bölgesi boyutları yanlış</t>
        </r>
      </text>
    </comment>
    <comment ref="B386" authorId="0">
      <text>
        <r>
          <rPr>
            <sz val="11"/>
            <color rgb="FF000000"/>
            <rFont val="Arial"/>
            <charset val="162"/>
          </rPr>
          <t>======
ID#AAAAQc5RUB8
Yazar    (2020-07-05 18:02:42)
%1 Drift Ratio criterion is not fulfilled.</t>
        </r>
      </text>
    </comment>
    <comment ref="B387" authorId="0">
      <text>
        <r>
          <rPr>
            <sz val="11"/>
            <color rgb="FF000000"/>
            <rFont val="Arial"/>
            <charset val="162"/>
          </rPr>
          <t>======
ID#AAAAQc5RT9U
Yazar    (2020-07-05 18:02:42)
%1 Drift Ratio criterion is not fulfilled.</t>
        </r>
      </text>
    </comment>
    <comment ref="B388" authorId="0">
      <text>
        <r>
          <rPr>
            <sz val="11"/>
            <color rgb="FF000000"/>
            <rFont val="Arial"/>
            <charset val="162"/>
          </rPr>
          <t>======
ID#AAAAQc5RT-o
Yazar    (2020-07-05 18:02:42)
%1 Drift Ratio criterion is not fulfilled.</t>
        </r>
      </text>
    </comment>
    <comment ref="B389" authorId="0">
      <text>
        <r>
          <rPr>
            <sz val="11"/>
            <color rgb="FF000000"/>
            <rFont val="Arial"/>
            <charset val="162"/>
          </rPr>
          <t>======
ID#AAAAQc5RT-k
Yazar    (2020-07-05 18:02:42)
%1 Drift Ratio criterion is not fulfilled.</t>
        </r>
      </text>
    </comment>
    <comment ref="B390" authorId="0">
      <text>
        <r>
          <rPr>
            <sz val="11"/>
            <color rgb="FF000000"/>
            <rFont val="Arial"/>
            <charset val="162"/>
          </rPr>
          <t>======
ID#AAAAQc5RT9o
Yazar    (2020-07-05 18:02:42)
%1 Drift Ratio criterion is not fulfilled.</t>
        </r>
      </text>
    </comment>
    <comment ref="B391" authorId="0">
      <text>
        <r>
          <rPr>
            <sz val="11"/>
            <color rgb="FF000000"/>
            <rFont val="Arial"/>
            <charset val="162"/>
          </rPr>
          <t>======
ID#AAAAQc5RT9Q
Yazar    (2020-07-05 18:02:42)
%1 Drift Ratio criterion is not fulfilled.</t>
        </r>
      </text>
    </comment>
    <comment ref="B392" authorId="0">
      <text>
        <r>
          <rPr>
            <sz val="11"/>
            <color rgb="FF000000"/>
            <rFont val="Arial"/>
            <charset val="162"/>
          </rPr>
          <t>======
ID#AAAAQc5RUB0
Yazar    (2020-07-05 18:02:42)
1% Drift Ratio'ya ulaşamamıştır.</t>
        </r>
      </text>
    </comment>
    <comment ref="B393" authorId="0">
      <text>
        <r>
          <rPr>
            <sz val="11"/>
            <color rgb="FF000000"/>
            <rFont val="Arial"/>
            <charset val="162"/>
          </rPr>
          <t>======
ID#AAAAQc5RT9M
Yazar    (2020-07-05 18:02:42)
%1 Drift Ratio criterion is not fulfilled.</t>
        </r>
      </text>
    </comment>
    <comment ref="B394" authorId="0">
      <text>
        <r>
          <rPr>
            <sz val="11"/>
            <color rgb="FF000000"/>
            <rFont val="Arial"/>
            <charset val="162"/>
          </rPr>
          <t>======
ID#AAAAQc5RUCY
Yazar    (2020-07-05 18:02:42)
1% Drift Ratio'ya ulaşamamıştır.</t>
        </r>
      </text>
    </comment>
    <comment ref="B395" authorId="0">
      <text>
        <r>
          <rPr>
            <sz val="11"/>
            <color rgb="FF000000"/>
            <rFont val="Arial"/>
            <charset val="162"/>
          </rPr>
          <t>======
ID#AAAAQc5RUAY
Yazar    (2020-07-05 18:02:42)
%1 Drift Ratio criterion is not fulfilled.</t>
        </r>
      </text>
    </comment>
    <comment ref="A396" authorId="0">
      <text>
        <r>
          <rPr>
            <sz val="11"/>
            <color rgb="FF000000"/>
            <rFont val="Arial"/>
            <charset val="162"/>
          </rPr>
          <t>======
ID#AAAAQc5RUCM
Yazar    (2020-07-05 18:02:42)
Specimens W-60-C and W-40-C that were stopped because the limits of
the setup were reached.</t>
        </r>
      </text>
    </comment>
    <comment ref="B396" authorId="0">
      <text>
        <r>
          <rPr>
            <sz val="11"/>
            <color rgb="FF000000"/>
            <rFont val="Arial"/>
            <charset val="162"/>
          </rPr>
          <t>======
ID#AAAAQc5RT_A
Yazar    (2020-07-05 18:02:42)
This specimen did not fail:
specimens W-60-C and W-40-C that were stopped because the limits of
the setup were reached. In</t>
        </r>
      </text>
    </comment>
    <comment ref="B397" authorId="0">
      <text>
        <r>
          <rPr>
            <sz val="11"/>
            <color rgb="FF000000"/>
            <rFont val="Arial"/>
            <charset val="162"/>
          </rPr>
          <t>======
ID#AAAAQc5RT_0
Yazar    (2020-07-05 18:02:42)
This specimen did not fail:
specimens W-60-C and W-40-C that were stopped because the limits of
the setup were reached. In</t>
        </r>
      </text>
    </comment>
    <comment ref="A398" authorId="0">
      <text>
        <r>
          <rPr>
            <sz val="11"/>
            <color rgb="FF000000"/>
            <rFont val="Arial"/>
            <charset val="162"/>
          </rPr>
          <t>======
ID#AAAAQc5RT-M
Yazar    (2020-07-05 18:02:42)
Data from University of Patras incompatible with the data from the paper. No other reference was found for controlling purposes</t>
        </r>
      </text>
    </comment>
    <comment ref="A404" authorId="0">
      <text>
        <r>
          <rPr>
            <sz val="11"/>
            <color rgb="FF000000"/>
            <rFont val="Arial"/>
            <charset val="162"/>
          </rPr>
          <t>======
ID#AAAAQc5RUEI
Yazar    (2020-07-05 18:02:42)
Hysteretic curves are not proper for the project purposes.</t>
        </r>
      </text>
    </comment>
    <comment ref="A423" authorId="0">
      <text>
        <r>
          <rPr>
            <sz val="11"/>
            <color rgb="FF000000"/>
            <rFont val="Arial"/>
            <charset val="162"/>
          </rPr>
          <t>======
ID#AAAAQc5RUEU
Yazar    (2020-07-05 18:02:42)
Axial Load varies throughout the test.</t>
        </r>
      </text>
    </comment>
    <comment ref="B434" authorId="0">
      <text>
        <r>
          <rPr>
            <sz val="11"/>
            <color rgb="FF000000"/>
            <rFont val="Arial"/>
            <charset val="162"/>
          </rPr>
          <t>======
ID#AAAAQc5RT_E
Yazar    (2021-11-01 08:46:53)
Digitisation was not successful</t>
        </r>
      </text>
    </comment>
    <comment ref="B435" authorId="0">
      <text>
        <r>
          <rPr>
            <sz val="11"/>
            <color rgb="FF000000"/>
            <rFont val="Arial"/>
            <charset val="162"/>
          </rPr>
          <t>======
ID#AAAAQc5RT-c
Yazar    (2021-11-01 08:46:53)
Digitisation was not successful</t>
        </r>
      </text>
    </comment>
    <comment ref="B436" authorId="0">
      <text>
        <r>
          <rPr>
            <sz val="11"/>
            <color rgb="FF000000"/>
            <rFont val="Arial"/>
            <charset val="162"/>
          </rPr>
          <t>======
ID#AAAAQc5RT94
Yazar    (2021-11-01 08:46:53)
Digitisation was not successful</t>
        </r>
      </text>
    </comment>
    <comment ref="B437" authorId="0">
      <text>
        <r>
          <rPr>
            <sz val="11"/>
            <color rgb="FF000000"/>
            <rFont val="Arial"/>
            <charset val="162"/>
          </rPr>
          <t>======
ID#AAAAQc5RUDo
Yazar    (2021-11-01 08:46:53)
Digitisation was not successful</t>
        </r>
      </text>
    </comment>
    <comment ref="B438" authorId="0">
      <text>
        <r>
          <rPr>
            <sz val="11"/>
            <color rgb="FF000000"/>
            <rFont val="Arial"/>
            <charset val="162"/>
          </rPr>
          <t>======
ID#AAAAQc5RUAQ
Yazar    (2021-11-01 08:46:53)
Digitisation was not successful</t>
        </r>
      </text>
    </comment>
    <comment ref="B439" authorId="0">
      <text>
        <r>
          <rPr>
            <sz val="11"/>
            <color rgb="FF000000"/>
            <rFont val="Arial"/>
            <charset val="162"/>
          </rPr>
          <t>======
ID#AAAAQc5RT9A
Yazar    (2021-11-01 08:46:53)
Digitisation was not successful</t>
        </r>
      </text>
    </comment>
    <comment ref="B440" authorId="0">
      <text>
        <r>
          <rPr>
            <sz val="11"/>
            <color rgb="FF000000"/>
            <rFont val="Arial"/>
            <charset val="162"/>
          </rPr>
          <t>======
ID#AAAAQc5RUCE
Yazar    (2021-11-01 08:46:53)
Digitisation was not successful</t>
        </r>
      </text>
    </comment>
    <comment ref="B441" authorId="0">
      <text>
        <r>
          <rPr>
            <sz val="11"/>
            <color rgb="FF000000"/>
            <rFont val="Arial"/>
            <charset val="162"/>
          </rPr>
          <t>======
ID#AAAAQc5RUDg
Yazar    (2021-11-01 08:46:53)
Digitisation was not successful</t>
        </r>
      </text>
    </comment>
    <comment ref="B442" authorId="0">
      <text>
        <r>
          <rPr>
            <sz val="11"/>
            <color rgb="FF000000"/>
            <rFont val="Arial"/>
            <charset val="162"/>
          </rPr>
          <t>======
ID#AAAAQc5RUDI
Yazar    (2021-11-01 08:46:53)
Digitisation was not successful</t>
        </r>
      </text>
    </comment>
    <comment ref="B443" authorId="0">
      <text>
        <r>
          <rPr>
            <sz val="11"/>
            <color rgb="FF000000"/>
            <rFont val="Arial"/>
            <charset val="162"/>
          </rPr>
          <t>======
ID#AAAAQc5RUCc
Yazar    (2020-07-05 18:02:42)
Two 10 &amp; 7 storey frames with shear walls were tested. Not appropriate for the project purposes</t>
        </r>
      </text>
    </comment>
    <comment ref="A445" authorId="0">
      <text>
        <r>
          <rPr>
            <sz val="11"/>
            <color rgb="FF000000"/>
            <rFont val="Arial"/>
            <charset val="162"/>
          </rPr>
          <t>======
ID#AAAAQc5RT9k
Yazar    (2020-07-05 18:02:42)
Asymmetric specimen with asymmetric loading protocol.</t>
        </r>
      </text>
    </comment>
    <comment ref="B447" authorId="0">
      <text>
        <r>
          <rPr>
            <sz val="11"/>
            <color rgb="FF000000"/>
            <rFont val="Arial"/>
            <charset val="162"/>
          </rPr>
          <t>======
ID#AAAAQc5RUAA
Yazar    (2020-07-05 18:02:42)
%1 Drift Ratio criterion is not fulfilled.</t>
        </r>
      </text>
    </comment>
    <comment ref="B448" authorId="0">
      <text>
        <r>
          <rPr>
            <sz val="11"/>
            <color rgb="FF000000"/>
            <rFont val="Arial"/>
            <charset val="162"/>
          </rPr>
          <t>======
ID#AAAAQc5RT-8
Yazar    (2020-07-05 18:02:42)
%1 Drift Ratio criterion is not fulfilled.</t>
        </r>
      </text>
    </comment>
    <comment ref="B450" authorId="0">
      <text>
        <r>
          <rPr>
            <sz val="11"/>
            <color rgb="FF000000"/>
            <rFont val="Arial"/>
            <charset val="162"/>
          </rPr>
          <t>======
ID#AAAAQc5RUDs
Yazar    (2020-07-05 18:02:42)
Specimens T2-S1 and T2-S2 differed in
terms of anchorage conditions of horizontal web reinforcement:
Specimen T2-S1 had U-cap hooks at the ends of the horizontal web bars,
while specimen T2-S2, as well as all other specimens, had 180° hooks at
the end of the horizontal bars</t>
        </r>
      </text>
    </comment>
    <comment ref="B451" authorId="0">
      <text>
        <r>
          <rPr>
            <sz val="11"/>
            <color rgb="FF000000"/>
            <rFont val="Arial"/>
            <charset val="162"/>
          </rPr>
          <t>======
ID#AAAAQc5RUAg
Yazar    (2020-07-05 18:02:42)
%1 drift ratio criterion is not fulfilled.</t>
        </r>
      </text>
    </comment>
    <comment ref="B452" authorId="0">
      <text>
        <r>
          <rPr>
            <sz val="11"/>
            <color rgb="FF000000"/>
            <rFont val="Arial"/>
            <charset val="162"/>
          </rPr>
          <t>======
ID#AAAAQc5RUA0
Yazar    (2020-07-05 18:02:42)
%1 drift ratio criterion is not fulfilled.</t>
        </r>
      </text>
    </comment>
    <comment ref="B453" authorId="0">
      <text>
        <r>
          <rPr>
            <sz val="11"/>
            <color rgb="FF000000"/>
            <rFont val="Arial"/>
            <charset val="162"/>
          </rPr>
          <t>======
ID#AAAAQc5RT_4
Yazar    (2020-07-05 18:02:42)
%1 drift ratio criterion is not fulfilled.</t>
        </r>
      </text>
    </comment>
    <comment ref="B454" authorId="0">
      <text>
        <r>
          <rPr>
            <sz val="11"/>
            <color rgb="FF000000"/>
            <rFont val="Arial"/>
            <charset val="162"/>
          </rPr>
          <t>======
ID#AAAAQc5RT98
Yazar    (2020-07-05 18:02:42)
Yazar:
%1 drift ratio criterion is not fulfilled.</t>
        </r>
      </text>
    </comment>
    <comment ref="B455" authorId="0">
      <text>
        <r>
          <rPr>
            <sz val="11"/>
            <color rgb="FF000000"/>
            <rFont val="Arial"/>
            <charset val="162"/>
          </rPr>
          <t>======
ID#AAAAQc5RUCA
Yazar    (2020-07-05 18:02:42)
Digitisation was not possible as two hysteretic curves have been drawn in one figure (on top of eachother)</t>
        </r>
      </text>
    </comment>
    <comment ref="B456" authorId="0">
      <text>
        <r>
          <rPr>
            <sz val="11"/>
            <color rgb="FF000000"/>
            <rFont val="Arial"/>
            <charset val="162"/>
          </rPr>
          <t>======
ID#AAAAQc5RUCk
Yazar    (2020-07-05 18:02:42)
Digitisation was not possible as two hysteretic curves have been drawn in one figure (on top of eachother)</t>
        </r>
      </text>
    </comment>
    <comment ref="B457" authorId="0">
      <text>
        <r>
          <rPr>
            <sz val="11"/>
            <color rgb="FF000000"/>
            <rFont val="Arial"/>
            <charset val="162"/>
          </rPr>
          <t>======
ID#AAAAQc5RT-s
Yazar    (2020-07-05 18:02:42)
Hysteretic curve not available</t>
        </r>
      </text>
    </comment>
    <comment ref="B458" authorId="0">
      <text>
        <r>
          <rPr>
            <sz val="11"/>
            <color rgb="FF000000"/>
            <rFont val="Arial"/>
            <charset val="162"/>
          </rPr>
          <t>======
ID#AAAAQc5RUAk
Yazar    (2020-07-05 18:02:42)
Hysteretic curve and backbone curve not available</t>
        </r>
      </text>
    </comment>
    <comment ref="B459" authorId="0">
      <text>
        <r>
          <rPr>
            <sz val="11"/>
            <color rgb="FF000000"/>
            <rFont val="Arial"/>
            <charset val="162"/>
          </rPr>
          <t>======
ID#AAAAQc5RT-U
Yazar    (2020-07-05 18:02:42)
Hysteretic curve and backbone curve not available</t>
        </r>
      </text>
    </comment>
    <comment ref="B460" authorId="0">
      <text>
        <r>
          <rPr>
            <sz val="11"/>
            <color rgb="FF000000"/>
            <rFont val="Arial"/>
            <charset val="162"/>
          </rPr>
          <t>======
ID#AAAAQc5RUAE
Yazar    (2020-07-05 18:02:42)
Hysteretic curves for specimens W48M6, W48M4, W72M8, W96M8 not available</t>
        </r>
      </text>
    </comment>
    <comment ref="B461" authorId="0">
      <text>
        <r>
          <rPr>
            <sz val="11"/>
            <color rgb="FF000000"/>
            <rFont val="Arial"/>
            <charset val="162"/>
          </rPr>
          <t>======
ID#AAAAQc5RT_M
Yazar    (2020-07-05 18:02:42)
Hysteretic curves for specimens W48M6, W48M4, W72M8, W96M8 not available</t>
        </r>
      </text>
    </comment>
  </commentList>
</comments>
</file>

<file path=xl/comments2.xml><?xml version="1.0" encoding="utf-8"?>
<comments xmlns="http://schemas.openxmlformats.org/spreadsheetml/2006/main">
  <authors>
    <author>Yazar</author>
  </authors>
  <commentList>
    <comment ref="D106" authorId="0">
      <text>
        <r>
          <rPr>
            <b/>
            <sz val="9"/>
            <rFont val="Tahoma"/>
            <charset val="162"/>
          </rPr>
          <t>Yazar:</t>
        </r>
        <r>
          <rPr>
            <sz val="9"/>
            <rFont val="Tahoma"/>
            <charset val="162"/>
          </rPr>
          <t xml:space="preserve">
Makale 2009 november fakat Grammatikou database'de 2003
</t>
        </r>
      </text>
    </comment>
    <comment ref="B107" authorId="0">
      <text>
        <r>
          <rPr>
            <b/>
            <sz val="9"/>
            <rFont val="Tahoma"/>
            <charset val="162"/>
          </rPr>
          <t>Yazar:</t>
        </r>
        <r>
          <rPr>
            <sz val="9"/>
            <rFont val="Tahoma"/>
            <charset val="162"/>
          </rPr>
          <t xml:space="preserve">
boşluklu perde içeriyor</t>
        </r>
      </text>
    </comment>
    <comment ref="A109" authorId="0">
      <text>
        <r>
          <rPr>
            <b/>
            <sz val="9"/>
            <rFont val="Tahoma"/>
            <charset val="162"/>
          </rPr>
          <t>Yazar:</t>
        </r>
        <r>
          <rPr>
            <sz val="9"/>
            <rFont val="Tahoma"/>
            <charset val="162"/>
          </rPr>
          <t xml:space="preserve">
Makale değil tezdir. [106] bu tezi ilgilendiren makale mevcuttur.</t>
        </r>
      </text>
    </comment>
    <comment ref="A122" authorId="0">
      <text>
        <r>
          <rPr>
            <b/>
            <sz val="9"/>
            <rFont val="Tahoma"/>
            <charset val="162"/>
          </rPr>
          <t>Yazar:</t>
        </r>
        <r>
          <rPr>
            <sz val="9"/>
            <rFont val="Tahoma"/>
            <charset val="162"/>
          </rPr>
          <t xml:space="preserve">
Tez çalışmasıdır. [119] daki makalede yer alan tüm numuneler daha detaylı olarak yer almaktadır.
</t>
        </r>
      </text>
    </comment>
  </commentList>
</comments>
</file>

<file path=xl/sharedStrings.xml><?xml version="1.0" encoding="utf-8"?>
<sst xmlns="http://schemas.openxmlformats.org/spreadsheetml/2006/main" count="1106" uniqueCount="1067">
  <si>
    <t>Paper No</t>
  </si>
  <si>
    <t>Specimen</t>
  </si>
  <si>
    <t>conformity_tbec2018</t>
  </si>
  <si>
    <t>tw</t>
  </si>
  <si>
    <t>lw</t>
  </si>
  <si>
    <t>hw</t>
  </si>
  <si>
    <t>M/(V.lw)</t>
  </si>
  <si>
    <t>hw/lw</t>
  </si>
  <si>
    <t>P/(Ag.fc)</t>
  </si>
  <si>
    <t>fc</t>
  </si>
  <si>
    <t>Agb</t>
  </si>
  <si>
    <t>Ag</t>
  </si>
  <si>
    <t>Agb/Ag</t>
  </si>
  <si>
    <t>ρbl.fybl</t>
  </si>
  <si>
    <t>ρsh.fysh</t>
  </si>
  <si>
    <t>ρl.fyl</t>
  </si>
  <si>
    <t>ρt.fyt</t>
  </si>
  <si>
    <t>v_test</t>
  </si>
  <si>
    <t>failure_mode</t>
  </si>
  <si>
    <t>Abdulridha &amp; Palermo (2017)</t>
  </si>
  <si>
    <t>W1-SR</t>
  </si>
  <si>
    <t>[114] Adajar et al.1995</t>
  </si>
  <si>
    <t>RCW1</t>
  </si>
  <si>
    <t>RCW3</t>
  </si>
  <si>
    <t>[98] Adebar,2007</t>
  </si>
  <si>
    <t>High-Rise Core Wall (265)</t>
  </si>
  <si>
    <t>[26] Alarcon,2014</t>
  </si>
  <si>
    <t>W1 (49)</t>
  </si>
  <si>
    <t>W2 (50)</t>
  </si>
  <si>
    <t>W3 (51)</t>
  </si>
  <si>
    <t>[82] Ali,1991</t>
  </si>
  <si>
    <t>W1 (221)</t>
  </si>
  <si>
    <t>[33] Altın,2013</t>
  </si>
  <si>
    <t>1 (Reference) (65)</t>
  </si>
  <si>
    <t>Athanasopoulou (2010)</t>
  </si>
  <si>
    <t>S1</t>
  </si>
  <si>
    <t>S4</t>
  </si>
  <si>
    <t>S6</t>
  </si>
  <si>
    <t>S9</t>
  </si>
  <si>
    <t>[117]  Baek et al.2017</t>
  </si>
  <si>
    <t>NS2</t>
  </si>
  <si>
    <t>HS2</t>
  </si>
  <si>
    <t>NS2L</t>
  </si>
  <si>
    <t>HS2L</t>
  </si>
  <si>
    <t>NF2</t>
  </si>
  <si>
    <t>HF2</t>
  </si>
  <si>
    <t>HF2-500</t>
  </si>
  <si>
    <t>HF2-600</t>
  </si>
  <si>
    <t>[153]  Baek et al.2017</t>
  </si>
  <si>
    <t>NS1M</t>
  </si>
  <si>
    <t>HS1M</t>
  </si>
  <si>
    <t>NF1M</t>
  </si>
  <si>
    <t>HF1M</t>
  </si>
  <si>
    <t>HF1M-B</t>
  </si>
  <si>
    <t>NF1T-B</t>
  </si>
  <si>
    <t>HF1T-B</t>
  </si>
  <si>
    <t>NS0.5M</t>
  </si>
  <si>
    <t>HS0.5M</t>
  </si>
  <si>
    <t>NF0.5M</t>
  </si>
  <si>
    <t>HF0.5M</t>
  </si>
  <si>
    <t>HF0.5M-B</t>
  </si>
  <si>
    <t>[154]  Baek et al.2018</t>
  </si>
  <si>
    <t>SW1</t>
  </si>
  <si>
    <t>SW2</t>
  </si>
  <si>
    <t>SW3</t>
  </si>
  <si>
    <t>SW4</t>
  </si>
  <si>
    <t>SW5</t>
  </si>
  <si>
    <t>SW6</t>
  </si>
  <si>
    <t>FW1</t>
  </si>
  <si>
    <t>FW2</t>
  </si>
  <si>
    <t>FW3</t>
  </si>
  <si>
    <t>FW4</t>
  </si>
  <si>
    <t>[72] Barda,1977</t>
  </si>
  <si>
    <t>B3-2 (173)</t>
  </si>
  <si>
    <t>B6-4 (176)</t>
  </si>
  <si>
    <t>B7-5 (177)</t>
  </si>
  <si>
    <t>B8-5 (178)</t>
  </si>
  <si>
    <t>[100] Belmouden, Lestuzzi (2006)</t>
  </si>
  <si>
    <t>WSH2</t>
  </si>
  <si>
    <t>WSH3</t>
  </si>
  <si>
    <t>WSH4</t>
  </si>
  <si>
    <t>WSH6</t>
  </si>
  <si>
    <t>[118] Cheng et al.2016</t>
  </si>
  <si>
    <t>M60</t>
  </si>
  <si>
    <t>M115</t>
  </si>
  <si>
    <t>H60</t>
  </si>
  <si>
    <t>H115</t>
  </si>
  <si>
    <t>H60X</t>
  </si>
  <si>
    <t>[139] Cho
(2004)</t>
  </si>
  <si>
    <t>W3</t>
  </si>
  <si>
    <t>[121] Christidis et al.2016</t>
  </si>
  <si>
    <r>
      <rPr>
        <sz val="12"/>
        <color theme="1"/>
        <rFont val="Times New Roman"/>
        <charset val="162"/>
      </rPr>
      <t>W</t>
    </r>
    <r>
      <rPr>
        <vertAlign val="subscript"/>
        <sz val="12"/>
        <color theme="1"/>
        <rFont val="Times New Roman"/>
        <charset val="162"/>
      </rPr>
      <t>13</t>
    </r>
  </si>
  <si>
    <t>[121] Christidis et al.2017</t>
  </si>
  <si>
    <t>W7</t>
  </si>
  <si>
    <t>W9</t>
  </si>
  <si>
    <t>W11</t>
  </si>
  <si>
    <t>[125] Cortés-Puentes 
(2018)</t>
  </si>
  <si>
    <t>SQ1</t>
  </si>
  <si>
    <t>SQ1a</t>
  </si>
  <si>
    <t>SQ2</t>
  </si>
  <si>
    <t>[145] Dabbagh 2005</t>
  </si>
  <si>
    <t>[1] Dazio, 2009</t>
  </si>
  <si>
    <t>WSH1 (1)</t>
  </si>
  <si>
    <t>WSH2 (2)</t>
  </si>
  <si>
    <t>WSH3 (3)</t>
  </si>
  <si>
    <t>WSH4 (4)</t>
  </si>
  <si>
    <t>WSH5 (5)</t>
  </si>
  <si>
    <t>WSH6 (6)</t>
  </si>
  <si>
    <t>[140] Deng et al,
(2008)</t>
  </si>
  <si>
    <t>HPCW-01</t>
  </si>
  <si>
    <t>HPCW-02</t>
  </si>
  <si>
    <t>HPCW-03</t>
  </si>
  <si>
    <t>HPCW-04</t>
  </si>
  <si>
    <t>[122] El-Azizy et al.2015</t>
  </si>
  <si>
    <t>W1</t>
  </si>
  <si>
    <t>W2</t>
  </si>
  <si>
    <t>W4</t>
  </si>
  <si>
    <t>W5</t>
  </si>
  <si>
    <t>W6</t>
  </si>
  <si>
    <t>[108] Elnashai&amp;Pinho 1998</t>
  </si>
  <si>
    <t>original</t>
  </si>
  <si>
    <t>Ghazizadeh &amp; Cruz-Noguez (2018)</t>
  </si>
  <si>
    <t>Control Wall</t>
  </si>
  <si>
    <t>[144]Ghorbani-Renani et al
(2009)</t>
  </si>
  <si>
    <t>A2C</t>
  </si>
  <si>
    <t>B2C</t>
  </si>
  <si>
    <t>[22] Greifenhagen, 2005</t>
  </si>
  <si>
    <t>M1 (42)</t>
  </si>
  <si>
    <t>M2 (43)</t>
  </si>
  <si>
    <t>M3 (44)</t>
  </si>
  <si>
    <t>M4 (45)</t>
  </si>
  <si>
    <t>[116] Gu et al. 2019</t>
  </si>
  <si>
    <t>XQB-1</t>
  </si>
  <si>
    <t>[161] Han et al (2002)</t>
  </si>
  <si>
    <t>[147] Han et al.2018</t>
  </si>
  <si>
    <t>IW1</t>
  </si>
  <si>
    <t>IW2</t>
  </si>
  <si>
    <t>IW3</t>
  </si>
  <si>
    <t>IW4</t>
  </si>
  <si>
    <t>IW5</t>
  </si>
  <si>
    <t>IW6</t>
  </si>
  <si>
    <t>IW7</t>
  </si>
  <si>
    <t>IW8</t>
  </si>
  <si>
    <t>IW9</t>
  </si>
  <si>
    <t>IW10</t>
  </si>
  <si>
    <t>IW11</t>
  </si>
  <si>
    <t>IW12</t>
  </si>
  <si>
    <t>IW13</t>
  </si>
  <si>
    <t>IW14</t>
  </si>
  <si>
    <t>IW15</t>
  </si>
  <si>
    <t>IW16</t>
  </si>
  <si>
    <t>IW17</t>
  </si>
  <si>
    <t>IW18</t>
  </si>
  <si>
    <t>IW19</t>
  </si>
  <si>
    <t>IW20</t>
  </si>
  <si>
    <t>[54;55] Hidalgo,2002</t>
  </si>
  <si>
    <t>1 (131)</t>
  </si>
  <si>
    <t>2 (132)</t>
  </si>
  <si>
    <t>4 (133)</t>
  </si>
  <si>
    <t>6 (134)</t>
  </si>
  <si>
    <t>7 (135)</t>
  </si>
  <si>
    <t>8 (136)</t>
  </si>
  <si>
    <t>9 (137)</t>
  </si>
  <si>
    <t>10 (138)</t>
  </si>
  <si>
    <t>11 (139)</t>
  </si>
  <si>
    <t>12 (140)</t>
  </si>
  <si>
    <t>13 (141)</t>
  </si>
  <si>
    <t>14 (142)</t>
  </si>
  <si>
    <t>15 (143)</t>
  </si>
  <si>
    <t>16 (144)</t>
  </si>
  <si>
    <t>[27] Hube,2014</t>
  </si>
  <si>
    <t>W4 (52)</t>
  </si>
  <si>
    <t>W5 (53)</t>
  </si>
  <si>
    <t>W6 (54)</t>
  </si>
  <si>
    <t>W7 (55)</t>
  </si>
  <si>
    <t>W8 (56)</t>
  </si>
  <si>
    <t>W9 (57)</t>
  </si>
  <si>
    <t>[138] Hwang
(2004)</t>
  </si>
  <si>
    <t>WF-12</t>
  </si>
  <si>
    <t>WF-15</t>
  </si>
  <si>
    <t>[92] Ji,2002</t>
  </si>
  <si>
    <t>SW-1 (239)</t>
  </si>
  <si>
    <t>SW-2 (240)</t>
  </si>
  <si>
    <t>[93] Jiang,1999</t>
  </si>
  <si>
    <t>SSW-T (241)</t>
  </si>
  <si>
    <t>DSW-T (242)</t>
  </si>
  <si>
    <t>[135] Jiang et al
(2013)</t>
  </si>
  <si>
    <t>SW7</t>
  </si>
  <si>
    <t>[52] Kabeyasawa-Hiraishi,1993</t>
  </si>
  <si>
    <t>NW-1 (90)</t>
  </si>
  <si>
    <t>NW-2 (91)</t>
  </si>
  <si>
    <t>NW-3 (92)</t>
  </si>
  <si>
    <t>NW-4 (93)</t>
  </si>
  <si>
    <t>NW-5 (94)</t>
  </si>
  <si>
    <t>NW-6 (95)</t>
  </si>
  <si>
    <t>W-08 (96)</t>
  </si>
  <si>
    <t>W-12 (97)</t>
  </si>
  <si>
    <t>NO.1 (98)</t>
  </si>
  <si>
    <t>NO.2 (99)</t>
  </si>
  <si>
    <t>NO.3 (100)</t>
  </si>
  <si>
    <t>NO.4 (101)</t>
  </si>
  <si>
    <t>NO.5 (102)</t>
  </si>
  <si>
    <t>NO.6 (103)</t>
  </si>
  <si>
    <t>NO.7 (104)</t>
  </si>
  <si>
    <t>NO.8 (105)</t>
  </si>
  <si>
    <t>TAK01 (124)</t>
  </si>
  <si>
    <t>TAK02 (125)</t>
  </si>
  <si>
    <t>TAK03 (126)</t>
  </si>
  <si>
    <t>MAE03 (111)</t>
  </si>
  <si>
    <t>MAE07 (112)</t>
  </si>
  <si>
    <t>W72M6 (116)</t>
  </si>
  <si>
    <t>SMZ01 (119)</t>
  </si>
  <si>
    <t>SMZ03 (120)</t>
  </si>
  <si>
    <t>[152] Kimura and Sugano 1996</t>
  </si>
  <si>
    <t>W8N18 (121)</t>
  </si>
  <si>
    <t>W8N13 (122)</t>
  </si>
  <si>
    <t>W8N8H (123)</t>
  </si>
  <si>
    <t>W4N18</t>
  </si>
  <si>
    <t>W4N18C</t>
  </si>
  <si>
    <t>[40] Kuang,2007</t>
  </si>
  <si>
    <t>N-1,0 (76)</t>
  </si>
  <si>
    <t>M-1,0-H (77)</t>
  </si>
  <si>
    <t>M-1,0-2H (78)</t>
  </si>
  <si>
    <t>M-1,0-SH (79)</t>
  </si>
  <si>
    <t>M-1,0-J (80)</t>
  </si>
  <si>
    <t>M-1,0-T (81)</t>
  </si>
  <si>
    <t>[76] Lefas-Kotsovos ,1990</t>
  </si>
  <si>
    <t>Lefas_SW31 (212)</t>
  </si>
  <si>
    <t>Lefas_SW32</t>
  </si>
  <si>
    <t>SW33 (214)</t>
  </si>
  <si>
    <t xml:space="preserve">[141] Li et al, 
(2015) </t>
  </si>
  <si>
    <t>LW1</t>
  </si>
  <si>
    <t>LW2</t>
  </si>
  <si>
    <t>LW3</t>
  </si>
  <si>
    <t>LW4</t>
  </si>
  <si>
    <t>LW5</t>
  </si>
  <si>
    <t>MW1</t>
  </si>
  <si>
    <t>MW2</t>
  </si>
  <si>
    <t>MW3</t>
  </si>
  <si>
    <t>[106]&amp;[107] Lombard et al.2000</t>
  </si>
  <si>
    <t>1' (Control Wall)</t>
  </si>
  <si>
    <t>[30;31] Lopes,2000</t>
  </si>
  <si>
    <t>Lopes_SW13 (62)</t>
  </si>
  <si>
    <t>[91] Lowes,2012</t>
  </si>
  <si>
    <t>PW1 (235)</t>
  </si>
  <si>
    <t>PW2 (236)</t>
  </si>
  <si>
    <t>PW3 (237)</t>
  </si>
  <si>
    <t>PW4 (238)</t>
  </si>
  <si>
    <t>[131] Lu et al
 (2015)</t>
  </si>
  <si>
    <t>SW-1</t>
  </si>
  <si>
    <t>SW-2</t>
  </si>
  <si>
    <t>[143]Lu et al
 (2016)</t>
  </si>
  <si>
    <t>C1</t>
  </si>
  <si>
    <t>C2</t>
  </si>
  <si>
    <t>C3</t>
  </si>
  <si>
    <t>C4</t>
  </si>
  <si>
    <t>C5</t>
  </si>
  <si>
    <t>C6</t>
  </si>
  <si>
    <t>[151] Lu et al
 (2018)</t>
  </si>
  <si>
    <t>M1</t>
  </si>
  <si>
    <t>M2</t>
  </si>
  <si>
    <t>M3</t>
  </si>
  <si>
    <t>M4</t>
  </si>
  <si>
    <t>[128] Luna
(2015)</t>
  </si>
  <si>
    <t>SW-3</t>
  </si>
  <si>
    <t>SW-4</t>
  </si>
  <si>
    <t>SW-5</t>
  </si>
  <si>
    <t>SW-6</t>
  </si>
  <si>
    <t>SW-7</t>
  </si>
  <si>
    <t>SW-8</t>
  </si>
  <si>
    <t>SW-9</t>
  </si>
  <si>
    <t>SW-10</t>
  </si>
  <si>
    <t>SW-11</t>
  </si>
  <si>
    <t>SW-12</t>
  </si>
  <si>
    <t>[13] Ma,2013</t>
  </si>
  <si>
    <t>SW1 (17)</t>
  </si>
  <si>
    <t>SW2 (18)</t>
  </si>
  <si>
    <t>SW3 (19)</t>
  </si>
  <si>
    <t>SW4 (20)</t>
  </si>
  <si>
    <t>[146] Ma and Li 2018</t>
  </si>
  <si>
    <t>HP0D0</t>
  </si>
  <si>
    <t>HP5D0</t>
  </si>
  <si>
    <t>[80] Massone,2009</t>
  </si>
  <si>
    <t>WP-T5-N0-S1 (215)</t>
  </si>
  <si>
    <t>WP-T5-N0-S2 (216)</t>
  </si>
  <si>
    <t>WP-T5-N5-S2 (218)</t>
  </si>
  <si>
    <t>WP-T5-N10-S1 (219)</t>
  </si>
  <si>
    <t>WP-T5-N10-S2 (220)</t>
  </si>
  <si>
    <t>[115] Massone et al.2019</t>
  </si>
  <si>
    <t>[150] Mo &amp; Chan, (1996)</t>
  </si>
  <si>
    <t>LN6-2</t>
  </si>
  <si>
    <t>LM6-1</t>
  </si>
  <si>
    <t>HN6-3</t>
  </si>
  <si>
    <t>[9] Mohamed, 2014</t>
  </si>
  <si>
    <t>ST15 (9)</t>
  </si>
  <si>
    <t>[71] Oesterle,1979</t>
  </si>
  <si>
    <t>R1 (157)</t>
  </si>
  <si>
    <t>R2 (158)</t>
  </si>
  <si>
    <t>B1 (159)</t>
  </si>
  <si>
    <t>B2 (160)</t>
  </si>
  <si>
    <t>B3 (161)</t>
  </si>
  <si>
    <t>B5 (163)</t>
  </si>
  <si>
    <t>B6 (164)</t>
  </si>
  <si>
    <t>B7 (165)</t>
  </si>
  <si>
    <t>B8 (166)</t>
  </si>
  <si>
    <t>B9 (167)</t>
  </si>
  <si>
    <t>B10 (168)</t>
  </si>
  <si>
    <t>F1 (169)</t>
  </si>
  <si>
    <t>F2 (170)</t>
  </si>
  <si>
    <t>[100] Oh et al, 2002</t>
  </si>
  <si>
    <t>Oh_WR-20</t>
  </si>
  <si>
    <t>Oh_WR10</t>
  </si>
  <si>
    <t>Oh_WR-0</t>
  </si>
  <si>
    <t>Oh_WB</t>
  </si>
  <si>
    <t>[101] Oh, Han, Choi (2006)</t>
  </si>
  <si>
    <t>Oh_HRI-W8 (1084)</t>
  </si>
  <si>
    <t>[68]Paterson&amp;Mitchell(2003)</t>
  </si>
  <si>
    <t>Paterson_W1</t>
  </si>
  <si>
    <t>Paterson_W2</t>
  </si>
  <si>
    <t>[123] Park et al.2015</t>
  </si>
  <si>
    <t>S2</t>
  </si>
  <si>
    <t>S3</t>
  </si>
  <si>
    <t>S5</t>
  </si>
  <si>
    <t>S7</t>
  </si>
  <si>
    <t>S8</t>
  </si>
  <si>
    <t>[85] Paulay,1982</t>
  </si>
  <si>
    <t>Wall1 (222)</t>
  </si>
  <si>
    <t>[130] Peng et al
 (2016)</t>
  </si>
  <si>
    <t>[86] Pilakoutas,1995</t>
  </si>
  <si>
    <t>SW4 (224)</t>
  </si>
  <si>
    <t>SW5 (225)</t>
  </si>
  <si>
    <t>SW6 (226)</t>
  </si>
  <si>
    <t>SW7 (227)</t>
  </si>
  <si>
    <t>SW8 (228)</t>
  </si>
  <si>
    <t>SW9 (229)</t>
  </si>
  <si>
    <t>[163] Qiao et al (2017)</t>
  </si>
  <si>
    <t>[23] Quiroz (2013)</t>
  </si>
  <si>
    <t>MFIEN3EP (48)</t>
  </si>
  <si>
    <t>[162] Ren et al (2018)</t>
  </si>
  <si>
    <t>RC-W</t>
  </si>
  <si>
    <t>[53] Salonikios,1999</t>
  </si>
  <si>
    <t>MSW1 (30)</t>
  </si>
  <si>
    <t>MSW2 (31)</t>
  </si>
  <si>
    <t>MSW3 (32)</t>
  </si>
  <si>
    <t>MSW6 (130)</t>
  </si>
  <si>
    <t>Salonikios_LSW1 (127)</t>
  </si>
  <si>
    <t>Salonikios_LSW2 (128)</t>
  </si>
  <si>
    <t>Salonikios_LSW3 (129)</t>
  </si>
  <si>
    <t>[148] Sato et al, (1989)</t>
  </si>
  <si>
    <t>36M 8-30</t>
  </si>
  <si>
    <t>36M 8-50</t>
  </si>
  <si>
    <t>[67] Shaingchin, Lukkunaprasit, Wood (2007)</t>
  </si>
  <si>
    <t>WC150</t>
  </si>
  <si>
    <t>[164] Shen et al (2017)</t>
  </si>
  <si>
    <t>SHW0</t>
  </si>
  <si>
    <t>[90] Shiu,1981</t>
  </si>
  <si>
    <t>CI-1 (234)</t>
  </si>
  <si>
    <t>[97] Sittipunt,2001</t>
  </si>
  <si>
    <t>W1 (263)</t>
  </si>
  <si>
    <t>W2 (264)</t>
  </si>
  <si>
    <t>[126] Sosa
(2017)</t>
  </si>
  <si>
    <t>No Name</t>
  </si>
  <si>
    <t>[21] Su,2006</t>
  </si>
  <si>
    <t>W1 (39)</t>
  </si>
  <si>
    <t>W2 (40)</t>
  </si>
  <si>
    <t>W3 (41)</t>
  </si>
  <si>
    <t>[119] &amp; [120] Susanto Teng and Jimmy Chandra(2016)</t>
  </si>
  <si>
    <t>J1</t>
  </si>
  <si>
    <t>J2</t>
  </si>
  <si>
    <t>J3</t>
  </si>
  <si>
    <t>J4</t>
  </si>
  <si>
    <t>J5</t>
  </si>
  <si>
    <t>J6</t>
  </si>
  <si>
    <t>J7</t>
  </si>
  <si>
    <t>[109] Takehara et al. 1997</t>
  </si>
  <si>
    <t>96SWH-4</t>
  </si>
  <si>
    <t>93SWH-6</t>
  </si>
  <si>
    <t>[28] Tasnimi, 2000</t>
  </si>
  <si>
    <t>SHW1 (58)</t>
  </si>
  <si>
    <t>Tasnimi_SHW2 (59)</t>
  </si>
  <si>
    <t>Tasnimi_SHW3 (60)</t>
  </si>
  <si>
    <t>Tasnimi_SHW4 (61)</t>
  </si>
  <si>
    <t>[112] Tatsuya (1996)</t>
  </si>
  <si>
    <t>M35X (106)</t>
  </si>
  <si>
    <t>M35H (107)</t>
  </si>
  <si>
    <t>P35H (108)</t>
  </si>
  <si>
    <t>M30H (109)</t>
  </si>
  <si>
    <t>MW35H (110)</t>
  </si>
  <si>
    <t>Terzioglu et al. (2018) </t>
  </si>
  <si>
    <t>T2-S2-3</t>
  </si>
  <si>
    <t>T2-S3-4</t>
  </si>
  <si>
    <t>T3-S1-5</t>
  </si>
  <si>
    <t>T4-S1-6</t>
  </si>
  <si>
    <t>T5-S1-7</t>
  </si>
  <si>
    <t>T6-S1-8</t>
  </si>
  <si>
    <t>T1-S2-9</t>
  </si>
  <si>
    <t>T1-N5-S1-10</t>
  </si>
  <si>
    <t>T1-N10-S1-11</t>
  </si>
  <si>
    <t>T1-S1-2</t>
  </si>
  <si>
    <t>[12] Thomsen, 2004</t>
  </si>
  <si>
    <t>RW1 (15)</t>
  </si>
  <si>
    <t>RW2 (16)</t>
  </si>
  <si>
    <t>TW-1 (Flange in Compression) (194)</t>
  </si>
  <si>
    <t>TW-1 (Flange in Tension) (195)</t>
  </si>
  <si>
    <t>TW-2 (Flange in Compression) (196)</t>
  </si>
  <si>
    <t>TW-2 (Flange in Tension) (197)</t>
  </si>
  <si>
    <t>[41] Thomson,2009</t>
  </si>
  <si>
    <t>SW-H02 (83)</t>
  </si>
  <si>
    <t>SW-H03 (84)</t>
  </si>
  <si>
    <t>SW-M01 (82)</t>
  </si>
  <si>
    <t>[10] Tran, 2014</t>
  </si>
  <si>
    <t>RW-A20-P10-S38 (10)</t>
  </si>
  <si>
    <t>RW-A20-P10-S63 (11)</t>
  </si>
  <si>
    <t>RW-A15-P10-S51 (12)</t>
  </si>
  <si>
    <t>RW-A15-P10-S78 (13)</t>
  </si>
  <si>
    <t>RW-A15-P2,5-S64 (14)</t>
  </si>
  <si>
    <t>Tripathi et al. (2019)</t>
  </si>
  <si>
    <t>SWD-1</t>
  </si>
  <si>
    <t>SWD-2</t>
  </si>
  <si>
    <t>[142]Villalobos et al
(2017)</t>
  </si>
  <si>
    <t>W-MC-C</t>
  </si>
  <si>
    <t>W-MC-N</t>
  </si>
  <si>
    <t>W-60-N2</t>
  </si>
  <si>
    <t>W-60-N</t>
  </si>
  <si>
    <t>[14] Yan,2008</t>
  </si>
  <si>
    <t>SW-1 (21)</t>
  </si>
  <si>
    <t>SW-2 (22)</t>
  </si>
  <si>
    <t>SW-3 (23)</t>
  </si>
  <si>
    <t>SW-4 (24)</t>
  </si>
  <si>
    <t>SW-5 (25)</t>
  </si>
  <si>
    <t>Yanez et al (1992)</t>
  </si>
  <si>
    <t>Yuan et al (2018)</t>
  </si>
  <si>
    <t>[35] Yun,2001</t>
  </si>
  <si>
    <t>HW1 (66)</t>
  </si>
  <si>
    <t>HW2 (67)</t>
  </si>
  <si>
    <t>HW3 (68)</t>
  </si>
  <si>
    <t>HW4 (69)</t>
  </si>
  <si>
    <t>HW5 (70)</t>
  </si>
  <si>
    <t>[51] Zhang,2000</t>
  </si>
  <si>
    <t>SW7 (87)</t>
  </si>
  <si>
    <t>SW8 (88)</t>
  </si>
  <si>
    <t>SW9 (89)</t>
  </si>
  <si>
    <t>[18] Zhang,2014</t>
  </si>
  <si>
    <t>SW-1 (33)</t>
  </si>
  <si>
    <t>SW-2 (34)</t>
  </si>
  <si>
    <t>SW-3 (35)</t>
  </si>
  <si>
    <t>SW6-1 (36)</t>
  </si>
  <si>
    <t>SW6-2 (37)</t>
  </si>
  <si>
    <t>SW6-3 (38)</t>
  </si>
  <si>
    <t>[94] Zhang,2007</t>
  </si>
  <si>
    <t>SW1-1 (243)</t>
  </si>
  <si>
    <t>SW1-2 (244)</t>
  </si>
  <si>
    <t>SW1-3 (245)</t>
  </si>
  <si>
    <t>Zhang_SW1-4 (246)</t>
  </si>
  <si>
    <t>Zhang_SW2-1 (247)</t>
  </si>
  <si>
    <t>Zhang_SW2-2 (248)</t>
  </si>
  <si>
    <t>Zhang_SW2-3 (249)</t>
  </si>
  <si>
    <t>SW2-4 (250)</t>
  </si>
  <si>
    <t>Zhang_SW4-1 (251)</t>
  </si>
  <si>
    <t>Zhang_SW4-2 (252)</t>
  </si>
  <si>
    <t>SW4-4 (253)</t>
  </si>
  <si>
    <t>Zhang_SW5-1 (254)</t>
  </si>
  <si>
    <t>Zhang_SW5-3 (255)</t>
  </si>
  <si>
    <t>[7] Zhou, 2014</t>
  </si>
  <si>
    <t>SW1 (7)</t>
  </si>
  <si>
    <t>SW2 (8)</t>
  </si>
  <si>
    <t>[134] Zhu and Guo
(2016)</t>
  </si>
  <si>
    <t>MW</t>
  </si>
  <si>
    <t>[157] Aoyama et al.1984</t>
  </si>
  <si>
    <t>P2015</t>
  </si>
  <si>
    <t>[151] Endo et al.1980(from Lu et al., 2010, NEES Database)</t>
  </si>
  <si>
    <t>W7101</t>
  </si>
  <si>
    <t>W7102</t>
  </si>
  <si>
    <t>W7103</t>
  </si>
  <si>
    <t>W7104</t>
  </si>
  <si>
    <t>W7105</t>
  </si>
  <si>
    <t>[136] Layssi 
(2012)</t>
  </si>
  <si>
    <t>[137] Hsiao
(2008)</t>
  </si>
  <si>
    <t>Hsiao_MW1</t>
  </si>
  <si>
    <t>Hsiao_LW1</t>
  </si>
  <si>
    <t>[142]Villalobos et al (2017)</t>
  </si>
  <si>
    <t>W-60-C</t>
  </si>
  <si>
    <t>W-40-C</t>
  </si>
  <si>
    <t>[105] Matsuoka et al.2003</t>
  </si>
  <si>
    <t>Matsuoka_F1W5_0.00-1.3-0.014 (2007)</t>
  </si>
  <si>
    <t>Matsuoka_F1W5_0.00-1.3-1.4 (2008)</t>
  </si>
  <si>
    <t>FS1W5-0.00-2.5-0.014</t>
  </si>
  <si>
    <t>FS1W5-0.00-2.5-1.4</t>
  </si>
  <si>
    <t>S1W5-0.00-4.5-0.014</t>
  </si>
  <si>
    <t>Matsuoka_S1W5_0.00-4.5-1.4 (2012)</t>
  </si>
  <si>
    <t>Hirosawa_1975</t>
  </si>
  <si>
    <t>Kokusho_1-2 (1056)</t>
  </si>
  <si>
    <t>Kokusho_1-3 (1057)</t>
  </si>
  <si>
    <t>Kokusho_1-4 (1058)</t>
  </si>
  <si>
    <t>Kokusho_1-5 (1059)</t>
  </si>
  <si>
    <t>Kokusho_1-6 (1060)</t>
  </si>
  <si>
    <t>Kokusho_1-7 (1061)</t>
  </si>
  <si>
    <t>Kokusho_2-1 (1062)</t>
  </si>
  <si>
    <t>Kokusho_2-2 (1063)</t>
  </si>
  <si>
    <t>Kokusho_2-3 (1064)</t>
  </si>
  <si>
    <t>Kokusho_2-4 (1065)</t>
  </si>
  <si>
    <t>Kokusho_3-3 (1066)</t>
  </si>
  <si>
    <t>Kokusho_3-4 (1067)</t>
  </si>
  <si>
    <t>Kokusho_3-5 (1068)</t>
  </si>
  <si>
    <t>Kokusho_3-6 (1069)</t>
  </si>
  <si>
    <t>Kokusho_3-7 (1070)</t>
  </si>
  <si>
    <t>Kokusho_3-8 (1071)</t>
  </si>
  <si>
    <t>Kokusho_4-1 (1072)</t>
  </si>
  <si>
    <t>Kokusho_4-2 (1073)</t>
  </si>
  <si>
    <t>Kokusho_4-3 (1074)</t>
  </si>
  <si>
    <t>[156] Tokunaga and Nakachi (2012)</t>
  </si>
  <si>
    <t>Tokunaga_No.2 (1091)</t>
  </si>
  <si>
    <t>Tokunaga_No.4 (1092)</t>
  </si>
  <si>
    <t>Tokunaga_No.6 (1093)</t>
  </si>
  <si>
    <t>Tokunaga_No.8 (1094)</t>
  </si>
  <si>
    <t>Tokunaga_No.1 (1095)</t>
  </si>
  <si>
    <t>Tokunaga_No.3 (1096)</t>
  </si>
  <si>
    <t>Tokunaga_No.5 (1097)</t>
  </si>
  <si>
    <t>Tokunaga_No.7 (1098)</t>
  </si>
  <si>
    <t>Tokunaga_H1 (1099)</t>
  </si>
  <si>
    <t>Tokunaga-H2 (1100)</t>
  </si>
  <si>
    <t>Tokunaga-H3 (1101)</t>
  </si>
  <si>
    <t xml:space="preserve">[155] Gebreyohaness et al. (2014) </t>
  </si>
  <si>
    <t>WPS1</t>
  </si>
  <si>
    <t>WPS2</t>
  </si>
  <si>
    <t>WPS3</t>
  </si>
  <si>
    <t>WPS4</t>
  </si>
  <si>
    <t>WPS5</t>
  </si>
  <si>
    <t>WPS6</t>
  </si>
  <si>
    <t>WPS7</t>
  </si>
  <si>
    <t>WPS8</t>
  </si>
  <si>
    <t>WPS10</t>
  </si>
  <si>
    <t>[87] Vallenas,1979</t>
  </si>
  <si>
    <t>Specimen4 (231)</t>
  </si>
  <si>
    <t>Specimen6 (233)</t>
  </si>
  <si>
    <t>[45] Aaleti,2013</t>
  </si>
  <si>
    <t>RWN_Pull (85)</t>
  </si>
  <si>
    <t>RWN_Push (86)</t>
  </si>
  <si>
    <t>[132] Woods et al
(2016)</t>
  </si>
  <si>
    <t>CW1</t>
  </si>
  <si>
    <t>CW2</t>
  </si>
  <si>
    <t>SW 3</t>
  </si>
  <si>
    <t>T2-S1-1</t>
  </si>
  <si>
    <t>[127] Yang
(2016)</t>
  </si>
  <si>
    <t>Massone 2009</t>
  </si>
  <si>
    <t>WP-T5-N5-S1 (217)</t>
  </si>
  <si>
    <t>[84] Palermo, Vecchio (2002)</t>
  </si>
  <si>
    <t>DP1</t>
  </si>
  <si>
    <t>DP2</t>
  </si>
  <si>
    <t>[149] Saito et al, (1989)</t>
  </si>
  <si>
    <t>W-12-1</t>
  </si>
  <si>
    <t>W-15-1</t>
  </si>
  <si>
    <t>W48M6 (113)</t>
  </si>
  <si>
    <t>W48M4 (114)</t>
  </si>
  <si>
    <t>W72M8 (115)</t>
  </si>
  <si>
    <t>W72M8 (117)</t>
  </si>
  <si>
    <t>W96M8 (118)</t>
  </si>
  <si>
    <r>
      <rPr>
        <sz val="12"/>
        <color theme="1"/>
        <rFont val="Times New Roman"/>
        <charset val="162"/>
      </rPr>
      <t xml:space="preserve">G6, Sato </t>
    </r>
    <r>
      <rPr>
        <i/>
        <sz val="12"/>
        <color theme="1"/>
        <rFont val="Times New Roman"/>
        <charset val="162"/>
      </rPr>
      <t xml:space="preserve">et al. </t>
    </r>
    <r>
      <rPr>
        <sz val="12"/>
        <color theme="1"/>
        <rFont val="Times New Roman"/>
        <charset val="162"/>
      </rPr>
      <t>(1989)</t>
    </r>
  </si>
  <si>
    <t>18M 12-40</t>
  </si>
  <si>
    <t>24M 8-30</t>
  </si>
  <si>
    <t>24M 8-40</t>
  </si>
  <si>
    <t>24M 8-50</t>
  </si>
  <si>
    <t>24M 6-30</t>
  </si>
  <si>
    <t>24M 6-40</t>
  </si>
  <si>
    <t>36M 12-30</t>
  </si>
  <si>
    <t>36M 12-40</t>
  </si>
  <si>
    <t>36M 12-50</t>
  </si>
  <si>
    <t>36L 8-30</t>
  </si>
  <si>
    <t>36L 8-40</t>
  </si>
  <si>
    <t>36M 8-40</t>
  </si>
  <si>
    <t>36M 6-30</t>
  </si>
  <si>
    <t>36M 6-40</t>
  </si>
  <si>
    <t>48M 8-30</t>
  </si>
  <si>
    <t>48M 8-40</t>
  </si>
  <si>
    <t>48M 8-50</t>
  </si>
  <si>
    <t>48H 8-30</t>
  </si>
  <si>
    <t>48H 8-40</t>
  </si>
  <si>
    <t>48H 8-50</t>
  </si>
  <si>
    <r>
      <rPr>
        <sz val="12"/>
        <color theme="1"/>
        <rFont val="Times New Roman"/>
        <charset val="162"/>
      </rPr>
      <t xml:space="preserve">G5, Saito </t>
    </r>
    <r>
      <rPr>
        <i/>
        <sz val="12"/>
        <color theme="1"/>
        <rFont val="Times New Roman"/>
        <charset val="162"/>
      </rPr>
      <t xml:space="preserve">et al. </t>
    </r>
    <r>
      <rPr>
        <sz val="12"/>
        <color theme="1"/>
        <rFont val="Times New Roman"/>
        <charset val="162"/>
      </rPr>
      <t>(1989)</t>
    </r>
  </si>
  <si>
    <t>W12-2</t>
  </si>
  <si>
    <t>W12-3</t>
  </si>
  <si>
    <t>W12-4</t>
  </si>
  <si>
    <t>W12-5</t>
  </si>
  <si>
    <t>W12-6</t>
  </si>
  <si>
    <t>W12-7</t>
  </si>
  <si>
    <t>W15-2</t>
  </si>
  <si>
    <t>G3, Hirosawa (1975)</t>
  </si>
  <si>
    <t>Kokusho_2-5</t>
  </si>
  <si>
    <t>Kokusho_3-1</t>
  </si>
  <si>
    <t>G4, Fukuzawa et al. (1988)</t>
  </si>
  <si>
    <t>CW-0.6-1.2-20</t>
  </si>
  <si>
    <t>CW-0.6-0.6-20</t>
  </si>
  <si>
    <t>CW-0.6-0.8-20</t>
  </si>
  <si>
    <t>CW-0.6-1.6-20</t>
  </si>
  <si>
    <t>CW-0.6-2.0-20</t>
  </si>
  <si>
    <t>CW-0.6-1.2-40</t>
  </si>
  <si>
    <t>CW-0.4-1.2-20</t>
  </si>
  <si>
    <t>CW-0.8-1.2-20</t>
  </si>
  <si>
    <t>Paper Name</t>
  </si>
  <si>
    <t>Authors</t>
  </si>
  <si>
    <t>Published</t>
  </si>
  <si>
    <t>[1]</t>
  </si>
  <si>
    <t>Quasi-static cyclic tests and plastic hinge analysis of RC structural walls</t>
  </si>
  <si>
    <t>Alessandro Dazio; Katrin Beyer; Hugo Bachmann</t>
  </si>
  <si>
    <t>[2]</t>
  </si>
  <si>
    <t>Çok katlı betonarme panel yapıların yatay yük altında davranışı: Teorik ve deneysel araştırma</t>
  </si>
  <si>
    <t>Abdulkerim ILGÜN; Ergin ATIMTAY</t>
  </si>
  <si>
    <t>[3]</t>
  </si>
  <si>
    <t>Farklı uç sargı şekillerinin perde duvarlarının moment eğrilik davranışı üzerindeki etkilerinin doğrusal olmayan analizi (Kuramsal çalışma)</t>
  </si>
  <si>
    <t>Şevket Murat ŞENEL; Hasan KAPLAN</t>
  </si>
  <si>
    <t>[4]</t>
  </si>
  <si>
    <t xml:space="preserve">Shake Table tests ın FRP-rehabilitated RC Shear Walls </t>
  </si>
  <si>
    <t>H. El-Sokkary; K. Galal, M.ASCE; I. Ghorbanirenani; P. Leger, M.ASCE; and R. Tremblay, M.ASCE</t>
  </si>
  <si>
    <t>[5]</t>
  </si>
  <si>
    <t>Süneklik Düzeyi Yüksek Betonarme Perdelerdeki Hasar Sınırları</t>
  </si>
  <si>
    <t>İlker KAZAZ; Polat GÜLKAN</t>
  </si>
  <si>
    <t>[6]</t>
  </si>
  <si>
    <t>Evaluation of the Predictive Models for Stiffness, Strength and Deformation Capacity of RC Frames with Masonry Infill Walls</t>
  </si>
  <si>
    <t>Tahsin Turgay; Meril Cigdem Durmus; Baris Binici; and Guney Ozcebe</t>
  </si>
  <si>
    <t>[7]</t>
  </si>
  <si>
    <t>Study on shear-shear deformation hysteresis relationship of Reinforced Concrete shear walls</t>
  </si>
  <si>
    <t>Guangqiang Zhou; Qingyang Liu; and Xin Zhang</t>
  </si>
  <si>
    <t>[8]</t>
  </si>
  <si>
    <t>Behavior of Reinforced Concrete Elements under Cyclic Shear. I Experiments</t>
  </si>
  <si>
    <t>Mohamad Mansour; and Thomas T. C. Hsu</t>
  </si>
  <si>
    <t>[9]</t>
  </si>
  <si>
    <t>Experimental investigation of concrete shear walls reinforced with Glass Fiber-Reinforced Bars under Lateral Cyclic Loading</t>
  </si>
  <si>
    <t>Nayera Mohamed; Ahmed Sabry Farghaly; Brahim Benmokrane; and Kenneth W. Neale</t>
  </si>
  <si>
    <t>[10]</t>
  </si>
  <si>
    <t>Modeling of cyclic shear-Flexure interacton in Reinforced concrete structural walls. II:Experimental Validation</t>
  </si>
  <si>
    <t xml:space="preserve">Kristijan Kolozvari; Thien A. Tran; Kutay Orakcal; and John W. Wallace, </t>
  </si>
  <si>
    <t>[11]</t>
  </si>
  <si>
    <t>Seismic behavior of RC shear walls strengthened with fiber-reinforced polymer</t>
  </si>
  <si>
    <t>H. El-Sokkary; and K. Galal</t>
  </si>
  <si>
    <t>[12]</t>
  </si>
  <si>
    <t>Displacement-based design of slender reinforced concrete structural walls-experimental verification</t>
  </si>
  <si>
    <t>John H. Thomsen; and John W. Wallace</t>
  </si>
  <si>
    <t>[13]</t>
  </si>
  <si>
    <t>Experimental study on seismic performance of RC shear wall with High-strength rebars</t>
  </si>
  <si>
    <t>H. Ma; H. M. Zhang; and Y. Q. Zhai</t>
  </si>
  <si>
    <t>[14]</t>
  </si>
  <si>
    <t>Seismic performance of high-strength concrete shear walls reinforced with high-strength rebars</t>
  </si>
  <si>
    <t>S. Yan; L. F. Zhang; Y. G. Zhang</t>
  </si>
  <si>
    <t>[15]</t>
  </si>
  <si>
    <t>Tests on seismically damaged reinforced concrete structural walls repaired using fiber-reinforced polymers</t>
  </si>
  <si>
    <t>Bing Li; and Chee Leong Lim</t>
  </si>
  <si>
    <t>[16]</t>
  </si>
  <si>
    <t>Tests on seismically damaged reinforced concrete walls repaired and strengthened using fiber-reinforced polymers</t>
  </si>
  <si>
    <t>Konstantinos K. Antoniades; Thomas N. Salonikios; and Andreas J. Kappos</t>
  </si>
  <si>
    <t>[17]</t>
  </si>
  <si>
    <t>Behaviour of FRP-Reinforced concrete element under shear : Experimental and Analytical investigations</t>
  </si>
  <si>
    <t>Guang Yang; Mehdi Zomorodian; Abdeldjelil Belarbi; Ashraf S. Ayoub</t>
  </si>
  <si>
    <t>[18]</t>
  </si>
  <si>
    <t>Experimental study on failure mechanism of RC walls with different boundary elements under vertical and lateral loads</t>
  </si>
  <si>
    <t>H. M. Zhang; X. L. Lu; Y. F. Duan; and Y. Zhu</t>
  </si>
  <si>
    <t>[19]</t>
  </si>
  <si>
    <t>Failure analysis of RC shear walls with staggered openings under seismic loads</t>
  </si>
  <si>
    <t>Marius Mosoarca</t>
  </si>
  <si>
    <t>[20]</t>
  </si>
  <si>
    <t>Seismic behaviour of reinforced concrete shear walls with regular and staggered openings after the strong earthquakes between 2009 and 2011</t>
  </si>
  <si>
    <t>[21]</t>
  </si>
  <si>
    <t>Seismic Behaviour of Slender Reinforced Concrete Shear Walls under High Axial Load Ratio</t>
  </si>
  <si>
    <t>R. K. L. Su; S. M. Wong</t>
  </si>
  <si>
    <t>[22]</t>
  </si>
  <si>
    <t>Static Cyclic Tests on Lightly Reinforced Concrete Shear Walls</t>
  </si>
  <si>
    <t>Christian Greifenhagen; Pierino Lestuzzi</t>
  </si>
  <si>
    <t>[23]</t>
  </si>
  <si>
    <t>Cyclic Behavior of thin RC Peruvian Shear Walls Full Scale Experimental Investigation and Numerical Simulation</t>
  </si>
  <si>
    <t>Luis G. Quiroz; Yoshihisa Maruyama; Carlos Zavala</t>
  </si>
  <si>
    <t>[24]</t>
  </si>
  <si>
    <t>Behavior of Reinforced Concrete Walls Subjected to Monotonic Pure Torsion-An Experimental Study</t>
  </si>
  <si>
    <t>Xiao-Ning Peng; Yuk-Lung Wong</t>
  </si>
  <si>
    <t>[25]</t>
  </si>
  <si>
    <t>Seismic Performance of Buildings with Thin RC Bearing Walls</t>
  </si>
  <si>
    <t>H. Gonzales; F. Lopez-Almansa</t>
  </si>
  <si>
    <t>[26]</t>
  </si>
  <si>
    <t>Effect of Axial Loads in the Seismic Behavior of Reinforced Concrete Walls with Unconfined Wall Boundaries</t>
  </si>
  <si>
    <t>C. Alarcon; M. A. Hube; J. C. de la Llera</t>
  </si>
  <si>
    <t>[27]</t>
  </si>
  <si>
    <t>Seismic Behavior of Slender Reinforced Concrete Walls</t>
  </si>
  <si>
    <t>M. A. Hube; A. Marihuen; J. C. de la Llera; B. Stojadinovic</t>
  </si>
  <si>
    <t>[28]</t>
  </si>
  <si>
    <t>Strength and Deformation of Mid-Rise Shear Walls under Load Reversal</t>
  </si>
  <si>
    <t>A. A. Tasnimi</t>
  </si>
  <si>
    <t>[29]</t>
  </si>
  <si>
    <t>Behavior of Shear-Dominant Thin-Walled RC Structures</t>
  </si>
  <si>
    <t>T. R. S. Mullapudi; Parnak Charkhchi; Ashraf Ayoub</t>
  </si>
  <si>
    <t>[30]</t>
  </si>
  <si>
    <t>Experimental shear-dominated response of RC walls Part I Objectives, methodology and results</t>
  </si>
  <si>
    <t>M. S. Lopes</t>
  </si>
  <si>
    <t>[31]</t>
  </si>
  <si>
    <t>Experimental shear-dominated response of RC walls. Part II: Discussion of results and design implications</t>
  </si>
  <si>
    <t>[32]</t>
  </si>
  <si>
    <t>Cyclic behaviour of a full scale RC structural wall</t>
  </si>
  <si>
    <t>P. Riva; A. Meda; E. Giuriani</t>
  </si>
  <si>
    <t>[33]</t>
  </si>
  <si>
    <t xml:space="preserve">Strengthening of RC walls using externally bonding of steel strips </t>
  </si>
  <si>
    <t>Sinan Altın; Yağmur Kopraman; Mehmet Baran</t>
  </si>
  <si>
    <t>[34]</t>
  </si>
  <si>
    <t>Numerical simulation of mid-rise concrete shear walls reinforced with GFRP bars subjected to lateral displacement reversals</t>
  </si>
  <si>
    <t>Nayera Mohamed; Ahmed Sabry Farghaly; Brahim Benmokrane; Kenneth W. Neale</t>
  </si>
  <si>
    <t>[35]</t>
  </si>
  <si>
    <t>Behaviour of high-strength concrete flexural walls</t>
  </si>
  <si>
    <t>H. D. Yun; C. S. Choi; L. H. Lee</t>
  </si>
  <si>
    <t>[36]</t>
  </si>
  <si>
    <t xml:space="preserve">A restoring force model for steel fiber reinforced concrete shear walls </t>
  </si>
  <si>
    <t>Jun Zhao; Hua Hua Dun</t>
  </si>
  <si>
    <t>[37]</t>
  </si>
  <si>
    <t>Earthquake loading of high-strength concrete walls</t>
  </si>
  <si>
    <t>[38]</t>
  </si>
  <si>
    <t>Nonlinear behavior of composite shear walls with vertical steel encased profiles</t>
  </si>
  <si>
    <t>D. Dan; A. Fabian; V. Stoian</t>
  </si>
  <si>
    <t>[39]</t>
  </si>
  <si>
    <t xml:space="preserve">A simple shear wall model taking into account stiffness degradation </t>
  </si>
  <si>
    <t>M. Brun; J. M. Reynouard; L. Jezequel</t>
  </si>
  <si>
    <t>[40]</t>
  </si>
  <si>
    <t>Enhancing ductility of non-seismically designed RC shear walls</t>
  </si>
  <si>
    <t>J. S. Kuang; Y. B. Ho</t>
  </si>
  <si>
    <t>[41]</t>
  </si>
  <si>
    <t>Simplified model for damage in squat RC shear walls</t>
  </si>
  <si>
    <t>Edward D. Thomson; Maria E. Perdomo; Ricardo Picon; Maria E. Marante; Julio Florez-Lopez</t>
  </si>
  <si>
    <t>[42]</t>
  </si>
  <si>
    <t>Enhancing ductility of non-seismically designed RC wall-frame buildings</t>
  </si>
  <si>
    <t>J. S. Kuang; A. I. Atanda</t>
  </si>
  <si>
    <t>[43]</t>
  </si>
  <si>
    <t>Alternative Strategies to Enhance the Seismic Performance of Reinforced Concrete-Block Shear Wall Systems</t>
  </si>
  <si>
    <t>Marwan T. Shedid; Waes W. El-Dakhakhni, M.ASCE; and Robert G. Drysdale</t>
  </si>
  <si>
    <t>[44]</t>
  </si>
  <si>
    <t>Analytical Prediction of the Inelastic Repsonse of RC Walls with Low Aspect Ratio</t>
  </si>
  <si>
    <t>Thomas N. Salonikios</t>
  </si>
  <si>
    <t>[45]</t>
  </si>
  <si>
    <t>Cyclic Response of Reinforced Concrete Walls with Differen Anchorage Details: Experimental Investigation</t>
  </si>
  <si>
    <t>Sriram Aaleti; Beth L. Brueggen, M.ASCE; Benton Johnson; Catherine E. French, M.ASCE; and Sri Sritharan, M.ASCE</t>
  </si>
  <si>
    <t>[46]</t>
  </si>
  <si>
    <t>Modeling of RC Shear Walls Retrofitted with Steel Plates or FRP Sheets</t>
  </si>
  <si>
    <t>W. Leonardo Cortes –Puentes; and Dan Palermo</t>
  </si>
  <si>
    <t>[47]</t>
  </si>
  <si>
    <t xml:space="preserve">Shake-Table Tests of a Full-Scale 7-Story Building Slice. Phase I: Rectangular Wall </t>
  </si>
  <si>
    <t>Marios Panagiotou, M.ASCE; Jose Restrepo, M.ASCE; and Joel P. Conte, M.ASCE</t>
  </si>
  <si>
    <t>[48]</t>
  </si>
  <si>
    <t>Effect of Ground Motion Sequence on Response of Squat Reinforced Concrete Shear Walls</t>
  </si>
  <si>
    <t>Catherine A. Whyte, M.ASCE; and Bozidar Stojadinovic, M.ASCE</t>
  </si>
  <si>
    <t>[49]</t>
  </si>
  <si>
    <t>Hysteresis Behavior of Reinforced Concrete Walls</t>
  </si>
  <si>
    <t>Piyali Sengupta; and Bing Li</t>
  </si>
  <si>
    <t>[50]</t>
  </si>
  <si>
    <t>Three-Dimensional Cyclic Beam-Truss Model for Nonplanar Reinforced Concrete Walls</t>
  </si>
  <si>
    <t>Yuan Lu; and Marios Panagiotou, M.ASCE</t>
  </si>
  <si>
    <t>[51]</t>
  </si>
  <si>
    <t>Seismic Behavior of Reinforced Concrete Shear Walls Subjected to high Axial Loading</t>
  </si>
  <si>
    <t>Yunfeng Zhang; and Zhihao Wang</t>
  </si>
  <si>
    <t>[52]</t>
  </si>
  <si>
    <t>Tests and Analyses of High-Strength Reinforced Concrete Shear Walls in Japan</t>
  </si>
  <si>
    <t>T. Kabeyasawa; and H. Hiraishi</t>
  </si>
  <si>
    <t>[53]</t>
  </si>
  <si>
    <t>Cyclic Load Behavior of Low-Slenderness Reinforced Concrete Walls; Design Basis and Test Results</t>
  </si>
  <si>
    <t>Thomas N. Salonikios; Andreas J. Kappos; Ioannis A. Tegos; and Georgios G. Penelis</t>
  </si>
  <si>
    <t>[54]</t>
  </si>
  <si>
    <t>Seismic Behavior of Squat Reinforced Concrete Shear Walls</t>
  </si>
  <si>
    <t>Pedra A. Hidalgo; Christian A. Ledezma; and Rodrigo M. Jordan</t>
  </si>
  <si>
    <t>[55]</t>
  </si>
  <si>
    <t>Experimental Study of Reinforced Concrete Walls under Shear Failure</t>
  </si>
  <si>
    <t>P. A. Hidalgo; R. Jordan; C. A. Ledezma</t>
  </si>
  <si>
    <t>[56]</t>
  </si>
  <si>
    <t>Shear Strength of Squat Rectangular Reinforced Concrete Walls</t>
  </si>
  <si>
    <t>Cevdet K. Gulec; Andrew Whittaker; and Bozidar Stojadinovic</t>
  </si>
  <si>
    <t>[57]</t>
  </si>
  <si>
    <t>Shear Strength of Squat Reinforced Concrete Walls with Flanges and Barbells</t>
  </si>
  <si>
    <t>Cevdet K. Gulec; Andrew Whittaker; Bozidar Stojadinovic</t>
  </si>
  <si>
    <t>[58]</t>
  </si>
  <si>
    <t>An analytical model to predict the inelastic seismic behavior of shear -wall, reinforced concrete structures</t>
  </si>
  <si>
    <t>P. A. Hidalgo; R. M. Jordan; M. P. Martinez</t>
  </si>
  <si>
    <t>[59]</t>
  </si>
  <si>
    <t>Analytical model for predicting nonlinear reversed cyclic behaviour of reinforced concrete structural walls</t>
  </si>
  <si>
    <t>Youssef Belmouden; Pierino Lestuzzi</t>
  </si>
  <si>
    <t>[60]</t>
  </si>
  <si>
    <t>Analytical Modeling of Inelastic Seismic Response of RC Structures</t>
  </si>
  <si>
    <t>Sashi K. Kunnath, M.ASCE; Andrei M. Reinhorn, M.ASCE; and Young J. Park, M.ASCE</t>
  </si>
  <si>
    <t>[61]</t>
  </si>
  <si>
    <t>Analytical Prediction of the Inelastic Response of RC Walls with Low Aspect Ratio</t>
  </si>
  <si>
    <t>[62]</t>
  </si>
  <si>
    <t>Application of FEMA methodology to RC shear wall buildings governed by flexure</t>
  </si>
  <si>
    <t>Taewan Kima, Douglas A. Foutch</t>
  </si>
  <si>
    <t>[63]</t>
  </si>
  <si>
    <t>Shear</t>
  </si>
  <si>
    <t>Zhou Guangjiang, Zhoude Yuan</t>
  </si>
  <si>
    <t>[64]</t>
  </si>
  <si>
    <t>Effect of axial loads in the seismic behavior of reinforced concrete walls with unconfined wall boundaries</t>
  </si>
  <si>
    <t>C. Alarcon, M.A. Hube, J.C. de la Llera</t>
  </si>
  <si>
    <t>[65]</t>
  </si>
  <si>
    <t>Evaluation of hysteretic response and strength of repaired R/C walls strengthened with FRPs</t>
  </si>
  <si>
    <t>Konstantinos K. Antoniades, Thomas N. Salonikios, Andreas J. Kappos</t>
  </si>
  <si>
    <t>[66]</t>
  </si>
  <si>
    <t>Experimental Study on Seismic Performance of RC Shear Wall with Highstrength Rebars</t>
  </si>
  <si>
    <t>H. Ma, H. M. Zhang, and Y. Q. Zhai</t>
  </si>
  <si>
    <t>[67]</t>
  </si>
  <si>
    <t>Influence of diagonal web reinforcement on cyclic behavior of structural walls</t>
  </si>
  <si>
    <t>Somboon Shaingchin, Panitan Lukkunaprasit, Sharon L. Wood</t>
  </si>
  <si>
    <t>[68]</t>
  </si>
  <si>
    <t>Seismic Retrofit of Shear Walls with Headed Bars and Carbon Fiber Wrap</t>
  </si>
  <si>
    <t>James Paterson and Denis Mitchell</t>
  </si>
  <si>
    <t>[69]</t>
  </si>
  <si>
    <t>Shake Table Testing of Slender RC Shear Walls Subjected to Eastern North America Seismic Ground Motions</t>
  </si>
  <si>
    <t>Iman Ghorbanirenani; Robert Tremblay; Pierre Léger and Martin Leclerc</t>
  </si>
  <si>
    <t>[70]</t>
  </si>
  <si>
    <t>Shear Strength of Low-Rise Reinforced Concrete Walls</t>
  </si>
  <si>
    <t>Sharon L. Wood</t>
  </si>
  <si>
    <t>[71]</t>
  </si>
  <si>
    <t>Structural Walls</t>
  </si>
  <si>
    <t xml:space="preserve">W.G. Corley ; A.E. Fiorato , R.G. Oesterle </t>
  </si>
  <si>
    <t>[72]</t>
  </si>
  <si>
    <t>Shear Strength of Low-Rise Walls with Boundary Elements</t>
  </si>
  <si>
    <t xml:space="preserve">Felix Barda, John M. Hanson , W. Gene Corley </t>
  </si>
  <si>
    <t>[73]</t>
  </si>
  <si>
    <t>Strength of Low-Rise Structural Walls</t>
  </si>
  <si>
    <t>A.E. Cardenas, H.G. Russell, W.G. Corley</t>
  </si>
  <si>
    <t>[74]</t>
  </si>
  <si>
    <t>Static-Cyclic Tests on Reinforced Concrete Shear Walls with Low Reinforcement Ratios</t>
  </si>
  <si>
    <t>Christian Greifenhagen, Dhimitris Papas, Dr. Pierino Lestuzzi</t>
  </si>
  <si>
    <t>[75]</t>
  </si>
  <si>
    <t>High-Strength Concrete (HSC) Structural Walls</t>
  </si>
  <si>
    <t>Anshu Gupta and B. Vijaya Rangan</t>
  </si>
  <si>
    <t>[76]</t>
  </si>
  <si>
    <t>Behavior of Reinforced Concrete Structural Walls : Strength, Deformation Characteristics, and Failure Mechanism</t>
  </si>
  <si>
    <t xml:space="preserve">Ioannis D. Lefas , Michael D. Kotsovos , and Nicholas N. Ambraseys </t>
  </si>
  <si>
    <t>[77]</t>
  </si>
  <si>
    <t xml:space="preserve">Strength and Deformation Characteristics of Reinforced Concrete Walls under Load Reversal </t>
  </si>
  <si>
    <t>Ioannis D. Lefas and Michael D. Kotsovos</t>
  </si>
  <si>
    <t>[78]</t>
  </si>
  <si>
    <t>Load-Deformation Responses of Slender Reinforced Concrete Walls</t>
  </si>
  <si>
    <t>Leonardo M. Massone and John W. Wallace</t>
  </si>
  <si>
    <t>[79]</t>
  </si>
  <si>
    <t>Modeling of Squat Structural Walls Controlled by Shear</t>
  </si>
  <si>
    <t>Leonardo M. Massone, Kutay Orakcal, and John W. Wallace</t>
  </si>
  <si>
    <t>[80]</t>
  </si>
  <si>
    <t>Shear Strength of Lightly Reinforced Wall Piers and Spandrels</t>
  </si>
  <si>
    <t>Kutay Orakcal, Leonardo M. Massone, and John W. Wallace</t>
  </si>
  <si>
    <t>[81]</t>
  </si>
  <si>
    <t>Influence of Web Reinforcement on the Cyclic Response of Structural Walls</t>
  </si>
  <si>
    <t>Chadchart Sittipunt and Sharon L. Wood</t>
  </si>
  <si>
    <t>[82]</t>
  </si>
  <si>
    <t>RC Structural Walls with Staggered Door Openings</t>
  </si>
  <si>
    <t>James K. Wight and Aejaz Ali</t>
  </si>
  <si>
    <t>[83]</t>
  </si>
  <si>
    <t>Flexural Modeling of Reinforced Concrete Walls— Experimental Verification</t>
  </si>
  <si>
    <t>Kutay Orakcal and John W. Wallace</t>
  </si>
  <si>
    <t>[84]</t>
  </si>
  <si>
    <t>Behavior of Three-Dimensional Reinforced Concrete Shear Walls</t>
  </si>
  <si>
    <t>Daniel Palermo and Frank J. Vecchio</t>
  </si>
  <si>
    <t>[85]</t>
  </si>
  <si>
    <t xml:space="preserve">Ductility in Earthquake Resisting Squat Shearwalls </t>
  </si>
  <si>
    <t>T. Paulay , M.J.N Priestley and A.J Synge</t>
  </si>
  <si>
    <t>[86]</t>
  </si>
  <si>
    <t xml:space="preserve">Cyclic Behavior of Reinforced Concrete Cantilever Walls, Part I : Experimental Results </t>
  </si>
  <si>
    <t xml:space="preserve"> Kypros Pilakoutas and Amr Elnashai</t>
  </si>
  <si>
    <t>[87]</t>
  </si>
  <si>
    <t>Hysteresis Behavior of Reinforced Concrete Structural Walls</t>
  </si>
  <si>
    <t>J.M Vallenas , V.V Bertero E.P. Popov</t>
  </si>
  <si>
    <t>[88]</t>
  </si>
  <si>
    <t>Cyclic Load Behavior of Low-Slenderness Reinforced Concrete Walls: Design Basis and Test Results</t>
  </si>
  <si>
    <t>Thomas N. Salonikios, Andreas J. Kappos, Ioannis A. Tegos, and Georgios G. Penelis</t>
  </si>
  <si>
    <t>[89]</t>
  </si>
  <si>
    <t>Cyclic Load Behavior of Low-Slenderness Reinforced Concrete Walls: Failure Modes, Strength and Deformation Analysis, and Design Implications</t>
  </si>
  <si>
    <t>[90]</t>
  </si>
  <si>
    <t>Earthquake Resistant Structural Walls-Tests of Walls with and without Openings</t>
  </si>
  <si>
    <t>K.N.Shiu, J.I.Daniel, J.D.Aristizabal-Ochoa, A.E.Fiorato, W.G.Corley</t>
  </si>
  <si>
    <t>[91]</t>
  </si>
  <si>
    <t>Earthquake response of slender planar concrete walls with modern detailing</t>
  </si>
  <si>
    <t>Laura N. Lowes, Dawn E. Lehman, Anna C. Birely, Daniel A. Kuchma, Kenneth P. Marley</t>
  </si>
  <si>
    <t>[92]</t>
  </si>
  <si>
    <t>Ji</t>
  </si>
  <si>
    <t>[93]</t>
  </si>
  <si>
    <t>Jiang</t>
  </si>
  <si>
    <t>[94]</t>
  </si>
  <si>
    <t>Zhang</t>
  </si>
  <si>
    <t>[95]</t>
  </si>
  <si>
    <t>Zhou</t>
  </si>
  <si>
    <t>[96]</t>
  </si>
  <si>
    <t>Strength and Deformation of High-Strength Concrete Shearwalls</t>
  </si>
  <si>
    <t>Firooz Emamy Farvashany, Stephen J. Foster, and B. Vijaya Rangan</t>
  </si>
  <si>
    <t>[97]</t>
  </si>
  <si>
    <t>Cyclic Behavior of Reinforced Concrete Structural Walls with Diagonal Web Reinforcement</t>
  </si>
  <si>
    <t>Chadchart Sittipunt, Sharon L. Wood, Panitan Lukkunaprasit, and Pichai Pattararattanakul</t>
  </si>
  <si>
    <t>[98]</t>
  </si>
  <si>
    <t>Test of High-Rise Core Wall: Effective Stiffness for Seismic Analysis</t>
  </si>
  <si>
    <t>Perry Adebar, Ahmed M. M. Ibrahim, and Michael Bryson</t>
  </si>
  <si>
    <t>[99]</t>
  </si>
  <si>
    <t>Investigation of the Axial Load Capacity for Lightly Reinforced Wall Piers</t>
  </si>
  <si>
    <t>John W. Wallace, Ph.D.; Kenneth J. Elwood, Ph.D., P.Eng.; and Leonardo M. Massone, Ph.D.</t>
  </si>
  <si>
    <t>[100]</t>
  </si>
  <si>
    <t>Youssef Belmouden, Pierino Lestuzzi</t>
  </si>
  <si>
    <t>[101]</t>
  </si>
  <si>
    <t>Evaluation and Improvement of Deformation Capacities of Shear Walls Using Displacement-Based Seismic Design</t>
  </si>
  <si>
    <t xml:space="preserve">Young-Hun Oh, Sang-Whan Han, Yeoh-Soo Choi </t>
  </si>
  <si>
    <t>[102]</t>
  </si>
  <si>
    <t>Web Crushing Capacity of Hollow Rectangular Bridge Piers</t>
  </si>
  <si>
    <t>Eric M. Hines and Frieder Seible</t>
  </si>
  <si>
    <t>[103]</t>
  </si>
  <si>
    <t>Force-Displacement Characterization of Well-Confined Bridge Piers</t>
  </si>
  <si>
    <t>Eric M. Hines, Jose I. Restrepo and Frieder Seible</t>
  </si>
  <si>
    <t>[104]</t>
  </si>
  <si>
    <t>Effect of Loading Rate and Loading Path on Hysteresis Response of RC Framed Shear Walls</t>
  </si>
  <si>
    <t>Yoshinori MATSUOKA, Fumiya ESAKİ and Masayuki ONO</t>
  </si>
  <si>
    <t>[105]</t>
  </si>
  <si>
    <t>剪力墙(R04)</t>
  </si>
  <si>
    <t>Chen</t>
  </si>
  <si>
    <t>[106]</t>
  </si>
  <si>
    <t>Seismic Strengthening And Repair Of Reinforced Concrete Shear Walls</t>
  </si>
  <si>
    <t>Josh LOMBARD, David T LAU, Jag L HUMAR, Simon FOO And M S CHEUNG</t>
  </si>
  <si>
    <t>[107]</t>
  </si>
  <si>
    <t>Seismic Strengthening And Repair Of Reinforced Concrete Shear Walls using Externally Bonded Carbon Fibre Tow Sheets</t>
  </si>
  <si>
    <t>Josh C. LOMBARD,B.Eng.</t>
  </si>
  <si>
    <t>[108]</t>
  </si>
  <si>
    <t>Repair- And Retrofitting Of Rc Walls Using Selective Techniques</t>
  </si>
  <si>
    <t>A. S. ELNASHAI and R. PINHO</t>
  </si>
  <si>
    <t>[109]</t>
  </si>
  <si>
    <t>Failure behavior and Macroscopic Model of Framed Shear Walls using High Strenght Concrete</t>
  </si>
  <si>
    <t>Masao Takehara, Mitsutada Takeuchi and Makoto Mochizuki</t>
  </si>
  <si>
    <t>[110]</t>
  </si>
  <si>
    <t>Test and Analyses of Hybrid Wall Systems</t>
  </si>
  <si>
    <t>T. Kabeyasawa, T. Ohkubo and Y. Nakamura</t>
  </si>
  <si>
    <t>[111]</t>
  </si>
  <si>
    <t>Experimental Study on Deformation Capacity of Reinforced Concrete Core Walls After Flexural Yielding</t>
  </si>
  <si>
    <t>T. Nakachi, T. Toda and K. Tabata</t>
  </si>
  <si>
    <t>[112]</t>
  </si>
  <si>
    <t>Post-Yield Behaviors of Multi-Story Reinforced Concrete Shear Walls Subjected To Bilateral Deformations Under Axial Loading</t>
  </si>
  <si>
    <t>Imanishi Tatsuya</t>
  </si>
  <si>
    <t>[113]</t>
  </si>
  <si>
    <t>Seismic Behaviour of R.C. Shear Walls: An Experimental Study</t>
  </si>
  <si>
    <t>M.TOMAZEVİC, M.Lutman, F.Capuder and L. Petkovic</t>
  </si>
  <si>
    <t>[114]</t>
  </si>
  <si>
    <t>Seismic Behavior of Precast Shear Wall with Bar Splices Confined to Spiral Steel</t>
  </si>
  <si>
    <t>Jose Caringal ADAJAR, Teruaki YAMAGUCHI and Hiroshi IMAI</t>
  </si>
  <si>
    <t>[115]</t>
  </si>
  <si>
    <t>Experimental cyclic response of RC walls with setback discontinuities</t>
  </si>
  <si>
    <t>Leonardo M. Massone, Sebastián Díaz, Ignacio Manríquez, Fabián Rojas, Ricardo Herrera</t>
  </si>
  <si>
    <t>[116]</t>
  </si>
  <si>
    <t>Research on pseudo-static cyclic tests of precast concrete shear walls with vertical rebar lapping in grout-filled constrained hole</t>
  </si>
  <si>
    <t>Qian Gu, Ge Dong, Xiang Wang, Hongbin Jiang, Shaomin Peng</t>
  </si>
  <si>
    <t>[117]</t>
  </si>
  <si>
    <t>Cyclic Loading Tests for Reinforced Concrete Walls (Aspect Ratio 2.0) with Grade 550 MPa (80 ksi) Shear Reinforcing Bars</t>
  </si>
  <si>
    <t>Jang-Woon Baek, Hong-Gun Park, Hyun-Mock Shin, and Sang-Jun Yim</t>
  </si>
  <si>
    <t>[118]</t>
  </si>
  <si>
    <t>Earthquake-Resistant Squat Walls Reinforced with High- Strength Steel</t>
  </si>
  <si>
    <t>Min-Yuan Cheng, Shih-Ching Hung, Rémy D. Lequesne, and Andrés Lepage</t>
  </si>
  <si>
    <t>[119]</t>
  </si>
  <si>
    <t>Cyclic Shear Behavior of High-Strength Concrete Structural Walls</t>
  </si>
  <si>
    <t>Susanto Teng and Jimmy Chandra</t>
  </si>
  <si>
    <t>[120]</t>
  </si>
  <si>
    <t>Shear Behaviour Of High Strength Concrete Walls Subjected To Cyclic Lateral Loading</t>
  </si>
  <si>
    <t>Jimmy Chandra</t>
  </si>
  <si>
    <t>[121]</t>
  </si>
  <si>
    <t>Strengthening of non-conforming RC shear walls using different steel configurations</t>
  </si>
  <si>
    <t>Konstantinos I. Christidis, Emmanouil Vougioukas, Konstantinos G. Trezos</t>
  </si>
  <si>
    <t>[122]</t>
  </si>
  <si>
    <t>Experimental evaluation of the seismic performance of reinforced concrete structural walls with different end configurations</t>
  </si>
  <si>
    <t>Omar A. El-Azizy, Marwan T. Shedid, Wael W. El-Dakhakhni, Robert G. Drysdale</t>
  </si>
  <si>
    <t>[123]</t>
  </si>
  <si>
    <t>Cyclic Loading Tests for Shear Strength of Low-Rise Reinforced Concrete Walls with Grade 550 MPa Bars</t>
  </si>
  <si>
    <t>Hong-Gun Park, Jang-Woon Baek, Jae-Hoon Lee, and Hyun-Mock Shin</t>
  </si>
  <si>
    <t>[124]</t>
  </si>
  <si>
    <t>Seismic Response of Low Aspect Ratio Reinforced Concrete Walls</t>
  </si>
  <si>
    <t>Bismark N. Luna, Jonathan P. Rivera, Siamak Epackachi and Andrew S. Whittaker</t>
  </si>
  <si>
    <t>[125]</t>
  </si>
  <si>
    <t>Performance of pre-1970s squat reinforced concrete shear walls</t>
  </si>
  <si>
    <t>W.L. Cortés-Puentes and D. Palermo</t>
  </si>
  <si>
    <t>[126]</t>
  </si>
  <si>
    <t>Experimental and Analytical Study of Slender Reinforced Concrete Shear Wall under Cyclic In-Plane Lateral Load</t>
  </si>
  <si>
    <t>Diego Sosa, Diego Arévalo, E. David Mora, M. Belén Correa, Diego Albuja, and Christian Gómez</t>
  </si>
  <si>
    <t>[127]</t>
  </si>
  <si>
    <t>Seismic behaviors of squat reinforced concrete shear walls under freeze-thaw cycles: A pilot experimental study</t>
  </si>
  <si>
    <t>Wei Yang, Shan-Suo Zheng, De-Yi Zhang, Long-Fei Sun, Chuan-Lei Gan</t>
  </si>
  <si>
    <t>[128]</t>
  </si>
  <si>
    <t>Seismic Behavior of Low-Aspect-Ratio Reinforced Concrete Shear Walls</t>
  </si>
  <si>
    <t>Bismarck N. Luna, Jonathan P. Rivera, and Andrew S. Whittaker</t>
  </si>
  <si>
    <t>[129]</t>
  </si>
  <si>
    <t>Failure Mechanism of Reinforced Concrete Structural Walls with and without Confinement</t>
  </si>
  <si>
    <t>D. Escolano-Margarit, A. Klenke &amp; S. Pujol, A. Benavent-Climent</t>
  </si>
  <si>
    <t>[130]</t>
  </si>
  <si>
    <t>Cyclic performance of precast concrete shear walls with a mortar–sleeve connection for longitudinal steel bars</t>
  </si>
  <si>
    <t>Yuan-Yuan Peng, Jia-Ru Qian, Yu-Hang Wang</t>
  </si>
  <si>
    <t>[131]</t>
  </si>
  <si>
    <t>An innovative joint connecting beam for precast concrete shear wall structures</t>
  </si>
  <si>
    <t>Xilin Lu, Lu Wang, Dun Wang, Huanjun Jiang</t>
  </si>
  <si>
    <t>[132]</t>
  </si>
  <si>
    <t>In-Plane Seismic Strengthening of Nonductile Reinforced Concrete Shear Walls Using Externally Bonded CFRP Sheets</t>
  </si>
  <si>
    <t>Joshua E. Woods; David T. Lau, M.ASCE; and Carlos A. Cruz-Noguez</t>
  </si>
  <si>
    <t>[133]</t>
  </si>
  <si>
    <t>Qian Gu, Ge Donga, Xiang Wang, Hongbin Jiang, Shaomin Peng</t>
  </si>
  <si>
    <t>[134]</t>
  </si>
  <si>
    <t>Experiments on Hybrid Precast Concrete Shear Walls Emulating Monolithic Construction with Different Amounts of Posttensioned Strands and Different Debond Lengths of Grouted Reinforcements</t>
  </si>
  <si>
    <t>Zhangfeng Zhu and Zhengxing Guo</t>
  </si>
  <si>
    <t>[135]</t>
  </si>
  <si>
    <t>Experimental Study on Damage Behavior of Reinforced Concrete Shear Walls Subjected to Cyclic Loads</t>
  </si>
  <si>
    <t>Huanjun Jiang , Bin Wang &amp; Xilin Lu</t>
  </si>
  <si>
    <t>[136]</t>
  </si>
  <si>
    <t>Seismic Response and CFRP Retrofit of Poorly Detailed Shear Walls</t>
  </si>
  <si>
    <t>Hamed Layssi; William D. Cook; and Denis Mitchell, M.ASCE</t>
  </si>
  <si>
    <t>[137]</t>
  </si>
  <si>
    <t>SHEAR STRENGTHENING OF REINFORCED CONCRETE FRAMED SHEAR WALLS USING CFRP STRIPS</t>
  </si>
  <si>
    <t>Fu-Pei Hsiao, Jih-Ching Wang and Yaw-Jeng Chiou</t>
  </si>
  <si>
    <t>[138]</t>
  </si>
  <si>
    <t>Reinforced Concrete Partition Walls Retrofitted with Carbon Fiber Reinforced Polymer</t>
  </si>
  <si>
    <t>Shyh-Jiann Hwang, Yaw-Shen Tu, Yung-Hsin Yeh, and Tsung-Chih Chiou</t>
  </si>
  <si>
    <t>[139]</t>
  </si>
  <si>
    <t>Structural Steel Boundary Elements for Ductile Concrete Walls</t>
  </si>
  <si>
    <t>Soon Ho Cho; Bryce Tupper; William D. Cook; and Denis Mitchell, M.ASCE</t>
  </si>
  <si>
    <t>[140]</t>
  </si>
  <si>
    <t>EXPERIMENTAL STUDY ON SEISMIC BEHAVIOR OF HIGH PERFORMANCE CONCRETE SHEAR WALL WITH NEW STRATEGY OF TRANSVERSE CONFINING STIRRUPS</t>
  </si>
  <si>
    <t>Mingke DENG, Xingwen LIANG and Kejia YANG</t>
  </si>
  <si>
    <t>[141]</t>
  </si>
  <si>
    <t>Experimental Evaluation of Seismic Performance of Squat RC Structural Walls with Limited Ductility Reinforcing Details</t>
  </si>
  <si>
    <t>Bing Li, Zuanfeng Pan &amp; Weizheng Xiang</t>
  </si>
  <si>
    <t>[142]</t>
  </si>
  <si>
    <t>Seismic response of reinforced concrete walls with lap splices</t>
  </si>
  <si>
    <t>Enrique Villalobos, Ana Luisa Ramı´rez-Ma´rquez, Santiago Pujol, David Escolano-Margarit</t>
  </si>
  <si>
    <t>[143]</t>
  </si>
  <si>
    <t>Cyclic Testing of Reinforced Concrete Walls with Distributed Minimum Vertical Reinforcement</t>
  </si>
  <si>
    <t>Yiqiu Lu; Richard S. Henry; Ronald Gultom; and Quincy T. Ma</t>
  </si>
  <si>
    <t>[144]</t>
  </si>
  <si>
    <t>Modeling and Testing Influence of Scaling Effects on Inelastic Response of Shear Walls</t>
  </si>
  <si>
    <t>I. Ghorbani-Renani, N. Velev, R. Tremblay, D. Palermo, B. Massicotte, and P. Léger</t>
  </si>
  <si>
    <t>[145]</t>
  </si>
  <si>
    <t>STRENGTH AND DUCTILITY OF HIGH-STRENGTH CONCRETE SHEAR WALLS UNDER REVERSED CYCLIC LOADING</t>
  </si>
  <si>
    <t>Hooshang Dabbagh</t>
  </si>
  <si>
    <t>[146]</t>
  </si>
  <si>
    <t>Experimental and Analytical Studies on H-Shaped Reinforced Concrete Squat Walls</t>
  </si>
  <si>
    <t>Jiaxing Ma and Bing Li</t>
  </si>
  <si>
    <t>[147]</t>
  </si>
  <si>
    <t>工字形钢筋混凝土剪力墙变形指标试验研究 (Experimental study on deformation index limits of I-shaped shear walls)</t>
  </si>
  <si>
    <t>Han Xiaolei1,2 Lin Lebin1 Ji Jing1,2 Wei Yanli1 Xie Shunguang1</t>
  </si>
  <si>
    <t>[148]</t>
  </si>
  <si>
    <t>Behavior of Shear Wall Using Various Yield Strength of Rebar Part 1: An Experimental Study</t>
  </si>
  <si>
    <t>S. Sato, Y. Ogata, S. Yoshizaki, K. Kanata, T. Yamaguchi, T. Nakayama, Y. Inada, J. Kadoriku</t>
  </si>
  <si>
    <t>[149]</t>
  </si>
  <si>
    <t>Experimental Study of the Effect of Concrete Strength on Shear Wall Behavior</t>
  </si>
  <si>
    <t>Hideaki Saito, Rikiro Kikuchi, M. Kanechika, Kimio Okamato</t>
  </si>
  <si>
    <t>[150]</t>
  </si>
  <si>
    <t>Behavior of reinforced-concrete-framed shear walls</t>
  </si>
  <si>
    <t>Y.L. Mo, J. Chan</t>
  </si>
  <si>
    <t>[151]</t>
  </si>
  <si>
    <t>Force-Deformation Hysteresis Curves of Reinforced Concrete Shear Walls  (Proc. of the 7th WCEE)</t>
  </si>
  <si>
    <t>T Endo, H Adachi, M Nakanishi</t>
  </si>
  <si>
    <t>[152]</t>
  </si>
  <si>
    <t>Seismic Behavior of High Strength conrete Slender Wall under high axial load</t>
  </si>
  <si>
    <t>H. Kimura and S. Sugano</t>
  </si>
  <si>
    <t>[153]</t>
  </si>
  <si>
    <t>Cyclic Loading Test for Walls of Aspect Ratio 1.0 and 0.5 with Grade 550 MPa (80 ksi) Shear Reinforcing Bars</t>
  </si>
  <si>
    <t>Jang-Woon Baek, Hong-Gun Park, Jae-Hoon Lee, and Chang-Joon Bang</t>
  </si>
  <si>
    <t>[154]</t>
  </si>
  <si>
    <t>Minimum Shear Reinforcement of Slender Walls with Grade 500 MPa (72.5 ksi) Reinforcing Bars</t>
  </si>
  <si>
    <t>Jang-Woon Baek, Hong-Gun Park, Kyung-Kyu Choi, Min-Seok Seo, and Lan Chung</t>
  </si>
  <si>
    <t>[155]</t>
  </si>
  <si>
    <t>Experimental Assessment of Inadequately Detailed Reinforced Concrete Wall Components</t>
  </si>
  <si>
    <t>Adane Gebreyohaness, Charles Clifton, John Butterworth, and Jason Ingham</t>
  </si>
  <si>
    <t>[156]</t>
  </si>
  <si>
    <t>Experimental Study on Edge Confinement of Reinforced Concrete Core Walls</t>
  </si>
  <si>
    <t>R. Tokunaga and T. Nakachi</t>
  </si>
  <si>
    <t>[157]</t>
  </si>
  <si>
    <t>STRENGTH AND BEHAVIOR OF POSTCAST SHEAR WALLS FOR STRENGTHENING OF EXISTING REINFORCED CONCRETE BUILDINGS</t>
  </si>
  <si>
    <t>H. Aoyama, D. Kato, H. Katsumata, Y. Hosokawa</t>
  </si>
  <si>
    <t>[158]</t>
  </si>
  <si>
    <t>Cyclic lateral load behavior of squat reinforced concrete walls</t>
  </si>
  <si>
    <t>T. Terzioglu, K. Orakcal, L. M. Massone</t>
  </si>
  <si>
    <t>[159]</t>
  </si>
  <si>
    <t>Experimental validation of minimum vertical reinforcement requirements for ductile concrete walls</t>
  </si>
  <si>
    <t>Lu, Y.; Gultom, R. J.; Ma, Q. Q.; Henry, R. 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</si>
</sst>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</numFmts>
  <fonts count="31">
    <font>
      <sz val="11"/>
      <color theme="1"/>
      <name val="Arial"/>
      <charset val="134"/>
    </font>
    <font>
      <sz val="12"/>
      <color theme="1"/>
      <name val="Times New Roman"/>
      <charset val="162"/>
    </font>
    <font>
      <b/>
      <sz val="12"/>
      <color theme="1"/>
      <name val="Times New Roman"/>
      <charset val="162"/>
    </font>
    <font>
      <i/>
      <sz val="12"/>
      <color theme="1"/>
      <name val="Times New Roman"/>
      <charset val="162"/>
    </font>
    <font>
      <i/>
      <sz val="12"/>
      <color rgb="FF212121"/>
      <name val="Times New Roman"/>
      <charset val="162"/>
    </font>
    <font>
      <sz val="11"/>
      <name val="Arial"/>
      <charset val="162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62"/>
      <scheme val="minor"/>
    </font>
    <font>
      <vertAlign val="subscript"/>
      <sz val="12"/>
      <color theme="1"/>
      <name val="Times New Roman"/>
      <charset val="162"/>
    </font>
    <font>
      <sz val="11"/>
      <color rgb="FF000000"/>
      <name val="Arial"/>
      <charset val="162"/>
    </font>
    <font>
      <b/>
      <sz val="9"/>
      <name val="Tahoma"/>
      <charset val="162"/>
    </font>
    <font>
      <sz val="9"/>
      <name val="Tahoma"/>
      <charset val="16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6" borderId="5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7" borderId="8" applyNumberFormat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6" fillId="0" borderId="0"/>
  </cellStyleXfs>
  <cellXfs count="25">
    <xf numFmtId="0" fontId="0" fillId="0" borderId="0" xfId="0"/>
    <xf numFmtId="0" fontId="1" fillId="0" borderId="0" xfId="49" applyFont="1" applyAlignment="1">
      <alignment horizontal="left" vertical="center"/>
    </xf>
    <xf numFmtId="0" fontId="2" fillId="0" borderId="0" xfId="49" applyFont="1" applyAlignment="1">
      <alignment horizontal="left" vertical="center"/>
    </xf>
    <xf numFmtId="0" fontId="1" fillId="2" borderId="0" xfId="49" applyFont="1" applyFill="1" applyAlignment="1">
      <alignment horizontal="left" vertical="center"/>
    </xf>
    <xf numFmtId="0" fontId="3" fillId="0" borderId="0" xfId="49" applyFont="1" applyAlignment="1">
      <alignment horizontal="left" vertical="center"/>
    </xf>
    <xf numFmtId="0" fontId="1" fillId="3" borderId="0" xfId="49" applyFont="1" applyFill="1" applyAlignment="1">
      <alignment horizontal="left" vertical="center"/>
    </xf>
    <xf numFmtId="0" fontId="4" fillId="0" borderId="0" xfId="49" applyFont="1" applyAlignment="1">
      <alignment horizontal="left" vertical="center"/>
    </xf>
    <xf numFmtId="0" fontId="1" fillId="0" borderId="0" xfId="49" applyFont="1" applyAlignment="1">
      <alignment horizontal="left" vertical="center" wrapText="1"/>
    </xf>
    <xf numFmtId="0" fontId="1" fillId="4" borderId="0" xfId="49" applyFont="1" applyFill="1" applyAlignment="1">
      <alignment horizontal="left" vertical="center"/>
    </xf>
    <xf numFmtId="0" fontId="1" fillId="5" borderId="0" xfId="49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2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2" fontId="1" fillId="0" borderId="2" xfId="0" applyNumberFormat="1" applyFont="1" applyBorder="1" applyAlignment="1">
      <alignment horizontal="left" vertical="center"/>
    </xf>
    <xf numFmtId="0" fontId="5" fillId="0" borderId="4" xfId="0" applyFont="1" applyBorder="1" applyAlignment="1">
      <alignment horizontal="left"/>
    </xf>
    <xf numFmtId="176" fontId="1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left" vertical="center" shrinkToFi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0"/>
  <sheetViews>
    <sheetView tabSelected="1" zoomScale="70" zoomScaleNormal="70" workbookViewId="0">
      <pane xSplit="2" ySplit="1" topLeftCell="C2" activePane="bottomRight" state="frozen"/>
      <selection/>
      <selection pane="topRight"/>
      <selection pane="bottomLeft"/>
      <selection pane="bottomRight" activeCell="U266" sqref="U266"/>
    </sheetView>
  </sheetViews>
  <sheetFormatPr defaultColWidth="12.625" defaultRowHeight="15" customHeight="1"/>
  <cols>
    <col min="1" max="1" width="56" style="11" customWidth="1"/>
    <col min="2" max="2" width="38.75" style="11" customWidth="1"/>
    <col min="3" max="3" width="21.75" style="11" customWidth="1"/>
    <col min="4" max="4" width="7.625" style="11" customWidth="1"/>
    <col min="5" max="5" width="8.75" style="11" customWidth="1"/>
    <col min="6" max="6" width="9.875" style="11" customWidth="1"/>
    <col min="7" max="7" width="9.25" style="11" customWidth="1"/>
    <col min="8" max="9" width="14.25" style="11" customWidth="1"/>
    <col min="10" max="10" width="7.625" style="11" customWidth="1"/>
    <col min="11" max="12" width="11" style="11" customWidth="1"/>
    <col min="13" max="13" width="14.25" style="11" customWidth="1"/>
    <col min="14" max="14" width="8.5" style="11" customWidth="1"/>
    <col min="15" max="15" width="9" style="11" customWidth="1"/>
    <col min="16" max="17" width="7.125" style="11" customWidth="1"/>
    <col min="18" max="19" width="14.25" style="11" customWidth="1"/>
    <col min="20" max="20" width="12.625" style="11"/>
    <col min="21" max="21" width="12.625" style="11" customWidth="1"/>
    <col min="22" max="16384" width="12.625" style="11"/>
  </cols>
  <sheetData>
    <row r="1" ht="19.5" customHeight="1" spans="1:22">
      <c r="A1" s="12" t="s">
        <v>0</v>
      </c>
      <c r="B1" s="12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3" t="s">
        <v>18</v>
      </c>
      <c r="T1" s="22"/>
      <c r="U1" s="22"/>
      <c r="V1" s="22"/>
    </row>
    <row r="2" ht="19.5" customHeight="1" spans="1:22">
      <c r="A2" s="15" t="s">
        <v>19</v>
      </c>
      <c r="B2" s="15" t="s">
        <v>20</v>
      </c>
      <c r="C2" s="16">
        <v>0</v>
      </c>
      <c r="D2" s="16">
        <v>150</v>
      </c>
      <c r="E2" s="16">
        <v>1000</v>
      </c>
      <c r="F2" s="16">
        <v>2200</v>
      </c>
      <c r="G2" s="16">
        <f>F2/E2</f>
        <v>2.2</v>
      </c>
      <c r="H2" s="16">
        <f t="shared" ref="H2:H10" si="0">F2/E2</f>
        <v>2.2</v>
      </c>
      <c r="I2" s="16">
        <v>0</v>
      </c>
      <c r="J2" s="16">
        <v>30.5</v>
      </c>
      <c r="K2" s="16">
        <v>30000</v>
      </c>
      <c r="L2" s="16">
        <v>150000</v>
      </c>
      <c r="M2" s="16">
        <v>0.2</v>
      </c>
      <c r="N2" s="16">
        <v>5.6525</v>
      </c>
      <c r="O2" s="16">
        <v>7.395</v>
      </c>
      <c r="P2" s="16">
        <v>2.8475</v>
      </c>
      <c r="Q2" s="16">
        <v>3.74</v>
      </c>
      <c r="R2" s="15">
        <v>155.15</v>
      </c>
      <c r="S2" s="15">
        <v>3</v>
      </c>
      <c r="T2" s="22"/>
      <c r="U2" s="22"/>
      <c r="V2" s="22"/>
    </row>
    <row r="3" ht="19.5" customHeight="1" spans="1:22">
      <c r="A3" s="17" t="s">
        <v>21</v>
      </c>
      <c r="B3" s="15" t="s">
        <v>22</v>
      </c>
      <c r="C3" s="16">
        <v>0</v>
      </c>
      <c r="D3" s="16">
        <v>150</v>
      </c>
      <c r="E3" s="16">
        <v>1400</v>
      </c>
      <c r="F3" s="16">
        <v>2000</v>
      </c>
      <c r="G3" s="16">
        <v>1.43</v>
      </c>
      <c r="H3" s="16">
        <f t="shared" si="0"/>
        <v>1.42857142857143</v>
      </c>
      <c r="I3" s="16">
        <v>0.01</v>
      </c>
      <c r="J3" s="16">
        <v>46.8</v>
      </c>
      <c r="K3" s="16">
        <v>0</v>
      </c>
      <c r="L3" s="16">
        <v>210000</v>
      </c>
      <c r="M3" s="16">
        <v>0</v>
      </c>
      <c r="N3" s="16">
        <v>0</v>
      </c>
      <c r="O3" s="16">
        <v>0</v>
      </c>
      <c r="P3" s="16">
        <v>4.410368</v>
      </c>
      <c r="Q3" s="16">
        <v>2.02122875136</v>
      </c>
      <c r="R3" s="15">
        <v>666.82</v>
      </c>
      <c r="S3" s="15">
        <v>3</v>
      </c>
      <c r="T3" s="22"/>
      <c r="U3" s="22"/>
      <c r="V3" s="22"/>
    </row>
    <row r="4" ht="19.5" customHeight="1" spans="1:22">
      <c r="A4" s="18"/>
      <c r="B4" s="15" t="s">
        <v>23</v>
      </c>
      <c r="C4" s="16">
        <v>0</v>
      </c>
      <c r="D4" s="16">
        <v>150</v>
      </c>
      <c r="E4" s="16">
        <v>1400</v>
      </c>
      <c r="F4" s="16">
        <v>2000</v>
      </c>
      <c r="G4" s="16">
        <v>1.43</v>
      </c>
      <c r="H4" s="16">
        <f t="shared" si="0"/>
        <v>1.42857142857143</v>
      </c>
      <c r="I4" s="16">
        <v>0.01</v>
      </c>
      <c r="J4" s="16">
        <v>46.6</v>
      </c>
      <c r="K4" s="16">
        <v>0</v>
      </c>
      <c r="L4" s="16">
        <v>210000</v>
      </c>
      <c r="M4" s="16">
        <v>0</v>
      </c>
      <c r="N4" s="16">
        <v>0</v>
      </c>
      <c r="O4" s="16">
        <v>0</v>
      </c>
      <c r="P4" s="16">
        <v>7.7256192</v>
      </c>
      <c r="Q4" s="16">
        <v>2.02122875136</v>
      </c>
      <c r="R4" s="15">
        <v>787.4</v>
      </c>
      <c r="S4" s="15">
        <v>1</v>
      </c>
      <c r="T4" s="22"/>
      <c r="U4" s="22"/>
      <c r="V4" s="22"/>
    </row>
    <row r="5" ht="19.5" customHeight="1" spans="1:22">
      <c r="A5" s="15" t="s">
        <v>24</v>
      </c>
      <c r="B5" s="15" t="s">
        <v>25</v>
      </c>
      <c r="C5" s="16">
        <v>0</v>
      </c>
      <c r="D5" s="16">
        <v>127</v>
      </c>
      <c r="E5" s="16">
        <v>1625</v>
      </c>
      <c r="F5" s="16">
        <v>12000</v>
      </c>
      <c r="G5" s="16">
        <v>7.38</v>
      </c>
      <c r="H5" s="16">
        <f t="shared" si="0"/>
        <v>7.38461538461539</v>
      </c>
      <c r="I5" s="16">
        <v>0.1</v>
      </c>
      <c r="J5" s="16">
        <v>49</v>
      </c>
      <c r="K5" s="16">
        <v>77140</v>
      </c>
      <c r="L5" s="16">
        <v>309093</v>
      </c>
      <c r="M5" s="16">
        <v>0.249568899975088</v>
      </c>
      <c r="N5" s="16">
        <v>2.95616254537205</v>
      </c>
      <c r="O5" s="16">
        <v>2.66767721689967</v>
      </c>
      <c r="P5" s="16">
        <v>1.21947576481219</v>
      </c>
      <c r="Q5" s="16">
        <v>1.17742805602169</v>
      </c>
      <c r="R5" s="15">
        <v>144.75</v>
      </c>
      <c r="S5" s="15">
        <v>3</v>
      </c>
      <c r="T5" s="22"/>
      <c r="U5" s="22"/>
      <c r="V5" s="22"/>
    </row>
    <row r="6" ht="19.5" customHeight="1" spans="1:22">
      <c r="A6" s="19" t="s">
        <v>26</v>
      </c>
      <c r="B6" s="16" t="s">
        <v>27</v>
      </c>
      <c r="C6" s="16">
        <v>0</v>
      </c>
      <c r="D6" s="16">
        <v>100</v>
      </c>
      <c r="E6" s="16">
        <v>700</v>
      </c>
      <c r="F6" s="16">
        <v>1600</v>
      </c>
      <c r="G6" s="16">
        <v>2.5</v>
      </c>
      <c r="H6" s="16">
        <f t="shared" si="0"/>
        <v>2.28571428571429</v>
      </c>
      <c r="I6" s="16">
        <v>0.15</v>
      </c>
      <c r="J6" s="16">
        <v>27.4</v>
      </c>
      <c r="K6" s="16">
        <v>10000</v>
      </c>
      <c r="L6" s="16">
        <v>70000</v>
      </c>
      <c r="M6" s="16">
        <v>0.142857142857143</v>
      </c>
      <c r="N6" s="16">
        <v>14.73288</v>
      </c>
      <c r="O6" s="16">
        <v>0</v>
      </c>
      <c r="P6" s="16">
        <v>2.6736</v>
      </c>
      <c r="Q6" s="16">
        <v>2.65548055555556</v>
      </c>
      <c r="R6" s="15">
        <v>143.15</v>
      </c>
      <c r="S6" s="15">
        <v>2</v>
      </c>
      <c r="T6" s="22"/>
      <c r="U6" s="22"/>
      <c r="V6" s="22"/>
    </row>
    <row r="7" ht="19.5" customHeight="1" spans="1:22">
      <c r="A7" s="20"/>
      <c r="B7" s="16" t="s">
        <v>28</v>
      </c>
      <c r="C7" s="16">
        <v>0</v>
      </c>
      <c r="D7" s="16">
        <v>100</v>
      </c>
      <c r="E7" s="16">
        <v>700</v>
      </c>
      <c r="F7" s="16">
        <v>1600</v>
      </c>
      <c r="G7" s="16">
        <v>2.5</v>
      </c>
      <c r="H7" s="16">
        <f t="shared" si="0"/>
        <v>2.28571428571429</v>
      </c>
      <c r="I7" s="16">
        <v>0.25</v>
      </c>
      <c r="J7" s="16">
        <v>27.4</v>
      </c>
      <c r="K7" s="16">
        <v>10000</v>
      </c>
      <c r="L7" s="16">
        <v>70000</v>
      </c>
      <c r="M7" s="16">
        <v>0.142857142857143</v>
      </c>
      <c r="N7" s="16">
        <v>14.73288</v>
      </c>
      <c r="O7" s="16">
        <v>0</v>
      </c>
      <c r="P7" s="16">
        <v>2.6736</v>
      </c>
      <c r="Q7" s="16">
        <v>2.65548055555556</v>
      </c>
      <c r="R7" s="15">
        <v>160.25</v>
      </c>
      <c r="S7" s="15">
        <v>2</v>
      </c>
      <c r="T7" s="22"/>
      <c r="U7" s="22"/>
      <c r="V7" s="22"/>
    </row>
    <row r="8" ht="19.5" customHeight="1" spans="1:22">
      <c r="A8" s="18"/>
      <c r="B8" s="16" t="s">
        <v>29</v>
      </c>
      <c r="C8" s="16">
        <v>0</v>
      </c>
      <c r="D8" s="16">
        <v>100</v>
      </c>
      <c r="E8" s="16">
        <v>700</v>
      </c>
      <c r="F8" s="16">
        <v>1600</v>
      </c>
      <c r="G8" s="16">
        <v>2.5</v>
      </c>
      <c r="H8" s="16">
        <f t="shared" si="0"/>
        <v>2.28571428571429</v>
      </c>
      <c r="I8" s="16">
        <v>0.35</v>
      </c>
      <c r="J8" s="16">
        <v>27.4</v>
      </c>
      <c r="K8" s="16">
        <v>10000</v>
      </c>
      <c r="L8" s="16">
        <v>70000</v>
      </c>
      <c r="M8" s="16">
        <v>0.142857142857143</v>
      </c>
      <c r="N8" s="16">
        <v>14.73288</v>
      </c>
      <c r="O8" s="16">
        <v>0</v>
      </c>
      <c r="P8" s="16">
        <v>2.6736</v>
      </c>
      <c r="Q8" s="16">
        <v>2.65548055555556</v>
      </c>
      <c r="R8" s="15">
        <v>174</v>
      </c>
      <c r="S8" s="15">
        <v>2</v>
      </c>
      <c r="T8" s="22"/>
      <c r="U8" s="22"/>
      <c r="V8" s="22"/>
    </row>
    <row r="9" ht="19.5" customHeight="1" spans="1:22">
      <c r="A9" s="16" t="s">
        <v>30</v>
      </c>
      <c r="B9" s="16" t="s">
        <v>31</v>
      </c>
      <c r="C9" s="16">
        <v>0</v>
      </c>
      <c r="D9" s="16">
        <v>76</v>
      </c>
      <c r="E9" s="16">
        <v>1219</v>
      </c>
      <c r="F9" s="16">
        <v>3556</v>
      </c>
      <c r="G9" s="16">
        <v>3.04</v>
      </c>
      <c r="H9" s="16">
        <f t="shared" si="0"/>
        <v>2.91714520098441</v>
      </c>
      <c r="I9" s="16">
        <v>0.08</v>
      </c>
      <c r="J9" s="16">
        <v>34.5</v>
      </c>
      <c r="K9" s="16">
        <v>16129</v>
      </c>
      <c r="L9" s="16">
        <v>105598</v>
      </c>
      <c r="M9" s="16">
        <v>0.152739635220364</v>
      </c>
      <c r="N9" s="16">
        <v>16.956</v>
      </c>
      <c r="O9" s="16">
        <v>2.94791035735918</v>
      </c>
      <c r="P9" s="16">
        <v>1.788284</v>
      </c>
      <c r="Q9" s="16">
        <v>1.53991320334141</v>
      </c>
      <c r="R9" s="15">
        <v>158.2721</v>
      </c>
      <c r="S9" s="15">
        <v>3</v>
      </c>
      <c r="T9" s="22"/>
      <c r="U9" s="22"/>
      <c r="V9" s="22"/>
    </row>
    <row r="10" ht="19.5" customHeight="1" spans="1:22">
      <c r="A10" s="16" t="s">
        <v>32</v>
      </c>
      <c r="B10" s="16" t="s">
        <v>33</v>
      </c>
      <c r="C10" s="16">
        <v>0</v>
      </c>
      <c r="D10" s="16">
        <v>100</v>
      </c>
      <c r="E10" s="16">
        <v>1000</v>
      </c>
      <c r="F10" s="16">
        <v>1500</v>
      </c>
      <c r="G10" s="16">
        <v>1.5</v>
      </c>
      <c r="H10" s="16">
        <f t="shared" si="0"/>
        <v>1.5</v>
      </c>
      <c r="I10" s="16">
        <v>0</v>
      </c>
      <c r="J10" s="16">
        <v>20.15</v>
      </c>
      <c r="K10" s="16">
        <v>15000</v>
      </c>
      <c r="L10" s="16">
        <v>100000</v>
      </c>
      <c r="M10" s="16">
        <v>0.15</v>
      </c>
      <c r="N10" s="16">
        <v>34.1632</v>
      </c>
      <c r="O10" s="16">
        <v>0</v>
      </c>
      <c r="P10" s="16">
        <v>0.525094772100008</v>
      </c>
      <c r="Q10" s="16">
        <v>0.459225</v>
      </c>
      <c r="R10" s="15">
        <v>132.645</v>
      </c>
      <c r="S10" s="15">
        <v>1</v>
      </c>
      <c r="T10" s="22"/>
      <c r="U10" s="22"/>
      <c r="V10" s="22"/>
    </row>
    <row r="11" ht="19.5" customHeight="1" spans="1:22">
      <c r="A11" s="17" t="s">
        <v>34</v>
      </c>
      <c r="B11" s="15" t="s">
        <v>35</v>
      </c>
      <c r="C11" s="16">
        <v>0</v>
      </c>
      <c r="D11" s="16">
        <f t="shared" ref="D11:D14" si="1">4*25.4</f>
        <v>101.6</v>
      </c>
      <c r="E11" s="16">
        <f t="shared" ref="E11:F11" si="2">40*25.4</f>
        <v>1016</v>
      </c>
      <c r="F11" s="16">
        <f t="shared" si="2"/>
        <v>1016</v>
      </c>
      <c r="G11" s="16">
        <v>1.2</v>
      </c>
      <c r="H11" s="16">
        <v>1</v>
      </c>
      <c r="I11" s="16">
        <v>0</v>
      </c>
      <c r="J11" s="16">
        <v>46.2</v>
      </c>
      <c r="K11" s="16">
        <v>10322.56</v>
      </c>
      <c r="L11" s="16">
        <v>103225.6</v>
      </c>
      <c r="M11" s="16">
        <v>0.1</v>
      </c>
      <c r="N11" s="16">
        <v>32.4231018983838</v>
      </c>
      <c r="O11" s="16">
        <v>2.06066344053565</v>
      </c>
      <c r="P11" s="16">
        <v>4.6896778568</v>
      </c>
      <c r="Q11" s="16">
        <v>4.70510173780254</v>
      </c>
      <c r="R11" s="15">
        <v>362.53</v>
      </c>
      <c r="S11" s="15">
        <v>1</v>
      </c>
      <c r="T11" s="22"/>
      <c r="U11" s="22"/>
      <c r="V11" s="22"/>
    </row>
    <row r="12" ht="19.5" customHeight="1" spans="1:22">
      <c r="A12" s="20"/>
      <c r="B12" s="15" t="s">
        <v>36</v>
      </c>
      <c r="C12" s="16">
        <v>0</v>
      </c>
      <c r="D12" s="16">
        <f t="shared" si="1"/>
        <v>101.6</v>
      </c>
      <c r="E12" s="16">
        <f t="shared" ref="E12:F12" si="3">40*25.4</f>
        <v>1016</v>
      </c>
      <c r="F12" s="16">
        <f t="shared" si="3"/>
        <v>1016</v>
      </c>
      <c r="G12" s="16">
        <v>1.2</v>
      </c>
      <c r="H12" s="16">
        <v>1</v>
      </c>
      <c r="I12" s="16">
        <v>0</v>
      </c>
      <c r="J12" s="16">
        <v>46.2</v>
      </c>
      <c r="K12" s="16">
        <v>10322.56</v>
      </c>
      <c r="L12" s="16">
        <v>103225.6</v>
      </c>
      <c r="M12" s="16">
        <v>0.1</v>
      </c>
      <c r="N12" s="16">
        <v>41.5484451649305</v>
      </c>
      <c r="O12" s="16">
        <v>2.06066344053565</v>
      </c>
      <c r="P12" s="16">
        <v>5.2533934344</v>
      </c>
      <c r="Q12" s="16">
        <v>5.26140274625653</v>
      </c>
      <c r="R12" s="15">
        <v>445.210650969432</v>
      </c>
      <c r="S12" s="15">
        <v>1</v>
      </c>
      <c r="T12" s="22"/>
      <c r="U12" s="22"/>
      <c r="V12" s="22"/>
    </row>
    <row r="13" ht="19.5" customHeight="1" spans="1:22">
      <c r="A13" s="20"/>
      <c r="B13" s="15" t="s">
        <v>37</v>
      </c>
      <c r="C13" s="16">
        <v>0</v>
      </c>
      <c r="D13" s="16">
        <f t="shared" si="1"/>
        <v>101.6</v>
      </c>
      <c r="E13" s="16">
        <f t="shared" ref="E13:E14" si="4">40*25.4</f>
        <v>1016</v>
      </c>
      <c r="F13" s="16">
        <f t="shared" ref="F13:F14" si="5">52*25.4</f>
        <v>1320.8</v>
      </c>
      <c r="G13" s="16">
        <v>1.5</v>
      </c>
      <c r="H13" s="16">
        <v>1</v>
      </c>
      <c r="I13" s="16">
        <v>0</v>
      </c>
      <c r="J13" s="16">
        <v>46.88</v>
      </c>
      <c r="K13" s="16">
        <v>10322.56</v>
      </c>
      <c r="L13" s="16">
        <v>103225.6</v>
      </c>
      <c r="M13" s="16">
        <v>0.1</v>
      </c>
      <c r="N13" s="16">
        <v>45.0323210017415</v>
      </c>
      <c r="O13" s="16">
        <v>2.06066344053565</v>
      </c>
      <c r="P13" s="16">
        <v>4.7631070508</v>
      </c>
      <c r="Q13" s="16">
        <v>4.77877243307085</v>
      </c>
      <c r="R13" s="15">
        <v>390.576975685589</v>
      </c>
      <c r="S13" s="15">
        <v>1</v>
      </c>
      <c r="T13" s="22"/>
      <c r="U13" s="22"/>
      <c r="V13" s="22"/>
    </row>
    <row r="14" ht="19.5" customHeight="1" spans="1:22">
      <c r="A14" s="18"/>
      <c r="B14" s="15" t="s">
        <v>38</v>
      </c>
      <c r="C14" s="16">
        <v>0</v>
      </c>
      <c r="D14" s="16">
        <f t="shared" si="1"/>
        <v>101.6</v>
      </c>
      <c r="E14" s="16">
        <f t="shared" si="4"/>
        <v>1016</v>
      </c>
      <c r="F14" s="16">
        <f t="shared" si="5"/>
        <v>1320.8</v>
      </c>
      <c r="G14" s="16">
        <v>1.5</v>
      </c>
      <c r="H14" s="16">
        <f t="shared" ref="H14:H57" si="6">F14/E14</f>
        <v>1.3</v>
      </c>
      <c r="I14" s="16">
        <v>0</v>
      </c>
      <c r="J14" s="16">
        <v>42.75</v>
      </c>
      <c r="K14" s="16">
        <v>10322.56</v>
      </c>
      <c r="L14" s="16">
        <v>103225.6</v>
      </c>
      <c r="M14" s="16">
        <v>0.1</v>
      </c>
      <c r="N14" s="16">
        <v>60.418232</v>
      </c>
      <c r="O14" s="16">
        <v>2.06066344053565</v>
      </c>
      <c r="P14" s="16">
        <v>4.1419206</v>
      </c>
      <c r="Q14" s="16">
        <v>4.042415</v>
      </c>
      <c r="R14" s="15">
        <v>500.15</v>
      </c>
      <c r="S14" s="15">
        <v>3</v>
      </c>
      <c r="T14" s="22"/>
      <c r="U14" s="22"/>
      <c r="V14" s="22"/>
    </row>
    <row r="15" ht="19.5" customHeight="1" spans="1:22">
      <c r="A15" s="17" t="s">
        <v>39</v>
      </c>
      <c r="B15" s="15" t="s">
        <v>40</v>
      </c>
      <c r="C15" s="16">
        <v>0</v>
      </c>
      <c r="D15" s="16">
        <v>200</v>
      </c>
      <c r="E15" s="16">
        <v>1500</v>
      </c>
      <c r="F15" s="16">
        <v>3000</v>
      </c>
      <c r="G15" s="16">
        <v>2</v>
      </c>
      <c r="H15" s="16">
        <f t="shared" si="6"/>
        <v>2</v>
      </c>
      <c r="I15" s="16">
        <v>0.0700456621004566</v>
      </c>
      <c r="J15" s="16">
        <v>36.5</v>
      </c>
      <c r="K15" s="16">
        <v>60000</v>
      </c>
      <c r="L15" s="16">
        <v>300000</v>
      </c>
      <c r="M15" s="16">
        <v>0.2</v>
      </c>
      <c r="N15" s="16">
        <v>78.6582737933334</v>
      </c>
      <c r="O15" s="16">
        <v>0</v>
      </c>
      <c r="P15" s="16">
        <v>5.18190275</v>
      </c>
      <c r="Q15" s="16">
        <v>4.33833718604651</v>
      </c>
      <c r="R15" s="15">
        <v>2016.27</v>
      </c>
      <c r="S15" s="15">
        <v>1</v>
      </c>
      <c r="T15" s="22"/>
      <c r="U15" s="22"/>
      <c r="V15" s="22"/>
    </row>
    <row r="16" ht="19.5" customHeight="1" spans="1:22">
      <c r="A16" s="20"/>
      <c r="B16" s="15" t="s">
        <v>41</v>
      </c>
      <c r="C16" s="16">
        <v>0</v>
      </c>
      <c r="D16" s="16">
        <v>200</v>
      </c>
      <c r="E16" s="16">
        <v>1500</v>
      </c>
      <c r="F16" s="16">
        <v>3000</v>
      </c>
      <c r="G16" s="16">
        <v>2</v>
      </c>
      <c r="H16" s="16">
        <f t="shared" si="6"/>
        <v>2</v>
      </c>
      <c r="I16" s="16">
        <v>0.0700456621004566</v>
      </c>
      <c r="J16" s="16">
        <v>36.5</v>
      </c>
      <c r="K16" s="16">
        <v>60000</v>
      </c>
      <c r="L16" s="16">
        <v>300000</v>
      </c>
      <c r="M16" s="16">
        <v>0.2</v>
      </c>
      <c r="N16" s="16">
        <v>39.3291368966667</v>
      </c>
      <c r="O16" s="16">
        <v>0</v>
      </c>
      <c r="P16" s="16">
        <v>3.75336166888889</v>
      </c>
      <c r="Q16" s="16">
        <v>4.50403400266667</v>
      </c>
      <c r="R16" s="15">
        <v>1959.77</v>
      </c>
      <c r="S16" s="15">
        <v>1</v>
      </c>
      <c r="T16" s="22"/>
      <c r="U16" s="22"/>
      <c r="V16" s="22"/>
    </row>
    <row r="17" ht="19.5" customHeight="1" spans="1:22">
      <c r="A17" s="20"/>
      <c r="B17" s="15" t="s">
        <v>42</v>
      </c>
      <c r="C17" s="16">
        <v>0</v>
      </c>
      <c r="D17" s="16">
        <v>200</v>
      </c>
      <c r="E17" s="16">
        <v>1500</v>
      </c>
      <c r="F17" s="16">
        <v>3000</v>
      </c>
      <c r="G17" s="16">
        <v>2</v>
      </c>
      <c r="H17" s="16">
        <f t="shared" si="6"/>
        <v>2</v>
      </c>
      <c r="I17" s="16">
        <v>0.0700456621004566</v>
      </c>
      <c r="J17" s="16">
        <v>36.5</v>
      </c>
      <c r="K17" s="16">
        <v>60000</v>
      </c>
      <c r="L17" s="16">
        <v>300000</v>
      </c>
      <c r="M17" s="16">
        <v>0.2</v>
      </c>
      <c r="N17" s="16">
        <v>58.993705345</v>
      </c>
      <c r="O17" s="16">
        <v>0</v>
      </c>
      <c r="P17" s="16">
        <v>3.10914165</v>
      </c>
      <c r="Q17" s="16">
        <v>2.16916859302326</v>
      </c>
      <c r="R17" s="15">
        <v>1336.91</v>
      </c>
      <c r="S17" s="15">
        <v>1</v>
      </c>
      <c r="T17" s="22"/>
      <c r="U17" s="22"/>
      <c r="V17" s="22"/>
    </row>
    <row r="18" ht="19.5" customHeight="1" spans="1:22">
      <c r="A18" s="20"/>
      <c r="B18" s="15" t="s">
        <v>43</v>
      </c>
      <c r="C18" s="16">
        <v>0</v>
      </c>
      <c r="D18" s="16">
        <v>200</v>
      </c>
      <c r="E18" s="16">
        <v>1500</v>
      </c>
      <c r="F18" s="16">
        <v>3000</v>
      </c>
      <c r="G18" s="16">
        <v>2</v>
      </c>
      <c r="H18" s="16">
        <f t="shared" si="6"/>
        <v>2</v>
      </c>
      <c r="I18" s="16">
        <v>0.0700456621004566</v>
      </c>
      <c r="J18" s="16">
        <v>36.5</v>
      </c>
      <c r="K18" s="16">
        <v>60000</v>
      </c>
      <c r="L18" s="16">
        <v>300000</v>
      </c>
      <c r="M18" s="16">
        <v>0.2</v>
      </c>
      <c r="N18" s="16">
        <v>58.993705345</v>
      </c>
      <c r="O18" s="16">
        <v>0</v>
      </c>
      <c r="P18" s="16">
        <v>2.81502125166667</v>
      </c>
      <c r="Q18" s="16">
        <v>2.25201700133333</v>
      </c>
      <c r="R18" s="15">
        <v>1447.31</v>
      </c>
      <c r="S18" s="15">
        <v>1</v>
      </c>
      <c r="T18" s="22"/>
      <c r="U18" s="22"/>
      <c r="V18" s="22"/>
    </row>
    <row r="19" ht="19.5" customHeight="1" spans="1:22">
      <c r="A19" s="20"/>
      <c r="B19" s="15" t="s">
        <v>44</v>
      </c>
      <c r="C19" s="16">
        <v>0</v>
      </c>
      <c r="D19" s="16">
        <v>200</v>
      </c>
      <c r="E19" s="16">
        <v>1500</v>
      </c>
      <c r="F19" s="16">
        <v>3000</v>
      </c>
      <c r="G19" s="16">
        <v>2</v>
      </c>
      <c r="H19" s="16">
        <f t="shared" si="6"/>
        <v>2</v>
      </c>
      <c r="I19" s="16">
        <v>0.0699912510936133</v>
      </c>
      <c r="J19" s="16">
        <v>38.1</v>
      </c>
      <c r="K19" s="16">
        <v>40000</v>
      </c>
      <c r="L19" s="16">
        <v>300000</v>
      </c>
      <c r="M19" s="16">
        <v>0.133333333333333</v>
      </c>
      <c r="N19" s="16">
        <v>65.1160683175</v>
      </c>
      <c r="O19" s="16">
        <v>0</v>
      </c>
      <c r="P19" s="16">
        <v>4.60873484397315</v>
      </c>
      <c r="Q19" s="16">
        <v>3.92793663023256</v>
      </c>
      <c r="R19" s="15">
        <v>1429.84</v>
      </c>
      <c r="S19" s="15">
        <v>2</v>
      </c>
      <c r="T19" s="22"/>
      <c r="U19" s="22"/>
      <c r="V19" s="22"/>
    </row>
    <row r="20" ht="19.5" customHeight="1" spans="1:22">
      <c r="A20" s="20"/>
      <c r="B20" s="15" t="s">
        <v>45</v>
      </c>
      <c r="C20" s="16">
        <v>0</v>
      </c>
      <c r="D20" s="16">
        <v>200</v>
      </c>
      <c r="E20" s="16">
        <v>1500</v>
      </c>
      <c r="F20" s="16">
        <v>3000</v>
      </c>
      <c r="G20" s="16">
        <v>2</v>
      </c>
      <c r="H20" s="16">
        <f t="shared" si="6"/>
        <v>2</v>
      </c>
      <c r="I20" s="16">
        <v>0.0700272479564033</v>
      </c>
      <c r="J20" s="16">
        <v>36.7</v>
      </c>
      <c r="K20" s="16">
        <v>40000</v>
      </c>
      <c r="L20" s="16">
        <v>300000</v>
      </c>
      <c r="M20" s="16">
        <v>0.133333333333333</v>
      </c>
      <c r="N20" s="16">
        <v>65.1160683175</v>
      </c>
      <c r="O20" s="16">
        <v>0</v>
      </c>
      <c r="P20" s="16">
        <v>4.61478893715847</v>
      </c>
      <c r="Q20" s="16">
        <v>4.50403400266667</v>
      </c>
      <c r="R20" s="15">
        <v>1492.16</v>
      </c>
      <c r="S20" s="15">
        <v>2</v>
      </c>
      <c r="T20" s="22"/>
      <c r="U20" s="22"/>
      <c r="V20" s="22"/>
    </row>
    <row r="21" ht="19.5" customHeight="1" spans="1:22">
      <c r="A21" s="20"/>
      <c r="B21" s="15" t="s">
        <v>46</v>
      </c>
      <c r="C21" s="16">
        <v>0</v>
      </c>
      <c r="D21" s="16">
        <v>200</v>
      </c>
      <c r="E21" s="16">
        <v>1500</v>
      </c>
      <c r="F21" s="16">
        <v>3000</v>
      </c>
      <c r="G21" s="16">
        <v>2</v>
      </c>
      <c r="H21" s="16">
        <f t="shared" si="6"/>
        <v>2</v>
      </c>
      <c r="I21" s="16">
        <v>0.0700698080279232</v>
      </c>
      <c r="J21" s="16">
        <v>38.2</v>
      </c>
      <c r="K21" s="16">
        <v>40000</v>
      </c>
      <c r="L21" s="16">
        <v>300000</v>
      </c>
      <c r="M21" s="16">
        <v>0.133333333333333</v>
      </c>
      <c r="N21" s="16">
        <v>65.1160683175</v>
      </c>
      <c r="O21" s="16">
        <v>0</v>
      </c>
      <c r="P21" s="16">
        <v>4.5403135</v>
      </c>
      <c r="Q21" s="16">
        <v>4.455182621875</v>
      </c>
      <c r="R21" s="15">
        <v>1400.06</v>
      </c>
      <c r="S21" s="15">
        <v>2</v>
      </c>
      <c r="T21" s="22"/>
      <c r="U21" s="22"/>
      <c r="V21" s="22"/>
    </row>
    <row r="22" ht="19.5" customHeight="1" spans="1:22">
      <c r="A22" s="18"/>
      <c r="B22" s="15" t="s">
        <v>47</v>
      </c>
      <c r="C22" s="16">
        <v>0</v>
      </c>
      <c r="D22" s="16">
        <v>200</v>
      </c>
      <c r="E22" s="16">
        <v>1500</v>
      </c>
      <c r="F22" s="16">
        <v>3000</v>
      </c>
      <c r="G22" s="16">
        <v>2</v>
      </c>
      <c r="H22" s="16">
        <f t="shared" si="6"/>
        <v>2</v>
      </c>
      <c r="I22" s="16">
        <v>0.0699872286079183</v>
      </c>
      <c r="J22" s="16">
        <v>26.1</v>
      </c>
      <c r="K22" s="16">
        <v>40000</v>
      </c>
      <c r="L22" s="16">
        <v>300000</v>
      </c>
      <c r="M22" s="16">
        <v>0.133333333333333</v>
      </c>
      <c r="N22" s="16">
        <v>65.193321345</v>
      </c>
      <c r="O22" s="16">
        <v>0</v>
      </c>
      <c r="P22" s="16">
        <v>3.982968</v>
      </c>
      <c r="Q22" s="16">
        <v>2.68998</v>
      </c>
      <c r="R22" s="15">
        <v>1401.45</v>
      </c>
      <c r="S22" s="15">
        <v>2</v>
      </c>
      <c r="T22" s="22"/>
      <c r="U22" s="22"/>
      <c r="V22" s="22"/>
    </row>
    <row r="23" ht="19.5" customHeight="1" spans="1:22">
      <c r="A23" s="17" t="s">
        <v>48</v>
      </c>
      <c r="B23" s="15" t="s">
        <v>49</v>
      </c>
      <c r="C23" s="16">
        <v>0</v>
      </c>
      <c r="D23" s="16">
        <v>200</v>
      </c>
      <c r="E23" s="16">
        <v>1500</v>
      </c>
      <c r="F23" s="16">
        <v>1500</v>
      </c>
      <c r="G23" s="16">
        <v>1</v>
      </c>
      <c r="H23" s="16">
        <f t="shared" si="6"/>
        <v>1</v>
      </c>
      <c r="I23" s="16">
        <v>0.0700063011972275</v>
      </c>
      <c r="J23" s="16">
        <v>52.9</v>
      </c>
      <c r="K23" s="16">
        <v>60000</v>
      </c>
      <c r="L23" s="16">
        <v>300000</v>
      </c>
      <c r="M23" s="16">
        <v>0.2</v>
      </c>
      <c r="N23" s="16">
        <v>58.993705345</v>
      </c>
      <c r="O23" s="16">
        <v>0</v>
      </c>
      <c r="P23" s="16">
        <v>5.18453108631107</v>
      </c>
      <c r="Q23" s="16">
        <v>4.33833718604651</v>
      </c>
      <c r="R23" s="15">
        <v>2317.715</v>
      </c>
      <c r="S23" s="15">
        <v>1</v>
      </c>
      <c r="T23" s="22"/>
      <c r="U23" s="22"/>
      <c r="V23" s="22"/>
    </row>
    <row r="24" ht="19.5" customHeight="1" spans="1:22">
      <c r="A24" s="20"/>
      <c r="B24" s="15" t="s">
        <v>50</v>
      </c>
      <c r="C24" s="16">
        <v>0</v>
      </c>
      <c r="D24" s="16">
        <v>200</v>
      </c>
      <c r="E24" s="16">
        <v>1500</v>
      </c>
      <c r="F24" s="16">
        <v>1500</v>
      </c>
      <c r="G24" s="16">
        <v>1</v>
      </c>
      <c r="H24" s="16">
        <f t="shared" si="6"/>
        <v>1</v>
      </c>
      <c r="I24" s="16">
        <v>0.0700063011972275</v>
      </c>
      <c r="J24" s="16">
        <v>52.9</v>
      </c>
      <c r="K24" s="16">
        <v>60000</v>
      </c>
      <c r="L24" s="16">
        <v>300000</v>
      </c>
      <c r="M24" s="16">
        <v>0.2</v>
      </c>
      <c r="N24" s="16">
        <v>58.993705345</v>
      </c>
      <c r="O24" s="16">
        <v>0</v>
      </c>
      <c r="P24" s="16">
        <v>4.69408178552821</v>
      </c>
      <c r="Q24" s="16">
        <v>4.51607687433155</v>
      </c>
      <c r="R24" s="15">
        <v>2143.69</v>
      </c>
      <c r="S24" s="15">
        <v>1</v>
      </c>
      <c r="T24" s="22"/>
      <c r="U24" s="22"/>
      <c r="V24" s="22"/>
    </row>
    <row r="25" ht="19.5" customHeight="1" spans="1:22">
      <c r="A25" s="20"/>
      <c r="B25" s="15" t="s">
        <v>51</v>
      </c>
      <c r="C25" s="16">
        <v>0</v>
      </c>
      <c r="D25" s="16">
        <v>200</v>
      </c>
      <c r="E25" s="16">
        <v>1500</v>
      </c>
      <c r="F25" s="16">
        <v>1500</v>
      </c>
      <c r="G25" s="16">
        <v>1</v>
      </c>
      <c r="H25" s="16">
        <f t="shared" si="6"/>
        <v>1</v>
      </c>
      <c r="I25" s="16">
        <v>0.0700065487884741</v>
      </c>
      <c r="J25" s="16">
        <v>50.9</v>
      </c>
      <c r="K25" s="16">
        <v>40000</v>
      </c>
      <c r="L25" s="16">
        <v>300000</v>
      </c>
      <c r="M25" s="16">
        <v>0.133333333333333</v>
      </c>
      <c r="N25" s="16">
        <v>25.91833401</v>
      </c>
      <c r="O25" s="16">
        <v>0</v>
      </c>
      <c r="P25" s="16">
        <v>5.0902761397893</v>
      </c>
      <c r="Q25" s="16">
        <v>4.33833718604651</v>
      </c>
      <c r="R25" s="15">
        <v>1527.67</v>
      </c>
      <c r="S25" s="15">
        <v>2</v>
      </c>
      <c r="T25" s="22"/>
      <c r="U25" s="22"/>
      <c r="V25" s="22"/>
    </row>
    <row r="26" ht="19.5" customHeight="1" spans="1:22">
      <c r="A26" s="20"/>
      <c r="B26" s="15" t="s">
        <v>52</v>
      </c>
      <c r="C26" s="16">
        <v>0</v>
      </c>
      <c r="D26" s="16">
        <v>200</v>
      </c>
      <c r="E26" s="16">
        <v>1500</v>
      </c>
      <c r="F26" s="16">
        <v>1500</v>
      </c>
      <c r="G26" s="16">
        <v>1</v>
      </c>
      <c r="H26" s="16">
        <f t="shared" si="6"/>
        <v>1</v>
      </c>
      <c r="I26" s="16">
        <v>0.0700065487884741</v>
      </c>
      <c r="J26" s="16">
        <v>50.9</v>
      </c>
      <c r="K26" s="16">
        <v>40000</v>
      </c>
      <c r="L26" s="16">
        <v>300000</v>
      </c>
      <c r="M26" s="16">
        <v>0.133333333333333</v>
      </c>
      <c r="N26" s="16">
        <v>25.91833401</v>
      </c>
      <c r="O26" s="16">
        <v>0</v>
      </c>
      <c r="P26" s="16">
        <v>4.60874322350628</v>
      </c>
      <c r="Q26" s="16">
        <v>4.51607687433155</v>
      </c>
      <c r="R26" s="15">
        <v>1368.715</v>
      </c>
      <c r="S26" s="15">
        <v>2</v>
      </c>
      <c r="T26" s="22"/>
      <c r="U26" s="22"/>
      <c r="V26" s="22"/>
    </row>
    <row r="27" ht="19.5" customHeight="1" spans="1:22">
      <c r="A27" s="20"/>
      <c r="B27" s="15" t="s">
        <v>53</v>
      </c>
      <c r="C27" s="16">
        <v>1</v>
      </c>
      <c r="D27" s="16">
        <v>200</v>
      </c>
      <c r="E27" s="16">
        <v>1500</v>
      </c>
      <c r="F27" s="16">
        <v>1500</v>
      </c>
      <c r="G27" s="16">
        <v>1</v>
      </c>
      <c r="H27" s="16">
        <f t="shared" si="6"/>
        <v>1</v>
      </c>
      <c r="I27" s="16">
        <v>0.0700065487884741</v>
      </c>
      <c r="J27" s="16">
        <v>50.9</v>
      </c>
      <c r="K27" s="16">
        <v>40000</v>
      </c>
      <c r="L27" s="16">
        <v>300000</v>
      </c>
      <c r="M27" s="16">
        <v>0.133333333333333</v>
      </c>
      <c r="N27" s="16">
        <v>25.91833401</v>
      </c>
      <c r="O27" s="16">
        <v>21.1439</v>
      </c>
      <c r="P27" s="16">
        <v>4.60874322350628</v>
      </c>
      <c r="Q27" s="16">
        <v>4.51607687433155</v>
      </c>
      <c r="R27" s="15">
        <v>1445.56</v>
      </c>
      <c r="S27" s="15">
        <v>2</v>
      </c>
      <c r="T27" s="22"/>
      <c r="U27" s="22"/>
      <c r="V27" s="22"/>
    </row>
    <row r="28" ht="19.5" customHeight="1" spans="1:22">
      <c r="A28" s="20"/>
      <c r="B28" s="15" t="s">
        <v>54</v>
      </c>
      <c r="C28" s="16">
        <v>0</v>
      </c>
      <c r="D28" s="16">
        <v>200</v>
      </c>
      <c r="E28" s="16">
        <v>1500</v>
      </c>
      <c r="F28" s="16">
        <v>1500</v>
      </c>
      <c r="G28" s="16">
        <v>1</v>
      </c>
      <c r="H28" s="16">
        <f t="shared" si="6"/>
        <v>1</v>
      </c>
      <c r="I28" s="16">
        <v>0.0700063011972275</v>
      </c>
      <c r="J28" s="16">
        <v>52.9</v>
      </c>
      <c r="K28" s="16">
        <v>40000</v>
      </c>
      <c r="L28" s="16">
        <v>300000</v>
      </c>
      <c r="M28" s="16">
        <v>0.133333333333333</v>
      </c>
      <c r="N28" s="16">
        <v>13.991137425</v>
      </c>
      <c r="O28" s="16">
        <v>44.979</v>
      </c>
      <c r="P28" s="16">
        <v>2.54513112861532</v>
      </c>
      <c r="Q28" s="16">
        <v>1.86548499</v>
      </c>
      <c r="R28" s="15">
        <v>1113.315</v>
      </c>
      <c r="S28" s="15">
        <v>1</v>
      </c>
      <c r="T28" s="22"/>
      <c r="U28" s="22"/>
      <c r="V28" s="22"/>
    </row>
    <row r="29" ht="19.5" customHeight="1" spans="1:22">
      <c r="A29" s="20"/>
      <c r="B29" s="15" t="s">
        <v>55</v>
      </c>
      <c r="C29" s="16">
        <v>0</v>
      </c>
      <c r="D29" s="16">
        <v>200</v>
      </c>
      <c r="E29" s="16">
        <v>1500</v>
      </c>
      <c r="F29" s="16">
        <v>1500</v>
      </c>
      <c r="G29" s="16">
        <v>1</v>
      </c>
      <c r="H29" s="16">
        <f t="shared" si="6"/>
        <v>1</v>
      </c>
      <c r="I29" s="16">
        <v>0.07</v>
      </c>
      <c r="J29" s="16">
        <v>46</v>
      </c>
      <c r="K29" s="16">
        <v>40000</v>
      </c>
      <c r="L29" s="16">
        <v>300000</v>
      </c>
      <c r="M29" s="16">
        <v>0.133333333333333</v>
      </c>
      <c r="N29" s="16">
        <v>12.959167005</v>
      </c>
      <c r="O29" s="16">
        <v>35.4844</v>
      </c>
      <c r="P29" s="16">
        <v>2.3574072877563</v>
      </c>
      <c r="Q29" s="16">
        <v>1.689012751</v>
      </c>
      <c r="R29" s="15">
        <v>1112.395</v>
      </c>
      <c r="S29" s="15">
        <v>1</v>
      </c>
      <c r="T29" s="22"/>
      <c r="U29" s="22"/>
      <c r="V29" s="22"/>
    </row>
    <row r="30" ht="19.5" customHeight="1" spans="1:22">
      <c r="A30" s="20"/>
      <c r="B30" s="15" t="s">
        <v>56</v>
      </c>
      <c r="C30" s="16">
        <v>0</v>
      </c>
      <c r="D30" s="16">
        <v>200</v>
      </c>
      <c r="E30" s="16">
        <v>1500</v>
      </c>
      <c r="F30" s="16">
        <v>750</v>
      </c>
      <c r="G30" s="16">
        <v>0.5</v>
      </c>
      <c r="H30" s="16">
        <f t="shared" si="6"/>
        <v>0.5</v>
      </c>
      <c r="I30" s="16">
        <v>0.0700298953662182</v>
      </c>
      <c r="J30" s="16">
        <v>44.6</v>
      </c>
      <c r="K30" s="16">
        <v>20000</v>
      </c>
      <c r="L30" s="16">
        <v>300000</v>
      </c>
      <c r="M30" s="16">
        <v>0.0666666666666667</v>
      </c>
      <c r="N30" s="16">
        <v>58.993705345</v>
      </c>
      <c r="O30" s="16">
        <v>0</v>
      </c>
      <c r="P30" s="16">
        <v>4.30714227610108</v>
      </c>
      <c r="Q30" s="16">
        <v>4.33833718604651</v>
      </c>
      <c r="R30" s="15">
        <v>2532.06</v>
      </c>
      <c r="S30" s="15">
        <v>1</v>
      </c>
      <c r="T30" s="22"/>
      <c r="U30" s="22"/>
      <c r="V30" s="22"/>
    </row>
    <row r="31" ht="19.5" customHeight="1" spans="1:22">
      <c r="A31" s="20"/>
      <c r="B31" s="15" t="s">
        <v>57</v>
      </c>
      <c r="C31" s="16">
        <v>0</v>
      </c>
      <c r="D31" s="16">
        <v>200</v>
      </c>
      <c r="E31" s="16">
        <v>1500</v>
      </c>
      <c r="F31" s="16">
        <v>750</v>
      </c>
      <c r="G31" s="16">
        <v>0.5</v>
      </c>
      <c r="H31" s="16">
        <f t="shared" si="6"/>
        <v>0.5</v>
      </c>
      <c r="I31" s="16">
        <v>0.0700534759358289</v>
      </c>
      <c r="J31" s="16">
        <v>37.4</v>
      </c>
      <c r="K31" s="16">
        <v>20000</v>
      </c>
      <c r="L31" s="16">
        <v>300000</v>
      </c>
      <c r="M31" s="16">
        <v>0.0666666666666667</v>
      </c>
      <c r="N31" s="16">
        <v>58.993705345</v>
      </c>
      <c r="O31" s="16">
        <v>0</v>
      </c>
      <c r="P31" s="16">
        <v>3.89969271460387</v>
      </c>
      <c r="Q31" s="16">
        <v>4.51607687433155</v>
      </c>
      <c r="R31" s="15">
        <v>2427.57</v>
      </c>
      <c r="S31" s="15">
        <v>1</v>
      </c>
      <c r="T31" s="22"/>
      <c r="U31" s="22"/>
      <c r="V31" s="22"/>
    </row>
    <row r="32" ht="19.5" customHeight="1" spans="1:22">
      <c r="A32" s="20"/>
      <c r="B32" s="15" t="s">
        <v>58</v>
      </c>
      <c r="C32" s="16">
        <v>0</v>
      </c>
      <c r="D32" s="16">
        <v>200</v>
      </c>
      <c r="E32" s="16">
        <v>1500</v>
      </c>
      <c r="F32" s="16">
        <v>750</v>
      </c>
      <c r="G32" s="16">
        <v>0.5</v>
      </c>
      <c r="H32" s="16">
        <f t="shared" si="6"/>
        <v>0.5</v>
      </c>
      <c r="I32" s="16">
        <v>0.070198105081826</v>
      </c>
      <c r="J32" s="16">
        <v>38.7</v>
      </c>
      <c r="K32" s="16">
        <v>20000</v>
      </c>
      <c r="L32" s="16">
        <v>300000</v>
      </c>
      <c r="M32" s="16">
        <v>0.0666666666666667</v>
      </c>
      <c r="N32" s="16">
        <v>9.32742495</v>
      </c>
      <c r="O32" s="16">
        <v>0</v>
      </c>
      <c r="P32" s="16">
        <v>4.30714227610108</v>
      </c>
      <c r="Q32" s="16">
        <v>4.33833718604651</v>
      </c>
      <c r="R32" s="15">
        <v>1430.945</v>
      </c>
      <c r="S32" s="15">
        <v>2</v>
      </c>
      <c r="T32" s="22"/>
      <c r="U32" s="22"/>
      <c r="V32" s="22"/>
    </row>
    <row r="33" ht="19.5" customHeight="1" spans="1:22">
      <c r="A33" s="20"/>
      <c r="B33" s="15" t="s">
        <v>59</v>
      </c>
      <c r="C33" s="16">
        <v>0</v>
      </c>
      <c r="D33" s="16">
        <v>200</v>
      </c>
      <c r="E33" s="16">
        <v>1500</v>
      </c>
      <c r="F33" s="16">
        <v>750</v>
      </c>
      <c r="G33" s="16">
        <v>0.5</v>
      </c>
      <c r="H33" s="16">
        <f t="shared" si="6"/>
        <v>0.5</v>
      </c>
      <c r="I33" s="16">
        <v>0.070198105081826</v>
      </c>
      <c r="J33" s="16">
        <v>38.7</v>
      </c>
      <c r="K33" s="16">
        <v>20000</v>
      </c>
      <c r="L33" s="16">
        <v>300000</v>
      </c>
      <c r="M33" s="16">
        <v>0.0666666666666667</v>
      </c>
      <c r="N33" s="16">
        <v>8.445063755</v>
      </c>
      <c r="O33" s="16">
        <v>0</v>
      </c>
      <c r="P33" s="16">
        <v>3.89969271460387</v>
      </c>
      <c r="Q33" s="16">
        <v>4.51607687433155</v>
      </c>
      <c r="R33" s="15">
        <v>1404.13</v>
      </c>
      <c r="S33" s="15">
        <v>2</v>
      </c>
      <c r="T33" s="22"/>
      <c r="U33" s="22"/>
      <c r="V33" s="22"/>
    </row>
    <row r="34" ht="19.5" customHeight="1" spans="1:22">
      <c r="A34" s="18"/>
      <c r="B34" s="15" t="s">
        <v>60</v>
      </c>
      <c r="C34" s="16">
        <v>1</v>
      </c>
      <c r="D34" s="16">
        <v>200</v>
      </c>
      <c r="E34" s="16">
        <v>1500</v>
      </c>
      <c r="F34" s="16">
        <v>750</v>
      </c>
      <c r="G34" s="16">
        <v>0.5</v>
      </c>
      <c r="H34" s="16">
        <f t="shared" si="6"/>
        <v>0.5</v>
      </c>
      <c r="I34" s="16">
        <v>0.0700534759358289</v>
      </c>
      <c r="J34" s="16">
        <v>37.4</v>
      </c>
      <c r="K34" s="16">
        <v>20000</v>
      </c>
      <c r="L34" s="16">
        <v>300000</v>
      </c>
      <c r="M34" s="16">
        <v>0.0666666666666667</v>
      </c>
      <c r="N34" s="16">
        <v>8.445063755</v>
      </c>
      <c r="O34" s="16">
        <v>22.7447</v>
      </c>
      <c r="P34" s="16">
        <v>3.89969271460387</v>
      </c>
      <c r="Q34" s="16">
        <v>4.51607687433155</v>
      </c>
      <c r="R34" s="15">
        <v>1454.155</v>
      </c>
      <c r="S34" s="15">
        <v>2</v>
      </c>
      <c r="T34" s="22"/>
      <c r="U34" s="22"/>
      <c r="V34" s="22"/>
    </row>
    <row r="35" ht="19.5" customHeight="1" spans="1:22">
      <c r="A35" s="17" t="s">
        <v>61</v>
      </c>
      <c r="B35" s="15" t="s">
        <v>62</v>
      </c>
      <c r="C35" s="16">
        <v>0</v>
      </c>
      <c r="D35" s="16">
        <v>180</v>
      </c>
      <c r="E35" s="16">
        <v>1250</v>
      </c>
      <c r="F35" s="16">
        <v>3125</v>
      </c>
      <c r="G35" s="16">
        <v>2.5</v>
      </c>
      <c r="H35" s="16">
        <f t="shared" si="6"/>
        <v>2.5</v>
      </c>
      <c r="I35" s="16">
        <v>0</v>
      </c>
      <c r="J35" s="16">
        <v>19.5</v>
      </c>
      <c r="K35" s="16">
        <v>34200</v>
      </c>
      <c r="L35" s="16">
        <v>225000</v>
      </c>
      <c r="M35" s="16">
        <v>0.152</v>
      </c>
      <c r="N35" s="16">
        <v>52.0620152982456</v>
      </c>
      <c r="O35" s="16">
        <v>0</v>
      </c>
      <c r="P35" s="16">
        <v>0.799606861688368</v>
      </c>
      <c r="Q35" s="16">
        <v>1.14171642155203</v>
      </c>
      <c r="R35" s="15">
        <v>388.25</v>
      </c>
      <c r="S35" s="15">
        <v>1</v>
      </c>
      <c r="T35" s="22"/>
      <c r="U35" s="22"/>
      <c r="V35" s="22"/>
    </row>
    <row r="36" ht="19.5" customHeight="1" spans="1:22">
      <c r="A36" s="20"/>
      <c r="B36" s="15" t="s">
        <v>63</v>
      </c>
      <c r="C36" s="16">
        <v>0</v>
      </c>
      <c r="D36" s="16">
        <v>180</v>
      </c>
      <c r="E36" s="16">
        <v>1250</v>
      </c>
      <c r="F36" s="16">
        <v>3125</v>
      </c>
      <c r="G36" s="16">
        <v>2.5</v>
      </c>
      <c r="H36" s="16">
        <f t="shared" si="6"/>
        <v>2.5</v>
      </c>
      <c r="I36" s="16">
        <v>0.246153846153846</v>
      </c>
      <c r="J36" s="16">
        <v>19.5</v>
      </c>
      <c r="K36" s="16">
        <v>32400</v>
      </c>
      <c r="L36" s="16">
        <v>225000</v>
      </c>
      <c r="M36" s="16">
        <v>0.144</v>
      </c>
      <c r="N36" s="16">
        <v>46.1389506666667</v>
      </c>
      <c r="O36" s="16">
        <v>0</v>
      </c>
      <c r="P36" s="16">
        <v>0.799606861688368</v>
      </c>
      <c r="Q36" s="16">
        <v>1.14171642155203</v>
      </c>
      <c r="R36" s="15">
        <v>482.85</v>
      </c>
      <c r="S36" s="15">
        <v>1</v>
      </c>
      <c r="T36" s="22"/>
      <c r="U36" s="22"/>
      <c r="V36" s="22"/>
    </row>
    <row r="37" ht="19.5" customHeight="1" spans="1:22">
      <c r="A37" s="20"/>
      <c r="B37" s="15" t="s">
        <v>64</v>
      </c>
      <c r="C37" s="16">
        <v>0</v>
      </c>
      <c r="D37" s="16">
        <v>180</v>
      </c>
      <c r="E37" s="16">
        <v>1250</v>
      </c>
      <c r="F37" s="16">
        <v>3125</v>
      </c>
      <c r="G37" s="16">
        <v>2.5</v>
      </c>
      <c r="H37" s="16">
        <f t="shared" si="6"/>
        <v>2.5</v>
      </c>
      <c r="I37" s="16">
        <v>0</v>
      </c>
      <c r="J37" s="16">
        <v>19.5</v>
      </c>
      <c r="K37" s="16">
        <v>34200</v>
      </c>
      <c r="L37" s="16">
        <v>225000</v>
      </c>
      <c r="M37" s="16">
        <v>0.152</v>
      </c>
      <c r="N37" s="16">
        <v>56.5092248421053</v>
      </c>
      <c r="O37" s="16">
        <v>0</v>
      </c>
      <c r="P37" s="16">
        <v>0.951074240774711</v>
      </c>
      <c r="Q37" s="16">
        <v>1.08295301012658</v>
      </c>
      <c r="R37" s="15">
        <v>368.8</v>
      </c>
      <c r="S37" s="15">
        <v>1</v>
      </c>
      <c r="T37" s="22"/>
      <c r="U37" s="22"/>
      <c r="V37" s="22"/>
    </row>
    <row r="38" ht="19.5" customHeight="1" spans="1:22">
      <c r="A38" s="20"/>
      <c r="B38" s="15" t="s">
        <v>65</v>
      </c>
      <c r="C38" s="16">
        <v>0</v>
      </c>
      <c r="D38" s="16">
        <v>180</v>
      </c>
      <c r="E38" s="16">
        <v>1250</v>
      </c>
      <c r="F38" s="16">
        <v>3125</v>
      </c>
      <c r="G38" s="16">
        <v>2.5</v>
      </c>
      <c r="H38" s="16">
        <f t="shared" si="6"/>
        <v>2.5</v>
      </c>
      <c r="I38" s="16">
        <v>0.246153846153846</v>
      </c>
      <c r="J38" s="16">
        <v>19.5</v>
      </c>
      <c r="K38" s="16">
        <v>34200</v>
      </c>
      <c r="L38" s="16">
        <v>225000</v>
      </c>
      <c r="M38" s="16">
        <v>0.152</v>
      </c>
      <c r="N38" s="16">
        <v>47.614805754386</v>
      </c>
      <c r="O38" s="16">
        <v>0</v>
      </c>
      <c r="P38" s="16">
        <v>0.951074240774711</v>
      </c>
      <c r="Q38" s="16">
        <v>1.08295301012658</v>
      </c>
      <c r="R38" s="15">
        <v>482.17</v>
      </c>
      <c r="S38" s="15">
        <v>1</v>
      </c>
      <c r="T38" s="22"/>
      <c r="U38" s="22"/>
      <c r="V38" s="22"/>
    </row>
    <row r="39" ht="19.5" customHeight="1" spans="1:22">
      <c r="A39" s="20"/>
      <c r="B39" s="15" t="s">
        <v>66</v>
      </c>
      <c r="C39" s="16">
        <v>0</v>
      </c>
      <c r="D39" s="16">
        <v>180</v>
      </c>
      <c r="E39" s="16">
        <v>1250</v>
      </c>
      <c r="F39" s="16">
        <v>3125</v>
      </c>
      <c r="G39" s="16">
        <v>2.5</v>
      </c>
      <c r="H39" s="16">
        <f t="shared" si="6"/>
        <v>2.5</v>
      </c>
      <c r="I39" s="16">
        <v>0.141479484875711</v>
      </c>
      <c r="J39" s="16">
        <v>37.1</v>
      </c>
      <c r="K39" s="16">
        <v>32400</v>
      </c>
      <c r="L39" s="16">
        <v>225000</v>
      </c>
      <c r="M39" s="16">
        <v>0.144</v>
      </c>
      <c r="N39" s="16">
        <v>46.1389506666667</v>
      </c>
      <c r="O39" s="16">
        <v>0</v>
      </c>
      <c r="P39" s="16">
        <v>0.799606861688368</v>
      </c>
      <c r="Q39" s="16">
        <v>1.14171642155203</v>
      </c>
      <c r="R39" s="15">
        <v>583.95</v>
      </c>
      <c r="S39" s="15">
        <v>1</v>
      </c>
      <c r="T39" s="22"/>
      <c r="U39" s="22"/>
      <c r="V39" s="22"/>
    </row>
    <row r="40" ht="19.5" customHeight="1" spans="1:22">
      <c r="A40" s="20"/>
      <c r="B40" s="15" t="s">
        <v>67</v>
      </c>
      <c r="C40" s="16">
        <v>0</v>
      </c>
      <c r="D40" s="16">
        <v>180</v>
      </c>
      <c r="E40" s="16">
        <v>1250</v>
      </c>
      <c r="F40" s="16">
        <v>3125</v>
      </c>
      <c r="G40" s="16">
        <v>2.5</v>
      </c>
      <c r="H40" s="16">
        <f t="shared" si="6"/>
        <v>2.5</v>
      </c>
      <c r="I40" s="16">
        <v>0.141479484875711</v>
      </c>
      <c r="J40" s="16">
        <v>37.1</v>
      </c>
      <c r="K40" s="16">
        <v>34200</v>
      </c>
      <c r="L40" s="16">
        <v>225000</v>
      </c>
      <c r="M40" s="16">
        <v>0.152</v>
      </c>
      <c r="N40" s="16">
        <v>47.614805754386</v>
      </c>
      <c r="O40" s="16">
        <v>0</v>
      </c>
      <c r="P40" s="16">
        <v>0.951074240774711</v>
      </c>
      <c r="Q40" s="16">
        <v>1.08295301012658</v>
      </c>
      <c r="R40" s="15">
        <v>574.29</v>
      </c>
      <c r="S40" s="15">
        <v>2</v>
      </c>
      <c r="T40" s="22"/>
      <c r="U40" s="22"/>
      <c r="V40" s="22"/>
    </row>
    <row r="41" ht="19.5" customHeight="1" spans="1:22">
      <c r="A41" s="20"/>
      <c r="B41" s="15" t="s">
        <v>68</v>
      </c>
      <c r="C41" s="16">
        <v>0</v>
      </c>
      <c r="D41" s="16">
        <v>180</v>
      </c>
      <c r="E41" s="16">
        <v>1250</v>
      </c>
      <c r="F41" s="16">
        <v>3125</v>
      </c>
      <c r="G41" s="16">
        <v>2.5</v>
      </c>
      <c r="H41" s="16">
        <f t="shared" si="6"/>
        <v>2.5</v>
      </c>
      <c r="I41" s="16">
        <v>0</v>
      </c>
      <c r="J41" s="16">
        <v>16.5</v>
      </c>
      <c r="K41" s="16">
        <v>28800</v>
      </c>
      <c r="L41" s="16">
        <v>225000</v>
      </c>
      <c r="M41" s="16">
        <v>0.128</v>
      </c>
      <c r="N41" s="16">
        <v>12.5075303546875</v>
      </c>
      <c r="O41" s="16">
        <v>0</v>
      </c>
      <c r="P41" s="16">
        <v>0.920394426556172</v>
      </c>
      <c r="Q41" s="16">
        <v>1.08295301012658</v>
      </c>
      <c r="R41" s="15">
        <v>141.4</v>
      </c>
      <c r="S41" s="15">
        <v>2</v>
      </c>
      <c r="T41" s="22"/>
      <c r="U41" s="22"/>
      <c r="V41" s="22"/>
    </row>
    <row r="42" ht="19.5" customHeight="1" spans="1:22">
      <c r="A42" s="20"/>
      <c r="B42" s="15" t="s">
        <v>69</v>
      </c>
      <c r="C42" s="16">
        <v>0</v>
      </c>
      <c r="D42" s="16">
        <v>180</v>
      </c>
      <c r="E42" s="16">
        <v>1250</v>
      </c>
      <c r="F42" s="16">
        <v>3125</v>
      </c>
      <c r="G42" s="16">
        <v>2.5</v>
      </c>
      <c r="H42" s="16">
        <f t="shared" si="6"/>
        <v>2.5</v>
      </c>
      <c r="I42" s="16">
        <v>0.290909090909091</v>
      </c>
      <c r="J42" s="16">
        <v>16.5</v>
      </c>
      <c r="K42" s="16">
        <v>10800</v>
      </c>
      <c r="L42" s="16">
        <v>225000</v>
      </c>
      <c r="M42" s="16">
        <v>0.048</v>
      </c>
      <c r="N42" s="16">
        <v>13.0129668055556</v>
      </c>
      <c r="O42" s="16">
        <v>0</v>
      </c>
      <c r="P42" s="16">
        <v>0.75749275813915</v>
      </c>
      <c r="Q42" s="16">
        <v>1.08295301012658</v>
      </c>
      <c r="R42" s="15">
        <v>229.34</v>
      </c>
      <c r="S42" s="15">
        <v>3</v>
      </c>
      <c r="T42" s="22"/>
      <c r="U42" s="22"/>
      <c r="V42" s="22"/>
    </row>
    <row r="43" ht="19.5" customHeight="1" spans="1:22">
      <c r="A43" s="20"/>
      <c r="B43" s="15" t="s">
        <v>70</v>
      </c>
      <c r="C43" s="16">
        <v>0</v>
      </c>
      <c r="D43" s="16">
        <v>180</v>
      </c>
      <c r="E43" s="16">
        <v>1250</v>
      </c>
      <c r="F43" s="16">
        <v>3125</v>
      </c>
      <c r="G43" s="16">
        <v>2.5</v>
      </c>
      <c r="H43" s="16">
        <f t="shared" si="6"/>
        <v>2.5</v>
      </c>
      <c r="I43" s="16">
        <v>0.290909090909091</v>
      </c>
      <c r="J43" s="16">
        <v>16.5</v>
      </c>
      <c r="K43" s="16">
        <v>54000</v>
      </c>
      <c r="L43" s="16">
        <v>225000</v>
      </c>
      <c r="M43" s="16">
        <v>0.24</v>
      </c>
      <c r="N43" s="16">
        <v>4.06808949472222</v>
      </c>
      <c r="O43" s="16">
        <v>6.58102213846154</v>
      </c>
      <c r="P43" s="16">
        <v>1.31687202568806</v>
      </c>
      <c r="Q43" s="16">
        <v>1.08295301012658</v>
      </c>
      <c r="R43" s="15">
        <v>248.27</v>
      </c>
      <c r="S43" s="15">
        <v>3</v>
      </c>
      <c r="T43" s="22"/>
      <c r="U43" s="22"/>
      <c r="V43" s="22"/>
    </row>
    <row r="44" ht="19.5" customHeight="1" spans="1:22">
      <c r="A44" s="18"/>
      <c r="B44" s="15" t="s">
        <v>71</v>
      </c>
      <c r="C44" s="16">
        <v>0</v>
      </c>
      <c r="D44" s="16">
        <v>180</v>
      </c>
      <c r="E44" s="16">
        <v>1250</v>
      </c>
      <c r="F44" s="16">
        <v>3125</v>
      </c>
      <c r="G44" s="16">
        <v>2.5</v>
      </c>
      <c r="H44" s="16">
        <f t="shared" si="6"/>
        <v>2.5</v>
      </c>
      <c r="I44" s="16">
        <v>0</v>
      </c>
      <c r="J44" s="16">
        <v>16.5</v>
      </c>
      <c r="K44" s="16">
        <v>10800</v>
      </c>
      <c r="L44" s="16">
        <v>225000</v>
      </c>
      <c r="M44" s="16">
        <v>0.048</v>
      </c>
      <c r="N44" s="16">
        <v>13.0129668055556</v>
      </c>
      <c r="O44" s="16">
        <v>0</v>
      </c>
      <c r="P44" s="16">
        <v>0.75749275813915</v>
      </c>
      <c r="Q44" s="16">
        <v>0.872992732653061</v>
      </c>
      <c r="R44" s="15">
        <v>76.99</v>
      </c>
      <c r="S44" s="15">
        <v>2</v>
      </c>
      <c r="T44" s="22"/>
      <c r="U44" s="22"/>
      <c r="V44" s="22"/>
    </row>
    <row r="45" ht="19.5" customHeight="1" spans="1:22">
      <c r="A45" s="19" t="s">
        <v>72</v>
      </c>
      <c r="B45" s="16" t="s">
        <v>73</v>
      </c>
      <c r="C45" s="16">
        <v>0</v>
      </c>
      <c r="D45" s="16">
        <v>101.6</v>
      </c>
      <c r="E45" s="16">
        <v>1905</v>
      </c>
      <c r="F45" s="16">
        <v>952.5</v>
      </c>
      <c r="G45" s="16">
        <v>0.5</v>
      </c>
      <c r="H45" s="16">
        <f t="shared" si="6"/>
        <v>0.5</v>
      </c>
      <c r="I45" s="16">
        <v>0</v>
      </c>
      <c r="J45" s="16">
        <v>27.03</v>
      </c>
      <c r="K45" s="16">
        <v>62220</v>
      </c>
      <c r="L45" s="16">
        <v>297261.6</v>
      </c>
      <c r="M45" s="16">
        <v>0.209310587038487</v>
      </c>
      <c r="N45" s="16">
        <v>16.8369184522662</v>
      </c>
      <c r="O45" s="16">
        <v>4.40160352394475</v>
      </c>
      <c r="P45" s="16">
        <v>2.67942849</v>
      </c>
      <c r="Q45" s="16">
        <v>2.5943266642806</v>
      </c>
      <c r="R45" s="15">
        <v>1074.5</v>
      </c>
      <c r="S45" s="15">
        <v>2</v>
      </c>
      <c r="T45" s="22"/>
      <c r="U45" s="22"/>
      <c r="V45" s="22"/>
    </row>
    <row r="46" ht="19.5" customHeight="1" spans="1:22">
      <c r="A46" s="20"/>
      <c r="B46" s="16" t="s">
        <v>74</v>
      </c>
      <c r="C46" s="16">
        <v>0</v>
      </c>
      <c r="D46" s="16">
        <v>101.6</v>
      </c>
      <c r="E46" s="16">
        <v>1905</v>
      </c>
      <c r="F46" s="16">
        <v>952.5</v>
      </c>
      <c r="G46" s="16">
        <v>0.5</v>
      </c>
      <c r="H46" s="16">
        <f t="shared" si="6"/>
        <v>0.5</v>
      </c>
      <c r="I46" s="16">
        <v>0</v>
      </c>
      <c r="J46" s="16">
        <v>21.24</v>
      </c>
      <c r="K46" s="16">
        <v>62220</v>
      </c>
      <c r="L46" s="16">
        <v>297261.6</v>
      </c>
      <c r="M46" s="16">
        <v>0.209310587038487</v>
      </c>
      <c r="N46" s="16">
        <v>21.5233365324654</v>
      </c>
      <c r="O46" s="16">
        <v>4.52736362462889</v>
      </c>
      <c r="P46" s="16">
        <v>1.25531445955619</v>
      </c>
      <c r="Q46" s="16">
        <v>2.51062891911238</v>
      </c>
      <c r="R46" s="15">
        <v>891.5</v>
      </c>
      <c r="S46" s="15">
        <v>2</v>
      </c>
      <c r="T46" s="22"/>
      <c r="U46" s="22"/>
      <c r="V46" s="22"/>
    </row>
    <row r="47" ht="19.5" customHeight="1" spans="1:22">
      <c r="A47" s="20"/>
      <c r="B47" s="16" t="s">
        <v>75</v>
      </c>
      <c r="C47" s="16">
        <v>0</v>
      </c>
      <c r="D47" s="16">
        <v>101.6</v>
      </c>
      <c r="E47" s="16">
        <v>1905</v>
      </c>
      <c r="F47" s="16">
        <v>476.25</v>
      </c>
      <c r="G47" s="16">
        <v>0.25</v>
      </c>
      <c r="H47" s="16">
        <f t="shared" si="6"/>
        <v>0.25</v>
      </c>
      <c r="I47" s="16">
        <v>0</v>
      </c>
      <c r="J47" s="16">
        <v>25.72</v>
      </c>
      <c r="K47" s="16">
        <v>62220</v>
      </c>
      <c r="L47" s="16">
        <v>297261.6</v>
      </c>
      <c r="M47" s="16">
        <v>0.209310587038487</v>
      </c>
      <c r="N47" s="16">
        <v>21.9441577478303</v>
      </c>
      <c r="O47" s="16">
        <v>4.57141157867562</v>
      </c>
      <c r="P47" s="16">
        <v>2.69246177881174</v>
      </c>
      <c r="Q47" s="16">
        <v>2.53505551181102</v>
      </c>
      <c r="R47" s="15">
        <v>1176.15</v>
      </c>
      <c r="S47" s="15">
        <v>2</v>
      </c>
      <c r="T47" s="22"/>
      <c r="U47" s="22"/>
      <c r="V47" s="22"/>
    </row>
    <row r="48" ht="19.5" customHeight="1" spans="1:22">
      <c r="A48" s="18"/>
      <c r="B48" s="16" t="s">
        <v>76</v>
      </c>
      <c r="C48" s="16">
        <v>0</v>
      </c>
      <c r="D48" s="16">
        <v>101.6</v>
      </c>
      <c r="E48" s="16">
        <v>1905</v>
      </c>
      <c r="F48" s="16">
        <v>1905</v>
      </c>
      <c r="G48" s="16">
        <v>1</v>
      </c>
      <c r="H48" s="16">
        <f t="shared" si="6"/>
        <v>1</v>
      </c>
      <c r="I48" s="16">
        <v>0</v>
      </c>
      <c r="J48" s="16">
        <v>23.44</v>
      </c>
      <c r="K48" s="16">
        <v>62220</v>
      </c>
      <c r="L48" s="16">
        <v>297261.6</v>
      </c>
      <c r="M48" s="16">
        <v>0.209310587038487</v>
      </c>
      <c r="N48" s="16">
        <v>19.8958084471231</v>
      </c>
      <c r="O48" s="16">
        <v>4.35755556989802</v>
      </c>
      <c r="P48" s="16">
        <v>2.67496574713672</v>
      </c>
      <c r="Q48" s="16">
        <v>2.50713940586972</v>
      </c>
      <c r="R48" s="15">
        <v>913.68</v>
      </c>
      <c r="S48" s="15">
        <v>1</v>
      </c>
      <c r="T48" s="22"/>
      <c r="U48" s="22"/>
      <c r="V48" s="22"/>
    </row>
    <row r="49" ht="19.5" customHeight="1" spans="1:22">
      <c r="A49" s="17" t="s">
        <v>77</v>
      </c>
      <c r="B49" s="21" t="s">
        <v>78</v>
      </c>
      <c r="C49" s="16">
        <v>0</v>
      </c>
      <c r="D49" s="16">
        <v>150</v>
      </c>
      <c r="E49" s="16">
        <v>2000</v>
      </c>
      <c r="F49" s="16">
        <v>4560</v>
      </c>
      <c r="G49" s="16">
        <v>2.28</v>
      </c>
      <c r="H49" s="16">
        <f t="shared" si="6"/>
        <v>2.28</v>
      </c>
      <c r="I49" s="16">
        <v>0.0437226733291693</v>
      </c>
      <c r="J49" s="16">
        <v>48.03</v>
      </c>
      <c r="K49" s="16">
        <v>30000</v>
      </c>
      <c r="L49" s="16">
        <v>300000</v>
      </c>
      <c r="M49" s="16">
        <v>0.1</v>
      </c>
      <c r="N49" s="16">
        <v>9.106</v>
      </c>
      <c r="O49" s="16">
        <v>2.501952</v>
      </c>
      <c r="P49" s="16">
        <v>1.3968207</v>
      </c>
      <c r="Q49" s="16">
        <v>1.2411792</v>
      </c>
      <c r="R49" s="15">
        <v>355.937625</v>
      </c>
      <c r="S49" s="15">
        <v>3</v>
      </c>
      <c r="T49" s="22"/>
      <c r="U49" s="22"/>
      <c r="V49" s="22"/>
    </row>
    <row r="50" ht="19.5" customHeight="1" spans="1:22">
      <c r="A50" s="20"/>
      <c r="B50" s="21" t="s">
        <v>79</v>
      </c>
      <c r="C50" s="16">
        <v>0</v>
      </c>
      <c r="D50" s="16">
        <v>150</v>
      </c>
      <c r="E50" s="16">
        <v>2000</v>
      </c>
      <c r="F50" s="16">
        <v>4560</v>
      </c>
      <c r="G50" s="16">
        <v>2.28</v>
      </c>
      <c r="H50" s="16">
        <f t="shared" si="6"/>
        <v>2.28</v>
      </c>
      <c r="I50" s="16">
        <v>0.0437408873151427</v>
      </c>
      <c r="J50" s="16">
        <v>48.01</v>
      </c>
      <c r="K50" s="16">
        <v>39000</v>
      </c>
      <c r="L50" s="16">
        <v>300000</v>
      </c>
      <c r="M50" s="16">
        <v>0.13</v>
      </c>
      <c r="N50" s="16">
        <v>10.0483864615385</v>
      </c>
      <c r="O50" s="16">
        <v>2.4858752</v>
      </c>
      <c r="P50" s="16">
        <v>2.585139</v>
      </c>
      <c r="Q50" s="16">
        <v>1.2411792</v>
      </c>
      <c r="R50" s="15">
        <v>462.27457</v>
      </c>
      <c r="S50" s="15">
        <v>3</v>
      </c>
      <c r="T50" s="22"/>
      <c r="U50" s="22"/>
      <c r="V50" s="22"/>
    </row>
    <row r="51" ht="19.5" customHeight="1" spans="1:22">
      <c r="A51" s="20"/>
      <c r="B51" s="21" t="s">
        <v>80</v>
      </c>
      <c r="C51" s="16">
        <v>0</v>
      </c>
      <c r="D51" s="16">
        <v>150</v>
      </c>
      <c r="E51" s="16">
        <v>2000</v>
      </c>
      <c r="F51" s="16">
        <v>4560</v>
      </c>
      <c r="G51" s="16">
        <v>2.28</v>
      </c>
      <c r="H51" s="16">
        <f t="shared" si="6"/>
        <v>2.28</v>
      </c>
      <c r="I51" s="16">
        <v>0.0437408873151427</v>
      </c>
      <c r="J51" s="16">
        <v>48.01</v>
      </c>
      <c r="K51" s="16">
        <v>39000</v>
      </c>
      <c r="L51" s="16">
        <v>300000</v>
      </c>
      <c r="M51" s="16">
        <v>0.13</v>
      </c>
      <c r="N51" s="16">
        <v>10.0709944615385</v>
      </c>
      <c r="O51" s="16">
        <v>0</v>
      </c>
      <c r="P51" s="16">
        <v>2.8595921</v>
      </c>
      <c r="Q51" s="16">
        <v>1.2411792</v>
      </c>
      <c r="R51" s="15">
        <v>442.420165</v>
      </c>
      <c r="S51" s="15">
        <v>3</v>
      </c>
      <c r="T51" s="22"/>
      <c r="U51" s="22"/>
      <c r="V51" s="22"/>
    </row>
    <row r="52" ht="19.5" customHeight="1" spans="1:22">
      <c r="A52" s="18"/>
      <c r="B52" s="21" t="s">
        <v>81</v>
      </c>
      <c r="C52" s="16">
        <v>0</v>
      </c>
      <c r="D52" s="16">
        <v>150</v>
      </c>
      <c r="E52" s="16">
        <v>2000</v>
      </c>
      <c r="F52" s="16">
        <v>4520</v>
      </c>
      <c r="G52" s="16">
        <v>2.26</v>
      </c>
      <c r="H52" s="16">
        <f t="shared" si="6"/>
        <v>2.26</v>
      </c>
      <c r="I52" s="16">
        <v>0.0928104575163399</v>
      </c>
      <c r="J52" s="16">
        <v>51</v>
      </c>
      <c r="K52" s="16">
        <v>57000</v>
      </c>
      <c r="L52" s="16">
        <v>300000</v>
      </c>
      <c r="M52" s="16">
        <v>0.19</v>
      </c>
      <c r="N52" s="16">
        <v>7.91152196491228</v>
      </c>
      <c r="O52" s="16">
        <v>8.0167968</v>
      </c>
      <c r="P52" s="16">
        <v>3.1030105</v>
      </c>
      <c r="Q52" s="16">
        <v>1.2411792</v>
      </c>
      <c r="R52" s="15">
        <v>596.36499</v>
      </c>
      <c r="S52" s="15">
        <v>3</v>
      </c>
      <c r="T52" s="22"/>
      <c r="U52" s="22"/>
      <c r="V52" s="22"/>
    </row>
    <row r="53" ht="19.5" customHeight="1" spans="1:22">
      <c r="A53" s="17" t="s">
        <v>82</v>
      </c>
      <c r="B53" s="15" t="s">
        <v>83</v>
      </c>
      <c r="C53" s="16">
        <v>1</v>
      </c>
      <c r="D53" s="16">
        <v>203.2</v>
      </c>
      <c r="E53" s="16">
        <v>2032</v>
      </c>
      <c r="F53" s="16">
        <v>2032</v>
      </c>
      <c r="G53" s="16">
        <v>1</v>
      </c>
      <c r="H53" s="16">
        <f t="shared" si="6"/>
        <v>1</v>
      </c>
      <c r="I53" s="16">
        <v>0</v>
      </c>
      <c r="J53" s="16">
        <v>39</v>
      </c>
      <c r="K53" s="16">
        <v>51612.8</v>
      </c>
      <c r="L53" s="16">
        <v>412902.4</v>
      </c>
      <c r="M53" s="16">
        <v>0.125</v>
      </c>
      <c r="N53" s="16">
        <v>17.7877038254077</v>
      </c>
      <c r="O53" s="16">
        <v>5.51188852377705</v>
      </c>
      <c r="P53" s="16">
        <v>1.378479</v>
      </c>
      <c r="Q53" s="16">
        <v>1.53108014549362</v>
      </c>
      <c r="R53" s="15">
        <v>1098.5</v>
      </c>
      <c r="S53" s="15">
        <v>2</v>
      </c>
      <c r="T53" s="22"/>
      <c r="U53" s="22"/>
      <c r="V53" s="22"/>
    </row>
    <row r="54" ht="19.5" customHeight="1" spans="1:22">
      <c r="A54" s="20"/>
      <c r="B54" s="15" t="s">
        <v>84</v>
      </c>
      <c r="C54" s="16">
        <v>0</v>
      </c>
      <c r="D54" s="16">
        <v>203.2</v>
      </c>
      <c r="E54" s="16">
        <v>2032</v>
      </c>
      <c r="F54" s="16">
        <v>2032</v>
      </c>
      <c r="G54" s="16">
        <v>1</v>
      </c>
      <c r="H54" s="16">
        <f t="shared" si="6"/>
        <v>1</v>
      </c>
      <c r="I54" s="16">
        <v>0</v>
      </c>
      <c r="J54" s="16">
        <v>38</v>
      </c>
      <c r="K54" s="16">
        <v>51612.8</v>
      </c>
      <c r="L54" s="16">
        <v>412902.4</v>
      </c>
      <c r="M54" s="16">
        <v>0.125</v>
      </c>
      <c r="N54" s="16">
        <v>17.988467976936</v>
      </c>
      <c r="O54" s="16">
        <v>5.51188852377705</v>
      </c>
      <c r="P54" s="16">
        <v>1.196292</v>
      </c>
      <c r="Q54" s="16">
        <v>1.32828807324281</v>
      </c>
      <c r="R54" s="15">
        <v>1073.5</v>
      </c>
      <c r="S54" s="15">
        <v>2</v>
      </c>
      <c r="T54" s="22"/>
      <c r="U54" s="22"/>
      <c r="V54" s="22"/>
    </row>
    <row r="55" ht="19.5" customHeight="1" spans="1:22">
      <c r="A55" s="20"/>
      <c r="B55" s="15" t="s">
        <v>85</v>
      </c>
      <c r="C55" s="16">
        <v>1</v>
      </c>
      <c r="D55" s="16">
        <v>203.2</v>
      </c>
      <c r="E55" s="16">
        <v>2032</v>
      </c>
      <c r="F55" s="16">
        <v>2032</v>
      </c>
      <c r="G55" s="16">
        <v>1</v>
      </c>
      <c r="H55" s="16">
        <f t="shared" si="6"/>
        <v>1</v>
      </c>
      <c r="I55" s="16">
        <v>0</v>
      </c>
      <c r="J55" s="16">
        <v>44</v>
      </c>
      <c r="K55" s="16">
        <v>51612.8</v>
      </c>
      <c r="L55" s="16">
        <v>412902.4</v>
      </c>
      <c r="M55" s="16">
        <v>0.125</v>
      </c>
      <c r="N55" s="16">
        <v>29.813476501953</v>
      </c>
      <c r="O55" s="16">
        <v>5.51188852377705</v>
      </c>
      <c r="P55" s="16">
        <v>3.664625</v>
      </c>
      <c r="Q55" s="16">
        <v>4.06978339998347</v>
      </c>
      <c r="R55" s="15">
        <v>1817</v>
      </c>
      <c r="S55" s="15">
        <v>2</v>
      </c>
      <c r="T55" s="22"/>
      <c r="U55" s="22"/>
      <c r="V55" s="22"/>
    </row>
    <row r="56" ht="19.5" customHeight="1" spans="1:22">
      <c r="A56" s="20"/>
      <c r="B56" s="15" t="s">
        <v>86</v>
      </c>
      <c r="C56" s="16">
        <v>0</v>
      </c>
      <c r="D56" s="16">
        <v>203.2</v>
      </c>
      <c r="E56" s="16">
        <v>2032</v>
      </c>
      <c r="F56" s="16">
        <v>2032</v>
      </c>
      <c r="G56" s="16">
        <v>1</v>
      </c>
      <c r="H56" s="16">
        <f t="shared" si="6"/>
        <v>1</v>
      </c>
      <c r="I56" s="16">
        <v>0</v>
      </c>
      <c r="J56" s="16">
        <v>44</v>
      </c>
      <c r="K56" s="16">
        <v>51612.8</v>
      </c>
      <c r="L56" s="16">
        <v>412902.4</v>
      </c>
      <c r="M56" s="16">
        <v>0.125</v>
      </c>
      <c r="N56" s="16">
        <v>26.9827019654039</v>
      </c>
      <c r="O56" s="16">
        <v>5.51188852377705</v>
      </c>
      <c r="P56" s="16">
        <v>3.454516</v>
      </c>
      <c r="Q56" s="16">
        <v>3.4528899161965</v>
      </c>
      <c r="R56" s="15">
        <v>1765.5</v>
      </c>
      <c r="S56" s="15">
        <v>2</v>
      </c>
      <c r="T56" s="22"/>
      <c r="U56" s="22"/>
      <c r="V56" s="22"/>
    </row>
    <row r="57" ht="19.5" customHeight="1" spans="1:22">
      <c r="A57" s="18"/>
      <c r="B57" s="15" t="s">
        <v>87</v>
      </c>
      <c r="C57" s="16">
        <v>1</v>
      </c>
      <c r="D57" s="16">
        <v>203.2</v>
      </c>
      <c r="E57" s="16">
        <v>2032</v>
      </c>
      <c r="F57" s="16">
        <v>2032</v>
      </c>
      <c r="G57" s="16">
        <v>1</v>
      </c>
      <c r="H57" s="16">
        <f t="shared" si="6"/>
        <v>1</v>
      </c>
      <c r="I57" s="16">
        <v>0</v>
      </c>
      <c r="J57" s="16">
        <v>42</v>
      </c>
      <c r="K57" s="16">
        <v>51612.8</v>
      </c>
      <c r="L57" s="16">
        <v>412902.4</v>
      </c>
      <c r="M57" s="16">
        <v>0.125</v>
      </c>
      <c r="N57" s="16">
        <v>29.813476501953</v>
      </c>
      <c r="O57" s="16">
        <v>2.75594426188852</v>
      </c>
      <c r="P57" s="16">
        <v>3.664625</v>
      </c>
      <c r="Q57" s="16">
        <v>4.06978339998347</v>
      </c>
      <c r="R57" s="15">
        <v>1818.5</v>
      </c>
      <c r="S57" s="15">
        <v>2</v>
      </c>
      <c r="T57" s="22"/>
      <c r="U57" s="22"/>
      <c r="V57" s="22"/>
    </row>
    <row r="58" ht="19.5" customHeight="1" spans="1:22">
      <c r="A58" s="15" t="s">
        <v>88</v>
      </c>
      <c r="B58" s="15" t="s">
        <v>89</v>
      </c>
      <c r="C58" s="16">
        <v>0</v>
      </c>
      <c r="D58" s="16">
        <v>152</v>
      </c>
      <c r="E58" s="16">
        <v>1000</v>
      </c>
      <c r="F58" s="16">
        <v>3750</v>
      </c>
      <c r="G58" s="16">
        <v>3.75</v>
      </c>
      <c r="H58" s="16">
        <v>3.75</v>
      </c>
      <c r="I58" s="16">
        <v>0.102</v>
      </c>
      <c r="J58" s="16">
        <v>38.7</v>
      </c>
      <c r="K58" s="16">
        <v>35036</v>
      </c>
      <c r="L58" s="16">
        <v>152000</v>
      </c>
      <c r="M58" s="16">
        <v>0.2305</v>
      </c>
      <c r="N58" s="16">
        <v>30.825</v>
      </c>
      <c r="O58" s="16">
        <v>1.8650486857963</v>
      </c>
      <c r="P58" s="16">
        <v>2.3912</v>
      </c>
      <c r="Q58" s="16">
        <v>3.21975630554602</v>
      </c>
      <c r="R58" s="15">
        <v>330.8135</v>
      </c>
      <c r="S58" s="15">
        <v>3</v>
      </c>
      <c r="T58" s="22"/>
      <c r="U58" s="22"/>
      <c r="V58" s="22"/>
    </row>
    <row r="59" ht="19.5" customHeight="1" spans="1:22">
      <c r="A59" s="15" t="s">
        <v>90</v>
      </c>
      <c r="B59" s="15" t="s">
        <v>91</v>
      </c>
      <c r="C59" s="16">
        <v>0</v>
      </c>
      <c r="D59" s="16">
        <v>125</v>
      </c>
      <c r="E59" s="16">
        <v>750</v>
      </c>
      <c r="F59" s="16">
        <v>1400</v>
      </c>
      <c r="G59" s="16">
        <v>1.87</v>
      </c>
      <c r="H59" s="16">
        <f t="shared" ref="H59:H62" si="7">F59/E59</f>
        <v>1.86666666666667</v>
      </c>
      <c r="I59" s="16">
        <v>0</v>
      </c>
      <c r="J59" s="16">
        <v>25.37</v>
      </c>
      <c r="K59" s="16">
        <v>0</v>
      </c>
      <c r="L59" s="16">
        <v>93750</v>
      </c>
      <c r="M59" s="16">
        <v>0</v>
      </c>
      <c r="N59" s="16">
        <v>0</v>
      </c>
      <c r="O59" s="16">
        <v>0</v>
      </c>
      <c r="P59" s="16">
        <v>6.99695515807519</v>
      </c>
      <c r="Q59" s="16">
        <v>0.6420672</v>
      </c>
      <c r="R59" s="15">
        <v>146.42075</v>
      </c>
      <c r="S59" s="15">
        <v>3</v>
      </c>
      <c r="T59" s="22"/>
      <c r="U59" s="22"/>
      <c r="V59" s="22"/>
    </row>
    <row r="60" ht="19.5" customHeight="1" spans="1:22">
      <c r="A60" s="17" t="s">
        <v>92</v>
      </c>
      <c r="B60" s="15" t="s">
        <v>93</v>
      </c>
      <c r="C60" s="16">
        <v>1</v>
      </c>
      <c r="D60" s="16">
        <v>125</v>
      </c>
      <c r="E60" s="16">
        <v>750</v>
      </c>
      <c r="F60" s="16">
        <f t="shared" ref="F60:F62" si="8">1.4*1000</f>
        <v>1400</v>
      </c>
      <c r="G60" s="16">
        <f t="shared" ref="G60:G62" si="9">H60</f>
        <v>1.86666666666667</v>
      </c>
      <c r="H60" s="16">
        <f t="shared" si="7"/>
        <v>1.86666666666667</v>
      </c>
      <c r="I60" s="16">
        <v>0</v>
      </c>
      <c r="J60" s="16">
        <v>31.12</v>
      </c>
      <c r="K60" s="16">
        <v>22500</v>
      </c>
      <c r="L60" s="16">
        <v>93750</v>
      </c>
      <c r="M60" s="16">
        <v>0.24</v>
      </c>
      <c r="N60" s="16">
        <v>0</v>
      </c>
      <c r="O60" s="16">
        <v>9.4668</v>
      </c>
      <c r="P60" s="16">
        <v>4.851</v>
      </c>
      <c r="Q60" s="16">
        <v>3.938816</v>
      </c>
      <c r="R60" s="15">
        <v>175.515</v>
      </c>
      <c r="S60" s="15">
        <v>2</v>
      </c>
      <c r="T60" s="22"/>
      <c r="U60" s="22"/>
      <c r="V60" s="22"/>
    </row>
    <row r="61" ht="19.5" customHeight="1" spans="1:22">
      <c r="A61" s="20"/>
      <c r="B61" s="15" t="s">
        <v>94</v>
      </c>
      <c r="C61" s="16">
        <v>0</v>
      </c>
      <c r="D61" s="16">
        <v>125</v>
      </c>
      <c r="E61" s="16">
        <v>750</v>
      </c>
      <c r="F61" s="16">
        <f t="shared" si="8"/>
        <v>1400</v>
      </c>
      <c r="G61" s="16">
        <f t="shared" si="9"/>
        <v>1.86666666666667</v>
      </c>
      <c r="H61" s="16">
        <f t="shared" si="7"/>
        <v>1.86666666666667</v>
      </c>
      <c r="I61" s="16">
        <v>0</v>
      </c>
      <c r="J61" s="16">
        <v>31.12</v>
      </c>
      <c r="K61" s="16">
        <v>24125</v>
      </c>
      <c r="L61" s="16">
        <v>93750</v>
      </c>
      <c r="M61" s="16">
        <v>0.257333333333333</v>
      </c>
      <c r="N61" s="16">
        <v>0</v>
      </c>
      <c r="O61" s="16">
        <v>4.7334</v>
      </c>
      <c r="P61" s="16">
        <v>2.9</v>
      </c>
      <c r="Q61" s="16">
        <v>1.18188</v>
      </c>
      <c r="R61" s="15">
        <v>156.41</v>
      </c>
      <c r="S61" s="15">
        <v>3</v>
      </c>
      <c r="T61" s="22"/>
      <c r="U61" s="22"/>
      <c r="V61" s="22"/>
    </row>
    <row r="62" ht="19.5" customHeight="1" spans="1:22">
      <c r="A62" s="18"/>
      <c r="B62" s="15" t="s">
        <v>95</v>
      </c>
      <c r="C62" s="16">
        <v>0</v>
      </c>
      <c r="D62" s="16">
        <v>125</v>
      </c>
      <c r="E62" s="16">
        <v>750</v>
      </c>
      <c r="F62" s="16">
        <f t="shared" si="8"/>
        <v>1400</v>
      </c>
      <c r="G62" s="16">
        <f t="shared" si="9"/>
        <v>1.86666666666667</v>
      </c>
      <c r="H62" s="16">
        <f t="shared" si="7"/>
        <v>1.86666666666667</v>
      </c>
      <c r="I62" s="16">
        <v>0</v>
      </c>
      <c r="J62" s="16">
        <v>31.12</v>
      </c>
      <c r="K62" s="16">
        <v>24125</v>
      </c>
      <c r="L62" s="16">
        <v>93750</v>
      </c>
      <c r="M62" s="16">
        <v>0.257333333333333</v>
      </c>
      <c r="N62" s="16">
        <v>0</v>
      </c>
      <c r="O62" s="16">
        <v>4.5724</v>
      </c>
      <c r="P62" s="16">
        <v>2.9</v>
      </c>
      <c r="Q62" s="16">
        <v>0.6248</v>
      </c>
      <c r="R62" s="15">
        <v>153.65</v>
      </c>
      <c r="S62" s="15">
        <v>3</v>
      </c>
      <c r="T62" s="22"/>
      <c r="U62" s="22"/>
      <c r="V62" s="22"/>
    </row>
    <row r="63" ht="19.5" customHeight="1" spans="1:22">
      <c r="A63" s="17" t="s">
        <v>96</v>
      </c>
      <c r="B63" s="15" t="s">
        <v>97</v>
      </c>
      <c r="C63" s="16">
        <v>0</v>
      </c>
      <c r="D63" s="16">
        <v>100</v>
      </c>
      <c r="E63" s="16">
        <v>2000</v>
      </c>
      <c r="F63" s="16">
        <v>1660</v>
      </c>
      <c r="G63" s="16">
        <v>0.83</v>
      </c>
      <c r="H63" s="16">
        <v>0.83</v>
      </c>
      <c r="I63" s="16">
        <v>0</v>
      </c>
      <c r="J63" s="16">
        <v>29.5</v>
      </c>
      <c r="K63" s="16">
        <v>0</v>
      </c>
      <c r="L63" s="16">
        <v>200000</v>
      </c>
      <c r="M63" s="16">
        <v>0</v>
      </c>
      <c r="N63" s="16">
        <v>0</v>
      </c>
      <c r="O63" s="16">
        <v>0</v>
      </c>
      <c r="P63" s="16">
        <v>1.0422</v>
      </c>
      <c r="Q63" s="16">
        <v>1.216215</v>
      </c>
      <c r="R63" s="15">
        <v>146.3119</v>
      </c>
      <c r="S63" s="15">
        <v>3</v>
      </c>
      <c r="T63" s="22"/>
      <c r="U63" s="22"/>
      <c r="V63" s="22"/>
    </row>
    <row r="64" ht="19.5" customHeight="1" spans="1:22">
      <c r="A64" s="20"/>
      <c r="B64" s="15" t="s">
        <v>98</v>
      </c>
      <c r="C64" s="16">
        <v>0</v>
      </c>
      <c r="D64" s="16">
        <v>100</v>
      </c>
      <c r="E64" s="16">
        <v>2000</v>
      </c>
      <c r="F64" s="16">
        <v>1660</v>
      </c>
      <c r="G64" s="16">
        <v>0.83</v>
      </c>
      <c r="H64" s="16">
        <v>0.83</v>
      </c>
      <c r="I64" s="16">
        <v>0</v>
      </c>
      <c r="J64" s="16">
        <v>12.35</v>
      </c>
      <c r="K64" s="16">
        <v>0</v>
      </c>
      <c r="L64" s="16">
        <v>200000</v>
      </c>
      <c r="M64" s="16">
        <v>0</v>
      </c>
      <c r="N64" s="16">
        <v>0</v>
      </c>
      <c r="O64" s="16">
        <v>0</v>
      </c>
      <c r="P64" s="16">
        <v>1.0422</v>
      </c>
      <c r="Q64" s="16">
        <v>1.216215</v>
      </c>
      <c r="R64" s="15">
        <v>113.8415</v>
      </c>
      <c r="S64" s="15">
        <v>2</v>
      </c>
      <c r="T64" s="22"/>
      <c r="U64" s="22"/>
      <c r="V64" s="22"/>
    </row>
    <row r="65" ht="19.5" customHeight="1" spans="1:22">
      <c r="A65" s="18"/>
      <c r="B65" s="15" t="s">
        <v>99</v>
      </c>
      <c r="C65" s="16">
        <v>0</v>
      </c>
      <c r="D65" s="16">
        <v>125</v>
      </c>
      <c r="E65" s="16">
        <v>2000</v>
      </c>
      <c r="F65" s="16">
        <v>1660</v>
      </c>
      <c r="G65" s="16">
        <v>0.83</v>
      </c>
      <c r="H65" s="16">
        <v>0.83</v>
      </c>
      <c r="I65" s="16">
        <v>0</v>
      </c>
      <c r="J65" s="16">
        <v>26</v>
      </c>
      <c r="K65" s="16">
        <v>22500</v>
      </c>
      <c r="L65" s="16">
        <v>238750</v>
      </c>
      <c r="M65" s="16">
        <v>0.1125</v>
      </c>
      <c r="N65" s="16">
        <v>5.79</v>
      </c>
      <c r="O65" s="16">
        <v>2.9529</v>
      </c>
      <c r="P65" s="16">
        <v>1.0422</v>
      </c>
      <c r="Q65" s="16">
        <v>1.1583</v>
      </c>
      <c r="R65" s="15">
        <v>240.5845</v>
      </c>
      <c r="S65" s="15">
        <v>3</v>
      </c>
      <c r="T65" s="22"/>
      <c r="U65" s="22"/>
      <c r="V65" s="22"/>
    </row>
    <row r="66" ht="19.5" customHeight="1" spans="1:22">
      <c r="A66" s="17" t="s">
        <v>100</v>
      </c>
      <c r="B66" s="15" t="s">
        <v>62</v>
      </c>
      <c r="C66" s="16">
        <v>0</v>
      </c>
      <c r="D66" s="16">
        <v>75</v>
      </c>
      <c r="E66" s="16">
        <v>1000</v>
      </c>
      <c r="F66" s="16">
        <v>1000</v>
      </c>
      <c r="G66" s="16">
        <v>1</v>
      </c>
      <c r="H66" s="16">
        <f t="shared" ref="H66:H77" si="10">F66/E66</f>
        <v>1</v>
      </c>
      <c r="I66" s="16">
        <v>0.103359173126615</v>
      </c>
      <c r="J66" s="16">
        <v>86</v>
      </c>
      <c r="K66" s="16">
        <v>37500</v>
      </c>
      <c r="L66" s="16">
        <v>135000</v>
      </c>
      <c r="M66" s="16">
        <v>0.277777777777778</v>
      </c>
      <c r="N66" s="16">
        <v>34.404352</v>
      </c>
      <c r="O66" s="16">
        <v>0.391872</v>
      </c>
      <c r="P66" s="16">
        <v>2.52456</v>
      </c>
      <c r="Q66" s="16">
        <v>2.41874011976048</v>
      </c>
      <c r="R66" s="15">
        <v>994.5</v>
      </c>
      <c r="S66" s="15">
        <v>1</v>
      </c>
      <c r="T66" s="22"/>
      <c r="U66" s="22"/>
      <c r="V66" s="22"/>
    </row>
    <row r="67" ht="19.5" customHeight="1" spans="1:22">
      <c r="A67" s="20"/>
      <c r="B67" s="15" t="s">
        <v>63</v>
      </c>
      <c r="C67" s="16">
        <v>0</v>
      </c>
      <c r="D67" s="16">
        <v>75</v>
      </c>
      <c r="E67" s="16">
        <v>1000</v>
      </c>
      <c r="F67" s="16">
        <v>1000</v>
      </c>
      <c r="G67" s="16">
        <v>1</v>
      </c>
      <c r="H67" s="16">
        <f t="shared" si="10"/>
        <v>1</v>
      </c>
      <c r="I67" s="16">
        <v>0.103359173126615</v>
      </c>
      <c r="J67" s="16">
        <v>86</v>
      </c>
      <c r="K67" s="16">
        <v>37500</v>
      </c>
      <c r="L67" s="16">
        <v>135000</v>
      </c>
      <c r="M67" s="16">
        <v>0.277777777777778</v>
      </c>
      <c r="N67" s="16">
        <v>34.404352</v>
      </c>
      <c r="O67" s="16">
        <v>0.391872</v>
      </c>
      <c r="P67" s="16">
        <v>6.671872</v>
      </c>
      <c r="Q67" s="16">
        <v>6.671872</v>
      </c>
      <c r="R67" s="15">
        <v>1189</v>
      </c>
      <c r="S67" s="15">
        <v>1</v>
      </c>
      <c r="T67" s="22"/>
      <c r="U67" s="22"/>
      <c r="V67" s="22"/>
    </row>
    <row r="68" ht="19.5" customHeight="1" spans="1:22">
      <c r="A68" s="20"/>
      <c r="B68" s="15" t="s">
        <v>64</v>
      </c>
      <c r="C68" s="16">
        <v>0</v>
      </c>
      <c r="D68" s="16">
        <v>75</v>
      </c>
      <c r="E68" s="16">
        <v>1000</v>
      </c>
      <c r="F68" s="16">
        <v>1000</v>
      </c>
      <c r="G68" s="16">
        <v>1</v>
      </c>
      <c r="H68" s="16">
        <f t="shared" si="10"/>
        <v>1</v>
      </c>
      <c r="I68" s="16">
        <v>0.0925925925925926</v>
      </c>
      <c r="J68" s="16">
        <v>96</v>
      </c>
      <c r="K68" s="16">
        <v>37500</v>
      </c>
      <c r="L68" s="16">
        <v>135000</v>
      </c>
      <c r="M68" s="16">
        <v>0.277777777777778</v>
      </c>
      <c r="N68" s="16">
        <v>34.404352</v>
      </c>
      <c r="O68" s="16">
        <v>0.391872</v>
      </c>
      <c r="P68" s="16">
        <v>4.16992</v>
      </c>
      <c r="Q68" s="16">
        <v>4.039296</v>
      </c>
      <c r="R68" s="15">
        <v>1103</v>
      </c>
      <c r="S68" s="15">
        <v>1</v>
      </c>
      <c r="T68" s="22"/>
      <c r="U68" s="22"/>
      <c r="V68" s="22"/>
    </row>
    <row r="69" ht="19.5" customHeight="1" spans="1:22">
      <c r="A69" s="20"/>
      <c r="B69" s="15" t="s">
        <v>65</v>
      </c>
      <c r="C69" s="16">
        <v>0</v>
      </c>
      <c r="D69" s="16">
        <v>75</v>
      </c>
      <c r="E69" s="16">
        <v>1000</v>
      </c>
      <c r="F69" s="16">
        <v>1000</v>
      </c>
      <c r="G69" s="16">
        <v>1</v>
      </c>
      <c r="H69" s="16">
        <f t="shared" si="10"/>
        <v>1</v>
      </c>
      <c r="I69" s="16">
        <v>0</v>
      </c>
      <c r="J69" s="16">
        <v>96</v>
      </c>
      <c r="K69" s="16">
        <v>37500</v>
      </c>
      <c r="L69" s="16">
        <v>135000</v>
      </c>
      <c r="M69" s="16">
        <v>0.277777777777778</v>
      </c>
      <c r="N69" s="16">
        <v>34.404352</v>
      </c>
      <c r="O69" s="16">
        <v>0.391872</v>
      </c>
      <c r="P69" s="16">
        <v>4.16992</v>
      </c>
      <c r="Q69" s="16">
        <v>4.039296</v>
      </c>
      <c r="R69" s="15">
        <v>728.5</v>
      </c>
      <c r="S69" s="15">
        <v>1</v>
      </c>
      <c r="T69" s="22"/>
      <c r="U69" s="22"/>
      <c r="V69" s="22"/>
    </row>
    <row r="70" ht="19.5" customHeight="1" spans="1:22">
      <c r="A70" s="20"/>
      <c r="B70" s="15" t="s">
        <v>66</v>
      </c>
      <c r="C70" s="16">
        <v>0</v>
      </c>
      <c r="D70" s="16">
        <v>75</v>
      </c>
      <c r="E70" s="16">
        <v>1000</v>
      </c>
      <c r="F70" s="16">
        <v>1000</v>
      </c>
      <c r="G70" s="16">
        <v>1</v>
      </c>
      <c r="H70" s="16">
        <f t="shared" si="10"/>
        <v>1</v>
      </c>
      <c r="I70" s="16">
        <v>0.107095046854083</v>
      </c>
      <c r="J70" s="16">
        <v>83</v>
      </c>
      <c r="K70" s="16">
        <v>37500</v>
      </c>
      <c r="L70" s="16">
        <v>135000</v>
      </c>
      <c r="M70" s="16">
        <v>0.277777777777778</v>
      </c>
      <c r="N70" s="16">
        <v>34.404352</v>
      </c>
      <c r="O70" s="16">
        <v>0.391872</v>
      </c>
      <c r="P70" s="16">
        <v>6.671872</v>
      </c>
      <c r="Q70" s="16">
        <v>2.41874011976048</v>
      </c>
      <c r="R70" s="15">
        <v>1096</v>
      </c>
      <c r="S70" s="15">
        <v>1</v>
      </c>
      <c r="T70" s="22"/>
      <c r="U70" s="22"/>
      <c r="V70" s="22"/>
    </row>
    <row r="71" ht="19.5" customHeight="1" spans="1:22">
      <c r="A71" s="18"/>
      <c r="B71" s="15" t="s">
        <v>67</v>
      </c>
      <c r="C71" s="16">
        <v>0</v>
      </c>
      <c r="D71" s="16">
        <v>75</v>
      </c>
      <c r="E71" s="16">
        <v>1000</v>
      </c>
      <c r="F71" s="16">
        <v>1000</v>
      </c>
      <c r="G71" s="16">
        <v>1</v>
      </c>
      <c r="H71" s="16">
        <f t="shared" si="10"/>
        <v>1</v>
      </c>
      <c r="I71" s="16">
        <v>0.107095046854083</v>
      </c>
      <c r="J71" s="16">
        <v>83</v>
      </c>
      <c r="K71" s="16">
        <v>37500</v>
      </c>
      <c r="L71" s="16">
        <v>135000</v>
      </c>
      <c r="M71" s="16">
        <v>0.277777777777778</v>
      </c>
      <c r="N71" s="16">
        <v>34.404352</v>
      </c>
      <c r="O71" s="16">
        <v>0.391872</v>
      </c>
      <c r="P71" s="16">
        <v>5.01644511278195</v>
      </c>
      <c r="Q71" s="16">
        <v>4.66564475524476</v>
      </c>
      <c r="R71" s="15">
        <v>1110.15</v>
      </c>
      <c r="S71" s="15">
        <v>1</v>
      </c>
      <c r="T71" s="22"/>
      <c r="U71" s="22"/>
      <c r="V71" s="22"/>
    </row>
    <row r="72" ht="19.5" customHeight="1" spans="1:22">
      <c r="A72" s="19" t="s">
        <v>101</v>
      </c>
      <c r="B72" s="16" t="s">
        <v>102</v>
      </c>
      <c r="C72" s="16">
        <v>0</v>
      </c>
      <c r="D72" s="16">
        <v>150</v>
      </c>
      <c r="E72" s="16">
        <v>2000</v>
      </c>
      <c r="F72" s="16">
        <v>4560</v>
      </c>
      <c r="G72" s="16">
        <v>2.28</v>
      </c>
      <c r="H72" s="16">
        <f t="shared" si="10"/>
        <v>2.28</v>
      </c>
      <c r="I72" s="16">
        <v>0.051</v>
      </c>
      <c r="J72" s="16">
        <v>45</v>
      </c>
      <c r="K72" s="16">
        <v>30000</v>
      </c>
      <c r="L72" s="16">
        <v>300000</v>
      </c>
      <c r="M72" s="16">
        <v>0.1</v>
      </c>
      <c r="N72" s="16">
        <v>8.59261</v>
      </c>
      <c r="O72" s="16">
        <v>2.9320064</v>
      </c>
      <c r="P72" s="16">
        <v>1.3039957</v>
      </c>
      <c r="Q72" s="16">
        <v>1.4660032</v>
      </c>
      <c r="R72" s="15">
        <v>346.864365</v>
      </c>
      <c r="S72" s="15">
        <v>3</v>
      </c>
      <c r="T72" s="22"/>
      <c r="U72" s="22"/>
      <c r="V72" s="22"/>
    </row>
    <row r="73" ht="19.5" customHeight="1" spans="1:22">
      <c r="A73" s="20"/>
      <c r="B73" s="16" t="s">
        <v>103</v>
      </c>
      <c r="C73" s="16">
        <v>0</v>
      </c>
      <c r="D73" s="16">
        <v>150</v>
      </c>
      <c r="E73" s="16">
        <v>2000</v>
      </c>
      <c r="F73" s="16">
        <v>4560</v>
      </c>
      <c r="G73" s="16">
        <v>2.28</v>
      </c>
      <c r="H73" s="16">
        <f t="shared" si="10"/>
        <v>2.28</v>
      </c>
      <c r="I73" s="16">
        <v>0.057</v>
      </c>
      <c r="J73" s="16">
        <v>40.5</v>
      </c>
      <c r="K73" s="16">
        <v>30000</v>
      </c>
      <c r="L73" s="16">
        <v>300000</v>
      </c>
      <c r="M73" s="16">
        <v>0.1</v>
      </c>
      <c r="N73" s="16">
        <v>9.15467</v>
      </c>
      <c r="O73" s="16">
        <v>2.4361376</v>
      </c>
      <c r="P73" s="16">
        <v>1.3039957</v>
      </c>
      <c r="Q73" s="16">
        <v>1.2180688</v>
      </c>
      <c r="R73" s="15">
        <v>355.433045</v>
      </c>
      <c r="S73" s="15">
        <v>3</v>
      </c>
      <c r="T73" s="22"/>
      <c r="U73" s="22"/>
      <c r="V73" s="22"/>
    </row>
    <row r="74" ht="19.5" customHeight="1" spans="1:22">
      <c r="A74" s="20"/>
      <c r="B74" s="16" t="s">
        <v>104</v>
      </c>
      <c r="C74" s="16">
        <v>0</v>
      </c>
      <c r="D74" s="16">
        <v>150</v>
      </c>
      <c r="E74" s="16">
        <v>2000</v>
      </c>
      <c r="F74" s="16">
        <v>4560</v>
      </c>
      <c r="G74" s="16">
        <v>2.28</v>
      </c>
      <c r="H74" s="16">
        <f t="shared" si="10"/>
        <v>2.28</v>
      </c>
      <c r="I74" s="16">
        <v>0.058</v>
      </c>
      <c r="J74" s="16">
        <v>39.2</v>
      </c>
      <c r="K74" s="16">
        <v>39000</v>
      </c>
      <c r="L74" s="16">
        <v>300000</v>
      </c>
      <c r="M74" s="16">
        <v>0.13</v>
      </c>
      <c r="N74" s="16">
        <v>10.4518523076923</v>
      </c>
      <c r="O74" s="16">
        <v>2.456736</v>
      </c>
      <c r="P74" s="16">
        <v>2.3314432</v>
      </c>
      <c r="Q74" s="16">
        <v>1.228368</v>
      </c>
      <c r="R74" s="15">
        <v>447.005845</v>
      </c>
      <c r="S74" s="15">
        <v>3</v>
      </c>
      <c r="T74" s="22"/>
      <c r="U74" s="22"/>
      <c r="V74" s="22"/>
    </row>
    <row r="75" ht="19.5" customHeight="1" spans="1:22">
      <c r="A75" s="20"/>
      <c r="B75" s="16" t="s">
        <v>105</v>
      </c>
      <c r="C75" s="16">
        <v>0</v>
      </c>
      <c r="D75" s="16">
        <v>150</v>
      </c>
      <c r="E75" s="16">
        <v>2000</v>
      </c>
      <c r="F75" s="16">
        <v>4560</v>
      </c>
      <c r="G75" s="16">
        <v>2.28</v>
      </c>
      <c r="H75" s="16">
        <f t="shared" si="10"/>
        <v>2.28</v>
      </c>
      <c r="I75" s="16">
        <v>0.057</v>
      </c>
      <c r="J75" s="16">
        <v>40.9</v>
      </c>
      <c r="K75" s="16">
        <v>39000</v>
      </c>
      <c r="L75" s="16">
        <v>300000</v>
      </c>
      <c r="M75" s="16">
        <v>0.13</v>
      </c>
      <c r="N75" s="16">
        <v>10.0170830769231</v>
      </c>
      <c r="O75" s="16">
        <v>0</v>
      </c>
      <c r="P75" s="16">
        <v>2.3908352</v>
      </c>
      <c r="Q75" s="16">
        <v>1.3034768</v>
      </c>
      <c r="R75" s="15">
        <v>437.02658</v>
      </c>
      <c r="S75" s="15">
        <v>3</v>
      </c>
      <c r="T75" s="22"/>
      <c r="U75" s="22"/>
      <c r="V75" s="22"/>
    </row>
    <row r="76" ht="19.5" customHeight="1" spans="1:22">
      <c r="A76" s="20"/>
      <c r="B76" s="16" t="s">
        <v>106</v>
      </c>
      <c r="C76" s="16">
        <v>0</v>
      </c>
      <c r="D76" s="16">
        <v>150</v>
      </c>
      <c r="E76" s="16">
        <v>2000</v>
      </c>
      <c r="F76" s="16">
        <v>4560</v>
      </c>
      <c r="G76" s="16">
        <v>2.28</v>
      </c>
      <c r="H76" s="16">
        <f t="shared" si="10"/>
        <v>2.28</v>
      </c>
      <c r="I76" s="16">
        <v>0.128</v>
      </c>
      <c r="J76" s="16">
        <v>38.3</v>
      </c>
      <c r="K76" s="16">
        <v>39000</v>
      </c>
      <c r="L76" s="16">
        <v>300000</v>
      </c>
      <c r="M76" s="16">
        <v>0.13</v>
      </c>
      <c r="N76" s="16">
        <v>4.511552</v>
      </c>
      <c r="O76" s="16">
        <v>4.152004416</v>
      </c>
      <c r="P76" s="16">
        <v>1.0865766</v>
      </c>
      <c r="Q76" s="16">
        <v>1.3034768</v>
      </c>
      <c r="R76" s="15">
        <v>427.65085</v>
      </c>
      <c r="S76" s="15">
        <v>3</v>
      </c>
      <c r="T76" s="22"/>
      <c r="U76" s="22"/>
      <c r="V76" s="22"/>
    </row>
    <row r="77" ht="19.5" customHeight="1" spans="1:22">
      <c r="A77" s="18"/>
      <c r="B77" s="16" t="s">
        <v>107</v>
      </c>
      <c r="C77" s="16">
        <v>0</v>
      </c>
      <c r="D77" s="16">
        <v>150</v>
      </c>
      <c r="E77" s="16">
        <v>2000</v>
      </c>
      <c r="F77" s="16">
        <v>4520</v>
      </c>
      <c r="G77" s="16">
        <v>2.26</v>
      </c>
      <c r="H77" s="16">
        <f t="shared" si="10"/>
        <v>2.26</v>
      </c>
      <c r="I77" s="16">
        <v>0.108</v>
      </c>
      <c r="J77" s="16">
        <v>45.6</v>
      </c>
      <c r="K77" s="16">
        <v>39000</v>
      </c>
      <c r="L77" s="16">
        <v>300000</v>
      </c>
      <c r="M77" s="16">
        <v>0.13</v>
      </c>
      <c r="N77" s="16">
        <v>10.0170830769231</v>
      </c>
      <c r="O77" s="16">
        <v>7.8208608</v>
      </c>
      <c r="P77" s="16">
        <v>2.3908352</v>
      </c>
      <c r="Q77" s="16">
        <v>1.3034768</v>
      </c>
      <c r="R77" s="15">
        <v>591.989105</v>
      </c>
      <c r="S77" s="15">
        <v>3</v>
      </c>
      <c r="T77" s="22"/>
      <c r="U77" s="22"/>
      <c r="V77" s="22"/>
    </row>
    <row r="78" ht="19.5" customHeight="1" spans="1:22">
      <c r="A78" s="17" t="s">
        <v>108</v>
      </c>
      <c r="B78" s="15" t="s">
        <v>109</v>
      </c>
      <c r="C78" s="16">
        <v>0</v>
      </c>
      <c r="D78" s="16">
        <v>100</v>
      </c>
      <c r="E78" s="16">
        <v>1000</v>
      </c>
      <c r="F78" s="16">
        <v>2100</v>
      </c>
      <c r="G78" s="16">
        <v>2.1</v>
      </c>
      <c r="H78" s="16">
        <v>2.1</v>
      </c>
      <c r="I78" s="16">
        <v>0.17</v>
      </c>
      <c r="J78" s="16">
        <v>61.43</v>
      </c>
      <c r="K78" s="16">
        <v>17000</v>
      </c>
      <c r="L78" s="16">
        <v>100000</v>
      </c>
      <c r="M78" s="16">
        <v>0.17</v>
      </c>
      <c r="N78" s="16">
        <v>13.219983</v>
      </c>
      <c r="O78" s="16">
        <v>7.00365722240285</v>
      </c>
      <c r="P78" s="16">
        <v>1.90608</v>
      </c>
      <c r="Q78" s="16">
        <v>2.3985832</v>
      </c>
      <c r="R78" s="15">
        <v>315.65</v>
      </c>
      <c r="S78" s="15">
        <v>3</v>
      </c>
      <c r="T78" s="22"/>
      <c r="U78" s="22"/>
      <c r="V78" s="22"/>
    </row>
    <row r="79" ht="19.5" customHeight="1" spans="1:22">
      <c r="A79" s="20"/>
      <c r="B79" s="15" t="s">
        <v>110</v>
      </c>
      <c r="C79" s="16">
        <v>0</v>
      </c>
      <c r="D79" s="16">
        <v>100</v>
      </c>
      <c r="E79" s="16">
        <v>1000</v>
      </c>
      <c r="F79" s="16">
        <v>2100</v>
      </c>
      <c r="G79" s="16">
        <v>2.1</v>
      </c>
      <c r="H79" s="16">
        <v>2.1</v>
      </c>
      <c r="I79" s="16">
        <v>0.17</v>
      </c>
      <c r="J79" s="16">
        <v>73.56</v>
      </c>
      <c r="K79" s="16">
        <v>25000</v>
      </c>
      <c r="L79" s="16">
        <v>100000</v>
      </c>
      <c r="M79" s="16">
        <v>0.25</v>
      </c>
      <c r="N79" s="16">
        <v>10.13922</v>
      </c>
      <c r="O79" s="16">
        <v>13.9997222625595</v>
      </c>
      <c r="P79" s="16">
        <v>1.68036</v>
      </c>
      <c r="Q79" s="16">
        <v>2.3985832</v>
      </c>
      <c r="R79" s="15">
        <v>324.8</v>
      </c>
      <c r="S79" s="15">
        <v>3</v>
      </c>
      <c r="T79" s="22"/>
      <c r="U79" s="22"/>
      <c r="V79" s="22"/>
    </row>
    <row r="80" ht="19.5" customHeight="1" spans="1:22">
      <c r="A80" s="20"/>
      <c r="B80" s="15" t="s">
        <v>111</v>
      </c>
      <c r="C80" s="16">
        <v>0</v>
      </c>
      <c r="D80" s="16">
        <v>100</v>
      </c>
      <c r="E80" s="16">
        <v>1000</v>
      </c>
      <c r="F80" s="16">
        <v>2100</v>
      </c>
      <c r="G80" s="16">
        <v>2.1</v>
      </c>
      <c r="H80" s="16">
        <v>2.1</v>
      </c>
      <c r="I80" s="16">
        <v>0.17</v>
      </c>
      <c r="J80" s="16">
        <v>75.35</v>
      </c>
      <c r="K80" s="16">
        <v>25000</v>
      </c>
      <c r="L80" s="16">
        <v>100000</v>
      </c>
      <c r="M80" s="16">
        <v>0.25</v>
      </c>
      <c r="N80" s="16">
        <v>12.91234</v>
      </c>
      <c r="O80" s="16">
        <v>21.6675645318088</v>
      </c>
      <c r="P80" s="16">
        <v>1.68036</v>
      </c>
      <c r="Q80" s="16">
        <v>3.6333568</v>
      </c>
      <c r="R80" s="15">
        <v>384.8</v>
      </c>
      <c r="S80" s="15">
        <v>3</v>
      </c>
      <c r="T80" s="22"/>
      <c r="U80" s="22"/>
      <c r="V80" s="22"/>
    </row>
    <row r="81" ht="19.5" customHeight="1" spans="1:22">
      <c r="A81" s="18"/>
      <c r="B81" s="15" t="s">
        <v>112</v>
      </c>
      <c r="C81" s="16">
        <v>0</v>
      </c>
      <c r="D81" s="16">
        <v>100</v>
      </c>
      <c r="E81" s="16">
        <v>1000</v>
      </c>
      <c r="F81" s="16">
        <v>2100</v>
      </c>
      <c r="G81" s="16">
        <v>2.1</v>
      </c>
      <c r="H81" s="16">
        <v>2.1</v>
      </c>
      <c r="I81" s="16">
        <v>0.17</v>
      </c>
      <c r="J81" s="16">
        <v>86.02</v>
      </c>
      <c r="K81" s="16">
        <v>33000</v>
      </c>
      <c r="L81" s="16">
        <v>100000</v>
      </c>
      <c r="M81" s="16">
        <v>0.33</v>
      </c>
      <c r="N81" s="16">
        <v>10.00923</v>
      </c>
      <c r="O81" s="16">
        <v>37.0974968499151</v>
      </c>
      <c r="P81" s="16">
        <v>1.23728</v>
      </c>
      <c r="Q81" s="16">
        <v>3.6333568</v>
      </c>
      <c r="R81" s="15">
        <v>383.1</v>
      </c>
      <c r="S81" s="15">
        <v>3</v>
      </c>
      <c r="T81" s="22"/>
      <c r="U81" s="22"/>
      <c r="V81" s="22"/>
    </row>
    <row r="82" ht="19.5" customHeight="1" spans="1:22">
      <c r="A82" s="17" t="s">
        <v>113</v>
      </c>
      <c r="B82" s="15" t="s">
        <v>114</v>
      </c>
      <c r="C82" s="16">
        <v>0</v>
      </c>
      <c r="D82" s="16">
        <v>90</v>
      </c>
      <c r="E82" s="16">
        <v>1802</v>
      </c>
      <c r="F82" s="16">
        <v>3990</v>
      </c>
      <c r="G82" s="16">
        <v>2.21</v>
      </c>
      <c r="H82" s="16">
        <f t="shared" ref="H82:H89" si="11">F82/E82</f>
        <v>2.2142064372919</v>
      </c>
      <c r="I82" s="16">
        <v>0.0385646624807667</v>
      </c>
      <c r="J82" s="16">
        <v>28.3</v>
      </c>
      <c r="K82" s="16">
        <v>11430</v>
      </c>
      <c r="L82" s="16">
        <v>162180</v>
      </c>
      <c r="M82" s="16">
        <v>0.0704772475027747</v>
      </c>
      <c r="N82" s="16">
        <v>7.61643674540682</v>
      </c>
      <c r="O82" s="16">
        <v>6.65075259259259</v>
      </c>
      <c r="P82" s="16">
        <v>5.62376434108527</v>
      </c>
      <c r="Q82" s="16">
        <v>3.3253762962963</v>
      </c>
      <c r="R82" s="15">
        <v>201.1229</v>
      </c>
      <c r="S82" s="15">
        <v>3</v>
      </c>
      <c r="T82" s="22"/>
      <c r="U82" s="22"/>
      <c r="V82" s="22"/>
    </row>
    <row r="83" ht="19.5" customHeight="1" spans="1:22">
      <c r="A83" s="20"/>
      <c r="B83" s="15" t="s">
        <v>115</v>
      </c>
      <c r="C83" s="16">
        <v>0</v>
      </c>
      <c r="D83" s="16">
        <v>90</v>
      </c>
      <c r="E83" s="16">
        <v>1802</v>
      </c>
      <c r="F83" s="16">
        <v>3990</v>
      </c>
      <c r="G83" s="16">
        <v>2.21</v>
      </c>
      <c r="H83" s="16">
        <f t="shared" si="11"/>
        <v>2.2142064372919</v>
      </c>
      <c r="I83" s="16">
        <v>0.0316106601203863</v>
      </c>
      <c r="J83" s="16">
        <v>28.3</v>
      </c>
      <c r="K83" s="16">
        <v>25380</v>
      </c>
      <c r="L83" s="16">
        <v>196740</v>
      </c>
      <c r="M83" s="16">
        <v>0.12900274473925</v>
      </c>
      <c r="N83" s="16">
        <v>6.86019479905437</v>
      </c>
      <c r="O83" s="16">
        <v>4.24516122931442</v>
      </c>
      <c r="P83" s="16">
        <v>1.99522577777778</v>
      </c>
      <c r="Q83" s="16">
        <v>2.72076242424242</v>
      </c>
      <c r="R83" s="15">
        <v>185</v>
      </c>
      <c r="S83" s="15">
        <v>3</v>
      </c>
      <c r="T83" s="22"/>
      <c r="U83" s="22"/>
      <c r="V83" s="22"/>
    </row>
    <row r="84" ht="19.5" customHeight="1" spans="1:22">
      <c r="A84" s="20"/>
      <c r="B84" s="15" t="s">
        <v>89</v>
      </c>
      <c r="C84" s="16">
        <v>0</v>
      </c>
      <c r="D84" s="16">
        <v>90</v>
      </c>
      <c r="E84" s="16">
        <v>1802</v>
      </c>
      <c r="F84" s="16">
        <v>3990</v>
      </c>
      <c r="G84" s="16">
        <v>2.21</v>
      </c>
      <c r="H84" s="16">
        <f t="shared" si="11"/>
        <v>2.2142064372919</v>
      </c>
      <c r="I84" s="16">
        <v>0.0316032216908921</v>
      </c>
      <c r="J84" s="16">
        <v>36.4</v>
      </c>
      <c r="K84" s="16">
        <v>34225</v>
      </c>
      <c r="L84" s="16">
        <v>197330</v>
      </c>
      <c r="M84" s="16">
        <v>0.173440429736989</v>
      </c>
      <c r="N84" s="16">
        <v>6.35908487947407</v>
      </c>
      <c r="O84" s="16">
        <v>6.47100252252252</v>
      </c>
      <c r="P84" s="16">
        <v>1.99522577777778</v>
      </c>
      <c r="Q84" s="16">
        <v>2.72076242424242</v>
      </c>
      <c r="R84" s="15">
        <v>177.0744</v>
      </c>
      <c r="S84" s="15">
        <v>3</v>
      </c>
      <c r="T84" s="22"/>
      <c r="U84" s="22"/>
      <c r="V84" s="22"/>
    </row>
    <row r="85" ht="19.5" customHeight="1" spans="1:22">
      <c r="A85" s="20"/>
      <c r="B85" s="15" t="s">
        <v>116</v>
      </c>
      <c r="C85" s="16">
        <v>0</v>
      </c>
      <c r="D85" s="16">
        <v>90</v>
      </c>
      <c r="E85" s="16">
        <v>1802</v>
      </c>
      <c r="F85" s="16">
        <v>3990</v>
      </c>
      <c r="G85" s="16">
        <v>2.21</v>
      </c>
      <c r="H85" s="16">
        <f t="shared" si="11"/>
        <v>2.2142064372919</v>
      </c>
      <c r="I85" s="16">
        <v>0.0266190231269682</v>
      </c>
      <c r="J85" s="16">
        <v>41</v>
      </c>
      <c r="K85" s="16">
        <v>7380</v>
      </c>
      <c r="L85" s="16">
        <v>162180</v>
      </c>
      <c r="M85" s="16">
        <v>0.0455049944506104</v>
      </c>
      <c r="N85" s="16">
        <v>16.1276016260163</v>
      </c>
      <c r="O85" s="16">
        <v>6.65075259259259</v>
      </c>
      <c r="P85" s="16">
        <v>12.0223939393939</v>
      </c>
      <c r="Q85" s="16">
        <v>6.65075259259259</v>
      </c>
      <c r="R85" s="15">
        <v>345.6298</v>
      </c>
      <c r="S85" s="15">
        <v>2</v>
      </c>
      <c r="T85" s="22"/>
      <c r="U85" s="22"/>
      <c r="V85" s="22"/>
    </row>
    <row r="86" ht="19.5" customHeight="1" spans="1:22">
      <c r="A86" s="20"/>
      <c r="B86" s="15" t="s">
        <v>117</v>
      </c>
      <c r="C86" s="16">
        <v>0</v>
      </c>
      <c r="D86" s="16">
        <v>90</v>
      </c>
      <c r="E86" s="16">
        <v>1802</v>
      </c>
      <c r="F86" s="16">
        <v>3990</v>
      </c>
      <c r="G86" s="16">
        <v>2.21</v>
      </c>
      <c r="H86" s="16">
        <f t="shared" si="11"/>
        <v>2.2142064372919</v>
      </c>
      <c r="I86" s="16">
        <v>0.0216950934376681</v>
      </c>
      <c r="J86" s="16">
        <v>41</v>
      </c>
      <c r="K86" s="16">
        <v>25380</v>
      </c>
      <c r="L86" s="16">
        <v>196740</v>
      </c>
      <c r="M86" s="16">
        <v>0.12900274473925</v>
      </c>
      <c r="N86" s="16">
        <v>9.37917257683215</v>
      </c>
      <c r="O86" s="16">
        <v>4.24516122931442</v>
      </c>
      <c r="P86" s="16">
        <v>6.44858311111111</v>
      </c>
      <c r="Q86" s="16">
        <v>5.44152484848485</v>
      </c>
      <c r="R86" s="15">
        <v>322</v>
      </c>
      <c r="S86" s="15">
        <v>2</v>
      </c>
      <c r="T86" s="22"/>
      <c r="U86" s="22"/>
      <c r="V86" s="22"/>
    </row>
    <row r="87" ht="19.5" customHeight="1" spans="1:22">
      <c r="A87" s="18"/>
      <c r="B87" s="15" t="s">
        <v>118</v>
      </c>
      <c r="C87" s="16">
        <v>0</v>
      </c>
      <c r="D87" s="16">
        <v>90</v>
      </c>
      <c r="E87" s="16">
        <v>1802</v>
      </c>
      <c r="F87" s="16">
        <v>3990</v>
      </c>
      <c r="G87" s="16">
        <v>2.21</v>
      </c>
      <c r="H87" s="16">
        <f t="shared" si="11"/>
        <v>2.2142064372919</v>
      </c>
      <c r="I87" s="16">
        <v>0.0216302269443411</v>
      </c>
      <c r="J87" s="16">
        <v>41</v>
      </c>
      <c r="K87" s="16">
        <v>34225</v>
      </c>
      <c r="L87" s="16">
        <v>197330</v>
      </c>
      <c r="M87" s="16">
        <v>0.173440429736989</v>
      </c>
      <c r="N87" s="16">
        <v>8.69406135865595</v>
      </c>
      <c r="O87" s="16">
        <v>5.29445660933661</v>
      </c>
      <c r="P87" s="16">
        <v>6.90919619047619</v>
      </c>
      <c r="Q87" s="16">
        <v>5.44152484848485</v>
      </c>
      <c r="R87" s="15">
        <v>323.8748</v>
      </c>
      <c r="S87" s="15">
        <v>2</v>
      </c>
      <c r="T87" s="22"/>
      <c r="U87" s="22"/>
      <c r="V87" s="22"/>
    </row>
    <row r="88" ht="19.5" customHeight="1" spans="1:22">
      <c r="A88" s="15" t="s">
        <v>119</v>
      </c>
      <c r="B88" s="15" t="s">
        <v>120</v>
      </c>
      <c r="C88" s="16">
        <v>0</v>
      </c>
      <c r="D88" s="16">
        <v>60</v>
      </c>
      <c r="E88" s="16">
        <v>600</v>
      </c>
      <c r="F88" s="16">
        <v>1200</v>
      </c>
      <c r="G88" s="16">
        <v>2</v>
      </c>
      <c r="H88" s="16">
        <f t="shared" si="11"/>
        <v>2</v>
      </c>
      <c r="I88" s="16">
        <v>0</v>
      </c>
      <c r="J88" s="16">
        <v>48.4</v>
      </c>
      <c r="K88" s="16">
        <v>7920</v>
      </c>
      <c r="L88" s="16">
        <v>36000</v>
      </c>
      <c r="M88" s="16">
        <v>0.22</v>
      </c>
      <c r="N88" s="16">
        <v>11.4181818181818</v>
      </c>
      <c r="O88" s="16">
        <v>4.90625</v>
      </c>
      <c r="P88" s="16">
        <v>2.52321428571429</v>
      </c>
      <c r="Q88" s="16">
        <v>4.90625</v>
      </c>
      <c r="R88" s="15">
        <v>127.12524</v>
      </c>
      <c r="S88" s="15">
        <v>3</v>
      </c>
      <c r="T88" s="22"/>
      <c r="U88" s="22"/>
      <c r="V88" s="22"/>
    </row>
    <row r="89" ht="19.5" customHeight="1" spans="1:22">
      <c r="A89" s="15" t="s">
        <v>121</v>
      </c>
      <c r="B89" s="15" t="s">
        <v>122</v>
      </c>
      <c r="C89" s="16">
        <v>0</v>
      </c>
      <c r="D89" s="16">
        <v>150</v>
      </c>
      <c r="E89" s="16">
        <v>1800</v>
      </c>
      <c r="F89" s="16">
        <v>1800</v>
      </c>
      <c r="G89" s="16">
        <v>1</v>
      </c>
      <c r="H89" s="16">
        <f t="shared" si="11"/>
        <v>1</v>
      </c>
      <c r="I89" s="16">
        <v>0</v>
      </c>
      <c r="J89" s="16">
        <v>61</v>
      </c>
      <c r="K89" s="16">
        <v>39000</v>
      </c>
      <c r="L89" s="16">
        <v>270000</v>
      </c>
      <c r="M89" s="16">
        <v>0.144444444444444</v>
      </c>
      <c r="N89" s="16">
        <v>8.5284</v>
      </c>
      <c r="O89" s="16">
        <v>8.0316</v>
      </c>
      <c r="P89" s="16">
        <v>3.3534</v>
      </c>
      <c r="Q89" s="16">
        <v>4.3056</v>
      </c>
      <c r="R89" s="15">
        <v>574.2</v>
      </c>
      <c r="S89" s="15">
        <v>3</v>
      </c>
      <c r="T89" s="22"/>
      <c r="U89" s="22"/>
      <c r="V89" s="22"/>
    </row>
    <row r="90" ht="19.5" customHeight="1" spans="1:22">
      <c r="A90" s="17" t="s">
        <v>123</v>
      </c>
      <c r="B90" s="15" t="s">
        <v>124</v>
      </c>
      <c r="C90" s="16">
        <v>0</v>
      </c>
      <c r="D90" s="16">
        <v>200</v>
      </c>
      <c r="E90" s="16">
        <v>1300</v>
      </c>
      <c r="F90" s="16">
        <v>2700</v>
      </c>
      <c r="G90" s="16">
        <v>2.08</v>
      </c>
      <c r="H90" s="16">
        <v>2.08</v>
      </c>
      <c r="I90" s="16">
        <v>0</v>
      </c>
      <c r="J90" s="16">
        <v>28.3</v>
      </c>
      <c r="K90" s="16">
        <v>41400</v>
      </c>
      <c r="L90" s="16">
        <v>260000</v>
      </c>
      <c r="M90" s="16">
        <v>0.159230769230769</v>
      </c>
      <c r="N90" s="16">
        <v>15.87024</v>
      </c>
      <c r="O90" s="16">
        <v>4.6934546014615</v>
      </c>
      <c r="P90" s="16">
        <v>3.05088</v>
      </c>
      <c r="Q90" s="16">
        <v>3.02933307610152</v>
      </c>
      <c r="R90" s="15">
        <v>421.5755</v>
      </c>
      <c r="S90" s="15">
        <v>2</v>
      </c>
      <c r="T90" s="22"/>
      <c r="U90" s="22"/>
      <c r="V90" s="22"/>
    </row>
    <row r="91" ht="19.5" customHeight="1" spans="1:22">
      <c r="A91" s="18"/>
      <c r="B91" s="15" t="s">
        <v>125</v>
      </c>
      <c r="C91" s="16">
        <v>1</v>
      </c>
      <c r="D91" s="16">
        <v>84</v>
      </c>
      <c r="E91" s="16">
        <v>548</v>
      </c>
      <c r="F91" s="16">
        <v>1140</v>
      </c>
      <c r="G91" s="16">
        <v>2.08</v>
      </c>
      <c r="H91" s="16">
        <v>2.08</v>
      </c>
      <c r="I91" s="16">
        <v>0</v>
      </c>
      <c r="J91" s="16">
        <v>47</v>
      </c>
      <c r="K91" s="16">
        <v>6972</v>
      </c>
      <c r="L91" s="16">
        <v>46032</v>
      </c>
      <c r="M91" s="16">
        <v>0.151459854014599</v>
      </c>
      <c r="N91" s="16">
        <v>18.396</v>
      </c>
      <c r="O91" s="16">
        <v>4.95689464862408</v>
      </c>
      <c r="P91" s="16">
        <v>2.997</v>
      </c>
      <c r="Q91" s="16">
        <v>3.00572578380564</v>
      </c>
      <c r="R91" s="15">
        <v>75.5025</v>
      </c>
      <c r="S91" s="15">
        <v>2</v>
      </c>
      <c r="T91" s="22"/>
      <c r="U91" s="22"/>
      <c r="V91" s="22"/>
    </row>
    <row r="92" ht="19.5" customHeight="1" spans="1:22">
      <c r="A92" s="19" t="s">
        <v>126</v>
      </c>
      <c r="B92" s="16" t="s">
        <v>127</v>
      </c>
      <c r="C92" s="16">
        <v>0</v>
      </c>
      <c r="D92" s="16">
        <v>100</v>
      </c>
      <c r="E92" s="16">
        <v>1000</v>
      </c>
      <c r="F92" s="16">
        <v>690</v>
      </c>
      <c r="G92" s="16">
        <v>0.69</v>
      </c>
      <c r="H92" s="16">
        <f t="shared" ref="H92:H138" si="12">F92/E92</f>
        <v>0.69</v>
      </c>
      <c r="I92" s="16">
        <v>0.022</v>
      </c>
      <c r="J92" s="16">
        <v>50.7</v>
      </c>
      <c r="K92" s="16">
        <v>0</v>
      </c>
      <c r="L92" s="16">
        <v>100000</v>
      </c>
      <c r="M92" s="16">
        <v>0</v>
      </c>
      <c r="N92" s="16">
        <v>0</v>
      </c>
      <c r="O92" s="16">
        <v>0</v>
      </c>
      <c r="P92" s="16">
        <v>1.49926736842105</v>
      </c>
      <c r="Q92" s="16">
        <v>1.49926736842105</v>
      </c>
      <c r="R92" s="15">
        <v>211.1</v>
      </c>
      <c r="S92" s="15">
        <v>2</v>
      </c>
      <c r="T92" s="22"/>
      <c r="U92" s="22"/>
      <c r="V92" s="22"/>
    </row>
    <row r="93" ht="19.5" customHeight="1" spans="1:22">
      <c r="A93" s="20"/>
      <c r="B93" s="16" t="s">
        <v>128</v>
      </c>
      <c r="C93" s="16">
        <v>0</v>
      </c>
      <c r="D93" s="16">
        <v>100</v>
      </c>
      <c r="E93" s="16">
        <v>1000</v>
      </c>
      <c r="F93" s="16">
        <v>690</v>
      </c>
      <c r="G93" s="16">
        <v>0.69</v>
      </c>
      <c r="H93" s="16">
        <f t="shared" si="12"/>
        <v>0.69</v>
      </c>
      <c r="I93" s="16">
        <v>0.022</v>
      </c>
      <c r="J93" s="16">
        <v>51</v>
      </c>
      <c r="K93" s="16">
        <v>0</v>
      </c>
      <c r="L93" s="16">
        <v>100000</v>
      </c>
      <c r="M93" s="16">
        <v>0</v>
      </c>
      <c r="N93" s="16">
        <v>0</v>
      </c>
      <c r="O93" s="16">
        <v>0</v>
      </c>
      <c r="P93" s="16">
        <v>1.49926736842105</v>
      </c>
      <c r="Q93" s="16">
        <v>1.49926736842105</v>
      </c>
      <c r="R93" s="15">
        <v>205.424</v>
      </c>
      <c r="S93" s="15">
        <v>2</v>
      </c>
      <c r="T93" s="22"/>
      <c r="U93" s="22"/>
      <c r="V93" s="22"/>
    </row>
    <row r="94" ht="19.5" customHeight="1" spans="1:22">
      <c r="A94" s="20"/>
      <c r="B94" s="16" t="s">
        <v>129</v>
      </c>
      <c r="C94" s="16">
        <v>0</v>
      </c>
      <c r="D94" s="16">
        <v>80</v>
      </c>
      <c r="E94" s="16">
        <v>900</v>
      </c>
      <c r="F94" s="16">
        <v>690</v>
      </c>
      <c r="G94" s="16">
        <v>0.77</v>
      </c>
      <c r="H94" s="16">
        <f t="shared" si="12"/>
        <v>0.766666666666667</v>
      </c>
      <c r="I94" s="16">
        <v>0.0939745715865119</v>
      </c>
      <c r="J94" s="16">
        <v>20.1</v>
      </c>
      <c r="K94" s="16">
        <v>0</v>
      </c>
      <c r="L94" s="16">
        <v>72000</v>
      </c>
      <c r="M94" s="16">
        <v>0</v>
      </c>
      <c r="N94" s="16">
        <v>0</v>
      </c>
      <c r="O94" s="16">
        <v>0</v>
      </c>
      <c r="P94" s="16">
        <v>1.62591780821918</v>
      </c>
      <c r="Q94" s="16">
        <v>1.91745901639344</v>
      </c>
      <c r="R94" s="15">
        <v>174.5895</v>
      </c>
      <c r="S94" s="15">
        <v>2</v>
      </c>
      <c r="T94" s="22"/>
      <c r="U94" s="22"/>
      <c r="V94" s="22"/>
    </row>
    <row r="95" ht="19.5" customHeight="1" spans="1:22">
      <c r="A95" s="18"/>
      <c r="B95" s="16" t="s">
        <v>130</v>
      </c>
      <c r="C95" s="16">
        <v>0</v>
      </c>
      <c r="D95" s="16">
        <v>80</v>
      </c>
      <c r="E95" s="16">
        <v>900</v>
      </c>
      <c r="F95" s="16">
        <v>690</v>
      </c>
      <c r="G95" s="16">
        <v>0.77</v>
      </c>
      <c r="H95" s="16">
        <f t="shared" si="12"/>
        <v>0.766666666666667</v>
      </c>
      <c r="I95" s="16">
        <v>0.100182149362477</v>
      </c>
      <c r="J95" s="16">
        <v>24.4</v>
      </c>
      <c r="K95" s="16">
        <v>0</v>
      </c>
      <c r="L95" s="16">
        <v>72000</v>
      </c>
      <c r="M95" s="16">
        <v>0</v>
      </c>
      <c r="N95" s="16">
        <v>0</v>
      </c>
      <c r="O95" s="16">
        <v>0</v>
      </c>
      <c r="P95" s="16">
        <v>1.62591780821918</v>
      </c>
      <c r="Q95" s="16">
        <v>1.91745901639344</v>
      </c>
      <c r="R95" s="15">
        <v>134.65</v>
      </c>
      <c r="S95" s="15">
        <v>1</v>
      </c>
      <c r="T95" s="22"/>
      <c r="U95" s="22"/>
      <c r="V95" s="22"/>
    </row>
    <row r="96" ht="19.5" customHeight="1" spans="1:22">
      <c r="A96" s="15" t="s">
        <v>131</v>
      </c>
      <c r="B96" s="15" t="s">
        <v>132</v>
      </c>
      <c r="C96" s="16">
        <v>1</v>
      </c>
      <c r="D96" s="16">
        <v>200</v>
      </c>
      <c r="E96" s="16">
        <v>1500</v>
      </c>
      <c r="F96" s="16">
        <v>2700</v>
      </c>
      <c r="G96" s="16">
        <v>1.8</v>
      </c>
      <c r="H96" s="16">
        <f t="shared" si="12"/>
        <v>1.8</v>
      </c>
      <c r="I96" s="16">
        <v>0.0941715449223721</v>
      </c>
      <c r="J96" s="16">
        <v>35.3963963963964</v>
      </c>
      <c r="K96" s="16">
        <v>50000</v>
      </c>
      <c r="L96" s="16">
        <v>300000</v>
      </c>
      <c r="M96" s="16">
        <v>0.166666666666667</v>
      </c>
      <c r="N96" s="16">
        <v>4.1056128</v>
      </c>
      <c r="O96" s="16">
        <v>1.175616</v>
      </c>
      <c r="P96" s="16">
        <v>1.50168128841592</v>
      </c>
      <c r="Q96" s="16">
        <v>1.87615</v>
      </c>
      <c r="R96" s="15">
        <v>363.0122</v>
      </c>
      <c r="S96" s="15">
        <v>3</v>
      </c>
      <c r="T96" s="22"/>
      <c r="U96" s="22"/>
      <c r="V96" s="22"/>
    </row>
    <row r="97" ht="19.5" customHeight="1" spans="1:22">
      <c r="A97" s="17" t="s">
        <v>133</v>
      </c>
      <c r="B97" s="15" t="s">
        <v>115</v>
      </c>
      <c r="C97" s="16">
        <v>0</v>
      </c>
      <c r="D97" s="16">
        <v>200</v>
      </c>
      <c r="E97" s="16">
        <v>1500</v>
      </c>
      <c r="F97" s="16">
        <v>2000</v>
      </c>
      <c r="G97" s="16">
        <v>2</v>
      </c>
      <c r="H97" s="16">
        <f t="shared" si="12"/>
        <v>1.33333333333333</v>
      </c>
      <c r="I97" s="16">
        <v>0.0807017543859649</v>
      </c>
      <c r="J97" s="16">
        <v>34.2</v>
      </c>
      <c r="K97" s="16">
        <v>50000</v>
      </c>
      <c r="L97" s="16">
        <v>300000</v>
      </c>
      <c r="M97" s="16">
        <v>0.166666666666667</v>
      </c>
      <c r="N97" s="16">
        <v>5.13001206018826</v>
      </c>
      <c r="O97" s="16">
        <v>1.194181308875</v>
      </c>
      <c r="P97" s="16">
        <v>0.955829611978584</v>
      </c>
      <c r="Q97" s="16">
        <v>0.9553450471</v>
      </c>
      <c r="R97" s="15">
        <v>414.5</v>
      </c>
      <c r="S97" s="15">
        <v>3</v>
      </c>
      <c r="T97" s="22"/>
      <c r="U97" s="22"/>
      <c r="V97" s="22"/>
    </row>
    <row r="98" ht="19.5" customHeight="1" spans="1:22">
      <c r="A98" s="18"/>
      <c r="B98" s="15" t="s">
        <v>89</v>
      </c>
      <c r="C98" s="16">
        <v>0</v>
      </c>
      <c r="D98" s="16">
        <v>200</v>
      </c>
      <c r="E98" s="16">
        <v>1500</v>
      </c>
      <c r="F98" s="16">
        <v>2000</v>
      </c>
      <c r="G98" s="16">
        <v>3</v>
      </c>
      <c r="H98" s="16">
        <f t="shared" si="12"/>
        <v>1.33333333333333</v>
      </c>
      <c r="I98" s="16">
        <v>0.0747967479674797</v>
      </c>
      <c r="J98" s="16">
        <v>36.9</v>
      </c>
      <c r="K98" s="16">
        <v>50000</v>
      </c>
      <c r="L98" s="16">
        <v>300000</v>
      </c>
      <c r="M98" s="16">
        <v>0.166666666666667</v>
      </c>
      <c r="N98" s="16">
        <v>5.13001206018826</v>
      </c>
      <c r="O98" s="16">
        <v>1.194181308875</v>
      </c>
      <c r="P98" s="16">
        <v>0.955829611978584</v>
      </c>
      <c r="Q98" s="16">
        <v>0.9553450471</v>
      </c>
      <c r="R98" s="15">
        <v>316.5</v>
      </c>
      <c r="S98" s="15">
        <v>3</v>
      </c>
      <c r="T98" s="22"/>
      <c r="U98" s="22"/>
      <c r="V98" s="22"/>
    </row>
    <row r="99" ht="19.5" customHeight="1" spans="1:22">
      <c r="A99" s="17" t="s">
        <v>134</v>
      </c>
      <c r="B99" s="15" t="s">
        <v>135</v>
      </c>
      <c r="C99" s="16">
        <v>0</v>
      </c>
      <c r="D99" s="16">
        <v>130</v>
      </c>
      <c r="E99" s="16">
        <v>850</v>
      </c>
      <c r="F99" s="16">
        <v>580</v>
      </c>
      <c r="G99" s="16">
        <f t="shared" ref="G99:G118" si="13">H99</f>
        <v>0.682352941176471</v>
      </c>
      <c r="H99" s="16">
        <f t="shared" si="12"/>
        <v>0.682352941176471</v>
      </c>
      <c r="I99" s="16">
        <v>0.201430367642226</v>
      </c>
      <c r="J99" s="16">
        <v>26.1</v>
      </c>
      <c r="K99" s="16">
        <v>52000</v>
      </c>
      <c r="L99" s="16">
        <v>180700</v>
      </c>
      <c r="M99" s="16">
        <v>0.287769784172662</v>
      </c>
      <c r="N99" s="16">
        <v>3.6168</v>
      </c>
      <c r="O99" s="16">
        <v>2.12264</v>
      </c>
      <c r="P99" s="16">
        <v>1.43995569230769</v>
      </c>
      <c r="Q99" s="16">
        <v>2.78252307692308</v>
      </c>
      <c r="R99" s="15">
        <v>645.46425</v>
      </c>
      <c r="S99" s="15">
        <v>1</v>
      </c>
      <c r="T99" s="22"/>
      <c r="U99" s="22"/>
      <c r="V99" s="22"/>
    </row>
    <row r="100" ht="19.5" customHeight="1" spans="1:22">
      <c r="A100" s="20"/>
      <c r="B100" s="15" t="s">
        <v>136</v>
      </c>
      <c r="C100" s="16">
        <v>0</v>
      </c>
      <c r="D100" s="16">
        <v>130</v>
      </c>
      <c r="E100" s="16">
        <v>850</v>
      </c>
      <c r="F100" s="16">
        <v>580</v>
      </c>
      <c r="G100" s="16">
        <f t="shared" si="13"/>
        <v>0.682352941176471</v>
      </c>
      <c r="H100" s="16">
        <f t="shared" si="12"/>
        <v>0.682352941176471</v>
      </c>
      <c r="I100" s="16">
        <v>0.201430367642226</v>
      </c>
      <c r="J100" s="16">
        <v>26.1</v>
      </c>
      <c r="K100" s="16">
        <v>52000</v>
      </c>
      <c r="L100" s="16">
        <v>180700</v>
      </c>
      <c r="M100" s="16">
        <v>0.287769784172662</v>
      </c>
      <c r="N100" s="16">
        <v>9.0486</v>
      </c>
      <c r="O100" s="16">
        <v>2.12264</v>
      </c>
      <c r="P100" s="16">
        <v>1.43995569230769</v>
      </c>
      <c r="Q100" s="16">
        <v>2.78252307692308</v>
      </c>
      <c r="R100" s="15">
        <v>924.91655</v>
      </c>
      <c r="S100" s="15">
        <v>1</v>
      </c>
      <c r="T100" s="22"/>
      <c r="U100" s="22"/>
      <c r="V100" s="22"/>
    </row>
    <row r="101" ht="19.5" customHeight="1" spans="1:22">
      <c r="A101" s="20"/>
      <c r="B101" s="15" t="s">
        <v>137</v>
      </c>
      <c r="C101" s="16">
        <v>0</v>
      </c>
      <c r="D101" s="16">
        <v>130</v>
      </c>
      <c r="E101" s="16">
        <v>850</v>
      </c>
      <c r="F101" s="16">
        <v>580</v>
      </c>
      <c r="G101" s="16">
        <f t="shared" si="13"/>
        <v>0.682352941176471</v>
      </c>
      <c r="H101" s="16">
        <f t="shared" si="12"/>
        <v>0.682352941176471</v>
      </c>
      <c r="I101" s="16">
        <v>0.498275119957085</v>
      </c>
      <c r="J101" s="16">
        <v>26.1</v>
      </c>
      <c r="K101" s="16">
        <v>52000</v>
      </c>
      <c r="L101" s="16">
        <v>180700</v>
      </c>
      <c r="M101" s="16">
        <v>0.287769784172662</v>
      </c>
      <c r="N101" s="16">
        <v>3.6168</v>
      </c>
      <c r="O101" s="16">
        <v>2.12264</v>
      </c>
      <c r="P101" s="16">
        <v>1.43995569230769</v>
      </c>
      <c r="Q101" s="16">
        <v>2.78252307692308</v>
      </c>
      <c r="R101" s="15">
        <v>968.0802</v>
      </c>
      <c r="S101" s="15">
        <v>1</v>
      </c>
      <c r="T101" s="22"/>
      <c r="U101" s="22"/>
      <c r="V101" s="22"/>
    </row>
    <row r="102" ht="19.5" customHeight="1" spans="1:22">
      <c r="A102" s="20"/>
      <c r="B102" s="15" t="s">
        <v>138</v>
      </c>
      <c r="C102" s="16">
        <v>0</v>
      </c>
      <c r="D102" s="16">
        <v>130</v>
      </c>
      <c r="E102" s="16">
        <v>850</v>
      </c>
      <c r="F102" s="16">
        <v>580</v>
      </c>
      <c r="G102" s="16">
        <f t="shared" si="13"/>
        <v>0.682352941176471</v>
      </c>
      <c r="H102" s="16">
        <f t="shared" si="12"/>
        <v>0.682352941176471</v>
      </c>
      <c r="I102" s="16">
        <v>0.498275119957085</v>
      </c>
      <c r="J102" s="16">
        <v>26.1</v>
      </c>
      <c r="K102" s="16">
        <v>52000</v>
      </c>
      <c r="L102" s="16">
        <v>180700</v>
      </c>
      <c r="M102" s="16">
        <v>0.287769784172662</v>
      </c>
      <c r="N102" s="16">
        <v>9.0486</v>
      </c>
      <c r="O102" s="16">
        <v>2.12264</v>
      </c>
      <c r="P102" s="16">
        <v>1.43995569230769</v>
      </c>
      <c r="Q102" s="16">
        <v>2.78252307692308</v>
      </c>
      <c r="R102" s="15">
        <v>1053.2376</v>
      </c>
      <c r="S102" s="15">
        <v>1</v>
      </c>
      <c r="T102" s="22"/>
      <c r="U102" s="22"/>
      <c r="V102" s="22"/>
    </row>
    <row r="103" ht="19.5" customHeight="1" spans="1:22">
      <c r="A103" s="20"/>
      <c r="B103" s="15" t="s">
        <v>139</v>
      </c>
      <c r="C103" s="16">
        <v>0</v>
      </c>
      <c r="D103" s="16">
        <v>130</v>
      </c>
      <c r="E103" s="16">
        <v>850</v>
      </c>
      <c r="F103" s="16">
        <v>920</v>
      </c>
      <c r="G103" s="16">
        <f t="shared" si="13"/>
        <v>1.08235294117647</v>
      </c>
      <c r="H103" s="16">
        <f t="shared" si="12"/>
        <v>1.08235294117647</v>
      </c>
      <c r="I103" s="16">
        <v>0.201430367642226</v>
      </c>
      <c r="J103" s="16">
        <v>26.1</v>
      </c>
      <c r="K103" s="16">
        <v>52000</v>
      </c>
      <c r="L103" s="16">
        <v>180700</v>
      </c>
      <c r="M103" s="16">
        <v>0.287769784172662</v>
      </c>
      <c r="N103" s="16">
        <v>3.6168</v>
      </c>
      <c r="O103" s="16">
        <v>2.12264</v>
      </c>
      <c r="P103" s="16">
        <v>1.43995569230769</v>
      </c>
      <c r="Q103" s="16">
        <v>2.78252307692308</v>
      </c>
      <c r="R103" s="15">
        <v>471.36005</v>
      </c>
      <c r="S103" s="15">
        <v>1</v>
      </c>
      <c r="T103" s="22"/>
      <c r="U103" s="22"/>
      <c r="V103" s="22"/>
    </row>
    <row r="104" ht="19.5" customHeight="1" spans="1:22">
      <c r="A104" s="20"/>
      <c r="B104" s="15" t="s">
        <v>140</v>
      </c>
      <c r="C104" s="16">
        <v>0</v>
      </c>
      <c r="D104" s="16">
        <v>130</v>
      </c>
      <c r="E104" s="16">
        <v>850</v>
      </c>
      <c r="F104" s="16">
        <v>920</v>
      </c>
      <c r="G104" s="16">
        <f t="shared" si="13"/>
        <v>1.08235294117647</v>
      </c>
      <c r="H104" s="16">
        <f t="shared" si="12"/>
        <v>1.08235294117647</v>
      </c>
      <c r="I104" s="16">
        <v>0.201430367642226</v>
      </c>
      <c r="J104" s="16">
        <v>26.1</v>
      </c>
      <c r="K104" s="16">
        <v>52000</v>
      </c>
      <c r="L104" s="16">
        <v>180700</v>
      </c>
      <c r="M104" s="16">
        <v>0.287769784172662</v>
      </c>
      <c r="N104" s="16">
        <v>9.0486</v>
      </c>
      <c r="O104" s="16">
        <v>2.12264</v>
      </c>
      <c r="P104" s="16">
        <v>1.43995569230769</v>
      </c>
      <c r="Q104" s="16">
        <v>2.78252307692308</v>
      </c>
      <c r="R104" s="15">
        <v>649.95775</v>
      </c>
      <c r="S104" s="15">
        <v>1</v>
      </c>
      <c r="T104" s="22"/>
      <c r="U104" s="22"/>
      <c r="V104" s="22"/>
    </row>
    <row r="105" ht="19.5" customHeight="1" spans="1:22">
      <c r="A105" s="20"/>
      <c r="B105" s="15" t="s">
        <v>141</v>
      </c>
      <c r="C105" s="16">
        <v>0</v>
      </c>
      <c r="D105" s="16">
        <v>130</v>
      </c>
      <c r="E105" s="16">
        <v>850</v>
      </c>
      <c r="F105" s="16">
        <v>920</v>
      </c>
      <c r="G105" s="16">
        <f t="shared" si="13"/>
        <v>1.08235294117647</v>
      </c>
      <c r="H105" s="16">
        <f t="shared" si="12"/>
        <v>1.08235294117647</v>
      </c>
      <c r="I105" s="16">
        <v>0.498275119957085</v>
      </c>
      <c r="J105" s="16">
        <v>26.1</v>
      </c>
      <c r="K105" s="16">
        <v>52000</v>
      </c>
      <c r="L105" s="16">
        <v>180700</v>
      </c>
      <c r="M105" s="16">
        <v>0.287769784172662</v>
      </c>
      <c r="N105" s="16">
        <v>3.6168</v>
      </c>
      <c r="O105" s="16">
        <v>2.12264</v>
      </c>
      <c r="P105" s="16">
        <v>1.43995569230769</v>
      </c>
      <c r="Q105" s="16">
        <v>2.78252307692308</v>
      </c>
      <c r="R105" s="15">
        <v>702.64585</v>
      </c>
      <c r="S105" s="15">
        <v>1</v>
      </c>
      <c r="T105" s="22"/>
      <c r="U105" s="22"/>
      <c r="V105" s="22"/>
    </row>
    <row r="106" ht="19.5" customHeight="1" spans="1:22">
      <c r="A106" s="20"/>
      <c r="B106" s="15" t="s">
        <v>142</v>
      </c>
      <c r="C106" s="16">
        <v>0</v>
      </c>
      <c r="D106" s="16">
        <v>130</v>
      </c>
      <c r="E106" s="16">
        <v>850</v>
      </c>
      <c r="F106" s="16">
        <v>920</v>
      </c>
      <c r="G106" s="16">
        <f t="shared" si="13"/>
        <v>1.08235294117647</v>
      </c>
      <c r="H106" s="16">
        <f t="shared" si="12"/>
        <v>1.08235294117647</v>
      </c>
      <c r="I106" s="16">
        <v>0.498275119957085</v>
      </c>
      <c r="J106" s="16">
        <v>26.1</v>
      </c>
      <c r="K106" s="16">
        <v>52000</v>
      </c>
      <c r="L106" s="16">
        <v>180700</v>
      </c>
      <c r="M106" s="16">
        <v>0.287769784172662</v>
      </c>
      <c r="N106" s="16">
        <v>9.0486</v>
      </c>
      <c r="O106" s="16">
        <v>2.12264</v>
      </c>
      <c r="P106" s="16">
        <v>1.43995569230769</v>
      </c>
      <c r="Q106" s="16">
        <v>2.78252307692308</v>
      </c>
      <c r="R106" s="15">
        <v>828.4724</v>
      </c>
      <c r="S106" s="15">
        <v>1</v>
      </c>
      <c r="T106" s="22"/>
      <c r="U106" s="22"/>
      <c r="V106" s="22"/>
    </row>
    <row r="107" ht="19.5" customHeight="1" spans="1:22">
      <c r="A107" s="20"/>
      <c r="B107" s="15" t="s">
        <v>143</v>
      </c>
      <c r="C107" s="16">
        <v>0</v>
      </c>
      <c r="D107" s="16">
        <v>130</v>
      </c>
      <c r="E107" s="16">
        <v>850</v>
      </c>
      <c r="F107" s="16">
        <v>1300</v>
      </c>
      <c r="G107" s="16">
        <f t="shared" si="13"/>
        <v>1.52941176470588</v>
      </c>
      <c r="H107" s="16">
        <f t="shared" si="12"/>
        <v>1.52941176470588</v>
      </c>
      <c r="I107" s="16">
        <v>0.196242351454352</v>
      </c>
      <c r="J107" s="16">
        <v>28.2</v>
      </c>
      <c r="K107" s="16">
        <v>52000</v>
      </c>
      <c r="L107" s="16">
        <v>180700</v>
      </c>
      <c r="M107" s="16">
        <v>0.287769784172662</v>
      </c>
      <c r="N107" s="16">
        <v>9.052</v>
      </c>
      <c r="O107" s="16">
        <v>3.60786</v>
      </c>
      <c r="P107" s="16">
        <v>1.43995569230769</v>
      </c>
      <c r="Q107" s="16">
        <v>2.36823630769231</v>
      </c>
      <c r="R107" s="15">
        <v>361.29765</v>
      </c>
      <c r="S107" s="15">
        <v>2</v>
      </c>
      <c r="T107" s="22"/>
      <c r="U107" s="22"/>
      <c r="V107" s="22"/>
    </row>
    <row r="108" ht="19.5" customHeight="1" spans="1:22">
      <c r="A108" s="20"/>
      <c r="B108" s="15" t="s">
        <v>144</v>
      </c>
      <c r="C108" s="16">
        <v>0</v>
      </c>
      <c r="D108" s="16">
        <v>130</v>
      </c>
      <c r="E108" s="16">
        <v>850</v>
      </c>
      <c r="F108" s="16">
        <v>1300</v>
      </c>
      <c r="G108" s="16">
        <f t="shared" si="13"/>
        <v>1.52941176470588</v>
      </c>
      <c r="H108" s="16">
        <f t="shared" si="12"/>
        <v>1.52941176470588</v>
      </c>
      <c r="I108" s="16">
        <v>0.196242351454352</v>
      </c>
      <c r="J108" s="16">
        <v>28.2</v>
      </c>
      <c r="K108" s="16">
        <v>52000</v>
      </c>
      <c r="L108" s="16">
        <v>180700</v>
      </c>
      <c r="M108" s="16">
        <v>0.287769784172662</v>
      </c>
      <c r="N108" s="16">
        <v>11.1804</v>
      </c>
      <c r="O108" s="16">
        <v>3.60786</v>
      </c>
      <c r="P108" s="16">
        <v>1.43995569230769</v>
      </c>
      <c r="Q108" s="16">
        <v>2.36823630769231</v>
      </c>
      <c r="R108" s="15">
        <v>442.20645</v>
      </c>
      <c r="S108" s="15">
        <v>2</v>
      </c>
      <c r="T108" s="22"/>
      <c r="U108" s="22"/>
      <c r="V108" s="22"/>
    </row>
    <row r="109" ht="19.5" customHeight="1" spans="1:22">
      <c r="A109" s="20"/>
      <c r="B109" s="15" t="s">
        <v>145</v>
      </c>
      <c r="C109" s="16">
        <v>0</v>
      </c>
      <c r="D109" s="16">
        <v>130</v>
      </c>
      <c r="E109" s="16">
        <v>850</v>
      </c>
      <c r="F109" s="16">
        <v>1300</v>
      </c>
      <c r="G109" s="16">
        <f t="shared" si="13"/>
        <v>1.52941176470588</v>
      </c>
      <c r="H109" s="16">
        <f t="shared" si="12"/>
        <v>1.52941176470588</v>
      </c>
      <c r="I109" s="16">
        <v>0.500417996208598</v>
      </c>
      <c r="J109" s="16">
        <v>28.2</v>
      </c>
      <c r="K109" s="16">
        <v>52000</v>
      </c>
      <c r="L109" s="16">
        <v>180700</v>
      </c>
      <c r="M109" s="16">
        <v>0.287769784172662</v>
      </c>
      <c r="N109" s="16">
        <v>9.052</v>
      </c>
      <c r="O109" s="16">
        <v>3.60786</v>
      </c>
      <c r="P109" s="16">
        <v>1.43995569230769</v>
      </c>
      <c r="Q109" s="16">
        <v>2.36823630769231</v>
      </c>
      <c r="R109" s="15">
        <v>535.5</v>
      </c>
      <c r="S109" s="15">
        <v>2</v>
      </c>
      <c r="T109" s="22"/>
      <c r="U109" s="22"/>
      <c r="V109" s="22"/>
    </row>
    <row r="110" ht="19.5" customHeight="1" spans="1:22">
      <c r="A110" s="20"/>
      <c r="B110" s="15" t="s">
        <v>146</v>
      </c>
      <c r="C110" s="16">
        <v>0</v>
      </c>
      <c r="D110" s="16">
        <v>130</v>
      </c>
      <c r="E110" s="16">
        <v>850</v>
      </c>
      <c r="F110" s="16">
        <v>1300</v>
      </c>
      <c r="G110" s="16">
        <f t="shared" si="13"/>
        <v>1.52941176470588</v>
      </c>
      <c r="H110" s="16">
        <f t="shared" si="12"/>
        <v>1.52941176470588</v>
      </c>
      <c r="I110" s="16">
        <v>0.500417996208598</v>
      </c>
      <c r="J110" s="16">
        <v>28.2</v>
      </c>
      <c r="K110" s="16">
        <v>52000</v>
      </c>
      <c r="L110" s="16">
        <v>180700</v>
      </c>
      <c r="M110" s="16">
        <v>0.287769784172662</v>
      </c>
      <c r="N110" s="16">
        <v>11.1804</v>
      </c>
      <c r="O110" s="16">
        <v>3.60786</v>
      </c>
      <c r="P110" s="16">
        <v>1.43995569230769</v>
      </c>
      <c r="Q110" s="16">
        <v>2.36823630769231</v>
      </c>
      <c r="R110" s="15">
        <v>603.25</v>
      </c>
      <c r="S110" s="15">
        <v>2</v>
      </c>
      <c r="T110" s="22"/>
      <c r="U110" s="22"/>
      <c r="V110" s="22"/>
    </row>
    <row r="111" ht="19.5" customHeight="1" spans="1:22">
      <c r="A111" s="20"/>
      <c r="B111" s="15" t="s">
        <v>147</v>
      </c>
      <c r="C111" s="16">
        <v>0</v>
      </c>
      <c r="D111" s="16">
        <v>130</v>
      </c>
      <c r="E111" s="16">
        <v>850</v>
      </c>
      <c r="F111" s="16">
        <v>1700</v>
      </c>
      <c r="G111" s="16">
        <f t="shared" si="13"/>
        <v>2</v>
      </c>
      <c r="H111" s="16">
        <f t="shared" si="12"/>
        <v>2</v>
      </c>
      <c r="I111" s="16">
        <v>0.196242351454352</v>
      </c>
      <c r="J111" s="16">
        <v>28.2</v>
      </c>
      <c r="K111" s="16">
        <v>52000</v>
      </c>
      <c r="L111" s="16">
        <v>180700</v>
      </c>
      <c r="M111" s="16">
        <v>0.287769784172662</v>
      </c>
      <c r="N111" s="16">
        <v>9.052</v>
      </c>
      <c r="O111" s="16">
        <v>3.60786</v>
      </c>
      <c r="P111" s="16">
        <v>1.43995569230769</v>
      </c>
      <c r="Q111" s="16">
        <v>2.36823630769231</v>
      </c>
      <c r="R111" s="15">
        <v>301.5</v>
      </c>
      <c r="S111" s="15">
        <v>3</v>
      </c>
      <c r="T111" s="22"/>
      <c r="U111" s="22"/>
      <c r="V111" s="22"/>
    </row>
    <row r="112" ht="19.5" customHeight="1" spans="1:22">
      <c r="A112" s="20"/>
      <c r="B112" s="15" t="s">
        <v>148</v>
      </c>
      <c r="C112" s="16">
        <v>0</v>
      </c>
      <c r="D112" s="16">
        <v>130</v>
      </c>
      <c r="E112" s="16">
        <v>850</v>
      </c>
      <c r="F112" s="16">
        <v>1700</v>
      </c>
      <c r="G112" s="16">
        <f t="shared" si="13"/>
        <v>2</v>
      </c>
      <c r="H112" s="16">
        <f t="shared" si="12"/>
        <v>2</v>
      </c>
      <c r="I112" s="16">
        <v>0.196242351454352</v>
      </c>
      <c r="J112" s="16">
        <v>28.2</v>
      </c>
      <c r="K112" s="16">
        <v>52000</v>
      </c>
      <c r="L112" s="16">
        <v>180700</v>
      </c>
      <c r="M112" s="16">
        <v>0.287769784172662</v>
      </c>
      <c r="N112" s="16">
        <v>11.1804</v>
      </c>
      <c r="O112" s="16">
        <v>3.60786</v>
      </c>
      <c r="P112" s="16">
        <v>1.43995569230769</v>
      </c>
      <c r="Q112" s="16">
        <v>2.36823630769231</v>
      </c>
      <c r="R112" s="15">
        <v>372.5</v>
      </c>
      <c r="S112" s="15">
        <v>3</v>
      </c>
      <c r="T112" s="22"/>
      <c r="U112" s="22"/>
      <c r="V112" s="22"/>
    </row>
    <row r="113" ht="19.5" customHeight="1" spans="1:22">
      <c r="A113" s="20"/>
      <c r="B113" s="15" t="s">
        <v>149</v>
      </c>
      <c r="C113" s="16">
        <v>0</v>
      </c>
      <c r="D113" s="16">
        <v>130</v>
      </c>
      <c r="E113" s="16">
        <v>850</v>
      </c>
      <c r="F113" s="16">
        <v>1700</v>
      </c>
      <c r="G113" s="16">
        <f t="shared" si="13"/>
        <v>2</v>
      </c>
      <c r="H113" s="16">
        <f t="shared" si="12"/>
        <v>2</v>
      </c>
      <c r="I113" s="16">
        <v>0.500417996208598</v>
      </c>
      <c r="J113" s="16">
        <v>28.2</v>
      </c>
      <c r="K113" s="16">
        <v>52000</v>
      </c>
      <c r="L113" s="16">
        <v>180700</v>
      </c>
      <c r="M113" s="16">
        <v>0.287769784172662</v>
      </c>
      <c r="N113" s="16">
        <v>9.052</v>
      </c>
      <c r="O113" s="16">
        <v>3.60786</v>
      </c>
      <c r="P113" s="16">
        <v>1.43995569230769</v>
      </c>
      <c r="Q113" s="16">
        <v>2.36823630769231</v>
      </c>
      <c r="R113" s="15">
        <v>445.6</v>
      </c>
      <c r="S113" s="15">
        <v>2</v>
      </c>
      <c r="T113" s="22"/>
      <c r="U113" s="22"/>
      <c r="V113" s="22"/>
    </row>
    <row r="114" ht="19.5" customHeight="1" spans="1:22">
      <c r="A114" s="20"/>
      <c r="B114" s="15" t="s">
        <v>150</v>
      </c>
      <c r="C114" s="16">
        <v>0</v>
      </c>
      <c r="D114" s="16">
        <v>130</v>
      </c>
      <c r="E114" s="16">
        <v>850</v>
      </c>
      <c r="F114" s="16">
        <v>1700</v>
      </c>
      <c r="G114" s="16">
        <f t="shared" si="13"/>
        <v>2</v>
      </c>
      <c r="H114" s="16">
        <f t="shared" si="12"/>
        <v>2</v>
      </c>
      <c r="I114" s="16">
        <v>0.500417996208598</v>
      </c>
      <c r="J114" s="16">
        <v>28.2</v>
      </c>
      <c r="K114" s="16">
        <v>52000</v>
      </c>
      <c r="L114" s="16">
        <v>180700</v>
      </c>
      <c r="M114" s="16">
        <v>0.287769784172662</v>
      </c>
      <c r="N114" s="16">
        <v>11.1804</v>
      </c>
      <c r="O114" s="16">
        <v>3.60786</v>
      </c>
      <c r="P114" s="16">
        <v>1.43995569230769</v>
      </c>
      <c r="Q114" s="16">
        <v>2.36823630769231</v>
      </c>
      <c r="R114" s="15">
        <v>517.85</v>
      </c>
      <c r="S114" s="15">
        <v>2</v>
      </c>
      <c r="T114" s="22"/>
      <c r="U114" s="22"/>
      <c r="V114" s="22"/>
    </row>
    <row r="115" ht="19.5" customHeight="1" spans="1:22">
      <c r="A115" s="20"/>
      <c r="B115" s="15" t="s">
        <v>151</v>
      </c>
      <c r="C115" s="16">
        <v>0</v>
      </c>
      <c r="D115" s="16">
        <v>130</v>
      </c>
      <c r="E115" s="16">
        <v>850</v>
      </c>
      <c r="F115" s="16">
        <v>2200</v>
      </c>
      <c r="G115" s="16">
        <f t="shared" si="13"/>
        <v>2.58823529411765</v>
      </c>
      <c r="H115" s="16">
        <f t="shared" si="12"/>
        <v>2.58823529411765</v>
      </c>
      <c r="I115" s="16">
        <v>0.196242351454352</v>
      </c>
      <c r="J115" s="16">
        <v>28.2</v>
      </c>
      <c r="K115" s="16">
        <v>52000</v>
      </c>
      <c r="L115" s="16">
        <v>180700</v>
      </c>
      <c r="M115" s="16">
        <v>0.287769784172662</v>
      </c>
      <c r="N115" s="16">
        <v>9.052</v>
      </c>
      <c r="O115" s="16">
        <v>3.60786</v>
      </c>
      <c r="P115" s="16">
        <v>1.43995569230769</v>
      </c>
      <c r="Q115" s="16">
        <v>2.36823630769231</v>
      </c>
      <c r="R115" s="15">
        <v>243</v>
      </c>
      <c r="S115" s="15">
        <v>3</v>
      </c>
      <c r="T115" s="22"/>
      <c r="U115" s="22"/>
      <c r="V115" s="22"/>
    </row>
    <row r="116" ht="19.5" customHeight="1" spans="1:22">
      <c r="A116" s="20"/>
      <c r="B116" s="15" t="s">
        <v>152</v>
      </c>
      <c r="C116" s="16">
        <v>0</v>
      </c>
      <c r="D116" s="16">
        <v>130</v>
      </c>
      <c r="E116" s="16">
        <v>850</v>
      </c>
      <c r="F116" s="16">
        <v>2200</v>
      </c>
      <c r="G116" s="16">
        <f t="shared" si="13"/>
        <v>2.58823529411765</v>
      </c>
      <c r="H116" s="16">
        <f t="shared" si="12"/>
        <v>2.58823529411765</v>
      </c>
      <c r="I116" s="16">
        <v>0.196242351454352</v>
      </c>
      <c r="J116" s="16">
        <v>28.2</v>
      </c>
      <c r="K116" s="16">
        <v>52000</v>
      </c>
      <c r="L116" s="16">
        <v>180700</v>
      </c>
      <c r="M116" s="16">
        <v>0.287769784172662</v>
      </c>
      <c r="N116" s="16">
        <v>11.1804</v>
      </c>
      <c r="O116" s="16">
        <v>3.60786</v>
      </c>
      <c r="P116" s="16">
        <v>1.43995569230769</v>
      </c>
      <c r="Q116" s="16">
        <v>2.36823630769231</v>
      </c>
      <c r="R116" s="15">
        <v>301.5</v>
      </c>
      <c r="S116" s="15">
        <v>3</v>
      </c>
      <c r="T116" s="22"/>
      <c r="U116" s="22"/>
      <c r="V116" s="22"/>
    </row>
    <row r="117" ht="19.5" customHeight="1" spans="1:22">
      <c r="A117" s="20"/>
      <c r="B117" s="15" t="s">
        <v>153</v>
      </c>
      <c r="C117" s="16">
        <v>0</v>
      </c>
      <c r="D117" s="16">
        <v>130</v>
      </c>
      <c r="E117" s="16">
        <v>850</v>
      </c>
      <c r="F117" s="16">
        <v>2200</v>
      </c>
      <c r="G117" s="16">
        <f t="shared" si="13"/>
        <v>2.58823529411765</v>
      </c>
      <c r="H117" s="16">
        <f t="shared" si="12"/>
        <v>2.58823529411765</v>
      </c>
      <c r="I117" s="16">
        <v>0.500417996208598</v>
      </c>
      <c r="J117" s="16">
        <v>28.2</v>
      </c>
      <c r="K117" s="16">
        <v>52000</v>
      </c>
      <c r="L117" s="16">
        <v>180700</v>
      </c>
      <c r="M117" s="16">
        <v>0.287769784172662</v>
      </c>
      <c r="N117" s="16">
        <v>9.052</v>
      </c>
      <c r="O117" s="16">
        <v>3.60786</v>
      </c>
      <c r="P117" s="16">
        <v>1.43995569230769</v>
      </c>
      <c r="Q117" s="16">
        <v>2.36823630769231</v>
      </c>
      <c r="R117" s="15">
        <v>353.15</v>
      </c>
      <c r="S117" s="15">
        <v>3</v>
      </c>
      <c r="T117" s="22"/>
      <c r="U117" s="22"/>
      <c r="V117" s="22"/>
    </row>
    <row r="118" ht="19.5" customHeight="1" spans="1:22">
      <c r="A118" s="18"/>
      <c r="B118" s="15" t="s">
        <v>154</v>
      </c>
      <c r="C118" s="16">
        <v>0</v>
      </c>
      <c r="D118" s="16">
        <v>130</v>
      </c>
      <c r="E118" s="16">
        <v>850</v>
      </c>
      <c r="F118" s="16">
        <v>2200</v>
      </c>
      <c r="G118" s="16">
        <f t="shared" si="13"/>
        <v>2.58823529411765</v>
      </c>
      <c r="H118" s="16">
        <f t="shared" si="12"/>
        <v>2.58823529411765</v>
      </c>
      <c r="I118" s="16">
        <v>0.500417996208598</v>
      </c>
      <c r="J118" s="16">
        <v>28.2</v>
      </c>
      <c r="K118" s="16">
        <v>52000</v>
      </c>
      <c r="L118" s="16">
        <v>180700</v>
      </c>
      <c r="M118" s="16">
        <v>0.287769784172662</v>
      </c>
      <c r="N118" s="16">
        <v>11.1804</v>
      </c>
      <c r="O118" s="16">
        <v>3.60786</v>
      </c>
      <c r="P118" s="16">
        <v>1.43995569230769</v>
      </c>
      <c r="Q118" s="16">
        <v>2.36823630769231</v>
      </c>
      <c r="R118" s="15">
        <v>372.65</v>
      </c>
      <c r="S118" s="15">
        <v>3</v>
      </c>
      <c r="T118" s="22"/>
      <c r="U118" s="22"/>
      <c r="V118" s="22"/>
    </row>
    <row r="119" ht="19.5" customHeight="1" spans="1:22">
      <c r="A119" s="19" t="s">
        <v>155</v>
      </c>
      <c r="B119" s="16" t="s">
        <v>156</v>
      </c>
      <c r="C119" s="16">
        <v>0</v>
      </c>
      <c r="D119" s="16">
        <v>120</v>
      </c>
      <c r="E119" s="16">
        <v>1000</v>
      </c>
      <c r="F119" s="16">
        <v>2000</v>
      </c>
      <c r="G119" s="16">
        <v>1</v>
      </c>
      <c r="H119" s="16">
        <f t="shared" si="12"/>
        <v>2</v>
      </c>
      <c r="I119" s="16">
        <v>0</v>
      </c>
      <c r="J119" s="16">
        <v>19.4</v>
      </c>
      <c r="K119" s="16">
        <v>10404</v>
      </c>
      <c r="L119" s="16">
        <v>116328</v>
      </c>
      <c r="M119" s="16">
        <v>0.0894367650092841</v>
      </c>
      <c r="N119" s="16">
        <v>38.3319031141869</v>
      </c>
      <c r="O119" s="16">
        <v>0</v>
      </c>
      <c r="P119" s="16">
        <v>0.98392</v>
      </c>
      <c r="Q119" s="16">
        <v>0.51352</v>
      </c>
      <c r="R119" s="15">
        <v>196.4579</v>
      </c>
      <c r="S119" s="15">
        <v>1</v>
      </c>
      <c r="T119" s="22"/>
      <c r="U119" s="22"/>
      <c r="V119" s="22"/>
    </row>
    <row r="120" ht="19.5" customHeight="1" spans="1:22">
      <c r="A120" s="20"/>
      <c r="B120" s="16" t="s">
        <v>157</v>
      </c>
      <c r="C120" s="16">
        <v>0</v>
      </c>
      <c r="D120" s="16">
        <v>120</v>
      </c>
      <c r="E120" s="16">
        <v>1000</v>
      </c>
      <c r="F120" s="16">
        <v>2000</v>
      </c>
      <c r="G120" s="16">
        <v>1</v>
      </c>
      <c r="H120" s="16">
        <f t="shared" si="12"/>
        <v>2</v>
      </c>
      <c r="I120" s="16">
        <v>0</v>
      </c>
      <c r="J120" s="16">
        <v>19.6</v>
      </c>
      <c r="K120" s="16">
        <v>10404</v>
      </c>
      <c r="L120" s="16">
        <v>116328</v>
      </c>
      <c r="M120" s="16">
        <v>0.0894367650092841</v>
      </c>
      <c r="N120" s="16">
        <v>39.3097577854671</v>
      </c>
      <c r="O120" s="16">
        <v>0</v>
      </c>
      <c r="P120" s="16">
        <v>1.00902</v>
      </c>
      <c r="Q120" s="16">
        <v>0.9849</v>
      </c>
      <c r="R120" s="15">
        <v>268.3099</v>
      </c>
      <c r="S120" s="15">
        <v>1</v>
      </c>
      <c r="T120" s="22"/>
      <c r="U120" s="22"/>
      <c r="V120" s="22"/>
    </row>
    <row r="121" ht="19.5" customHeight="1" spans="1:22">
      <c r="A121" s="20"/>
      <c r="B121" s="16" t="s">
        <v>158</v>
      </c>
      <c r="C121" s="16">
        <v>0</v>
      </c>
      <c r="D121" s="16">
        <v>120</v>
      </c>
      <c r="E121" s="16">
        <v>1000</v>
      </c>
      <c r="F121" s="16">
        <v>2000</v>
      </c>
      <c r="G121" s="16">
        <v>1</v>
      </c>
      <c r="H121" s="16">
        <f t="shared" si="12"/>
        <v>2</v>
      </c>
      <c r="I121" s="16">
        <v>0</v>
      </c>
      <c r="J121" s="16">
        <v>19.5</v>
      </c>
      <c r="K121" s="16">
        <v>10404</v>
      </c>
      <c r="L121" s="16">
        <v>116328</v>
      </c>
      <c r="M121" s="16">
        <v>0.0894367650092841</v>
      </c>
      <c r="N121" s="16">
        <v>48.5305651672434</v>
      </c>
      <c r="O121" s="16">
        <v>0</v>
      </c>
      <c r="P121" s="16">
        <v>1.00902</v>
      </c>
      <c r="Q121" s="16">
        <v>1.53162</v>
      </c>
      <c r="R121" s="15">
        <v>321.4337</v>
      </c>
      <c r="S121" s="15">
        <v>1</v>
      </c>
      <c r="T121" s="22"/>
      <c r="U121" s="22"/>
      <c r="V121" s="22"/>
    </row>
    <row r="122" ht="19.5" customHeight="1" spans="1:22">
      <c r="A122" s="20"/>
      <c r="B122" s="16" t="s">
        <v>159</v>
      </c>
      <c r="C122" s="16">
        <v>0</v>
      </c>
      <c r="D122" s="16">
        <v>120</v>
      </c>
      <c r="E122" s="16">
        <v>1300</v>
      </c>
      <c r="F122" s="16">
        <v>1800</v>
      </c>
      <c r="G122" s="16">
        <v>0.69</v>
      </c>
      <c r="H122" s="16">
        <f t="shared" si="12"/>
        <v>1.38461538461538</v>
      </c>
      <c r="I122" s="16">
        <v>0</v>
      </c>
      <c r="J122" s="16">
        <v>17.6</v>
      </c>
      <c r="K122" s="16">
        <v>10404</v>
      </c>
      <c r="L122" s="16">
        <v>152328</v>
      </c>
      <c r="M122" s="16">
        <v>0.068299984244525</v>
      </c>
      <c r="N122" s="16">
        <v>30.7046366782007</v>
      </c>
      <c r="O122" s="16">
        <v>0</v>
      </c>
      <c r="P122" s="16">
        <v>0.81326</v>
      </c>
      <c r="Q122" s="16">
        <v>0.41134</v>
      </c>
      <c r="R122" s="15">
        <v>309.46825</v>
      </c>
      <c r="S122" s="15">
        <v>1</v>
      </c>
      <c r="T122" s="22"/>
      <c r="U122" s="22"/>
      <c r="V122" s="22"/>
    </row>
    <row r="123" ht="19.5" customHeight="1" spans="1:22">
      <c r="A123" s="20"/>
      <c r="B123" s="16" t="s">
        <v>160</v>
      </c>
      <c r="C123" s="16">
        <v>0</v>
      </c>
      <c r="D123" s="16">
        <v>120</v>
      </c>
      <c r="E123" s="16">
        <v>1300</v>
      </c>
      <c r="F123" s="16">
        <v>1800</v>
      </c>
      <c r="G123" s="16">
        <v>0.69</v>
      </c>
      <c r="H123" s="16">
        <f t="shared" si="12"/>
        <v>1.38461538461538</v>
      </c>
      <c r="I123" s="16">
        <v>0</v>
      </c>
      <c r="J123" s="16">
        <v>18.1</v>
      </c>
      <c r="K123" s="16">
        <v>10404</v>
      </c>
      <c r="L123" s="16">
        <v>152328</v>
      </c>
      <c r="M123" s="16">
        <v>0.068299984244525</v>
      </c>
      <c r="N123" s="16">
        <v>46.056955017301</v>
      </c>
      <c r="O123" s="16">
        <v>0</v>
      </c>
      <c r="P123" s="16">
        <v>0.58875</v>
      </c>
      <c r="Q123" s="16">
        <v>1.15866</v>
      </c>
      <c r="R123" s="15">
        <v>359.6376</v>
      </c>
      <c r="S123" s="15">
        <v>1</v>
      </c>
      <c r="T123" s="22"/>
      <c r="U123" s="22"/>
      <c r="V123" s="22"/>
    </row>
    <row r="124" ht="19.5" customHeight="1" spans="1:22">
      <c r="A124" s="20"/>
      <c r="B124" s="16" t="s">
        <v>161</v>
      </c>
      <c r="C124" s="16">
        <v>0</v>
      </c>
      <c r="D124" s="16">
        <v>120</v>
      </c>
      <c r="E124" s="16">
        <v>1300</v>
      </c>
      <c r="F124" s="16">
        <v>1800</v>
      </c>
      <c r="G124" s="16">
        <v>0.69</v>
      </c>
      <c r="H124" s="16">
        <f t="shared" si="12"/>
        <v>1.38461538461538</v>
      </c>
      <c r="I124" s="16">
        <v>0</v>
      </c>
      <c r="J124" s="16">
        <v>15.7</v>
      </c>
      <c r="K124" s="16">
        <v>10404</v>
      </c>
      <c r="L124" s="16">
        <v>152328</v>
      </c>
      <c r="M124" s="16">
        <v>0.068299984244525</v>
      </c>
      <c r="N124" s="16">
        <v>46.056955017301</v>
      </c>
      <c r="O124" s="16">
        <v>0</v>
      </c>
      <c r="P124" s="16">
        <v>1.21989</v>
      </c>
      <c r="Q124" s="16">
        <v>1.15866</v>
      </c>
      <c r="R124" s="15">
        <v>371.6513</v>
      </c>
      <c r="S124" s="15">
        <v>1</v>
      </c>
      <c r="T124" s="22"/>
      <c r="U124" s="22"/>
      <c r="V124" s="22"/>
    </row>
    <row r="125" ht="19.5" customHeight="1" spans="1:22">
      <c r="A125" s="20"/>
      <c r="B125" s="16" t="s">
        <v>162</v>
      </c>
      <c r="C125" s="16">
        <v>0</v>
      </c>
      <c r="D125" s="16">
        <v>100</v>
      </c>
      <c r="E125" s="16">
        <v>1300</v>
      </c>
      <c r="F125" s="16">
        <v>1800</v>
      </c>
      <c r="G125" s="16">
        <v>0.69</v>
      </c>
      <c r="H125" s="16">
        <f t="shared" si="12"/>
        <v>1.38461538461538</v>
      </c>
      <c r="I125" s="16">
        <v>0</v>
      </c>
      <c r="J125" s="16">
        <v>17.6</v>
      </c>
      <c r="K125" s="16">
        <v>10404</v>
      </c>
      <c r="L125" s="16">
        <v>130408</v>
      </c>
      <c r="M125" s="16">
        <v>0.0797803815716827</v>
      </c>
      <c r="N125" s="16">
        <v>35.7894809688581</v>
      </c>
      <c r="O125" s="16">
        <v>0</v>
      </c>
      <c r="P125" s="16">
        <v>0.9333</v>
      </c>
      <c r="Q125" s="16">
        <v>0.9333</v>
      </c>
      <c r="R125" s="15">
        <v>271.00515</v>
      </c>
      <c r="S125" s="15">
        <v>1</v>
      </c>
      <c r="T125" s="22"/>
      <c r="U125" s="22"/>
      <c r="V125" s="22"/>
    </row>
    <row r="126" ht="19.5" customHeight="1" spans="1:22">
      <c r="A126" s="20"/>
      <c r="B126" s="16" t="s">
        <v>163</v>
      </c>
      <c r="C126" s="16">
        <v>0</v>
      </c>
      <c r="D126" s="16">
        <v>80</v>
      </c>
      <c r="E126" s="16">
        <v>1300</v>
      </c>
      <c r="F126" s="16">
        <v>1800</v>
      </c>
      <c r="G126" s="16">
        <v>0.69</v>
      </c>
      <c r="H126" s="16">
        <f t="shared" si="12"/>
        <v>1.38461538461538</v>
      </c>
      <c r="I126" s="16">
        <v>0</v>
      </c>
      <c r="J126" s="16">
        <v>16.4</v>
      </c>
      <c r="K126" s="16">
        <v>10404</v>
      </c>
      <c r="L126" s="16">
        <v>108488</v>
      </c>
      <c r="M126" s="16">
        <v>0.0959000073740875</v>
      </c>
      <c r="N126" s="16">
        <v>28.3553710111496</v>
      </c>
      <c r="O126" s="16">
        <v>0</v>
      </c>
      <c r="P126" s="16">
        <v>0.9175</v>
      </c>
      <c r="Q126" s="16">
        <v>0.9175</v>
      </c>
      <c r="R126" s="15">
        <v>199</v>
      </c>
      <c r="S126" s="15">
        <v>1</v>
      </c>
      <c r="T126" s="22"/>
      <c r="U126" s="22"/>
      <c r="V126" s="22"/>
    </row>
    <row r="127" ht="19.5" customHeight="1" spans="1:22">
      <c r="A127" s="20"/>
      <c r="B127" s="16" t="s">
        <v>164</v>
      </c>
      <c r="C127" s="16">
        <v>0</v>
      </c>
      <c r="D127" s="16">
        <v>100</v>
      </c>
      <c r="E127" s="16">
        <v>1400</v>
      </c>
      <c r="F127" s="16">
        <v>1400</v>
      </c>
      <c r="G127" s="16">
        <v>0.5</v>
      </c>
      <c r="H127" s="16">
        <f t="shared" si="12"/>
        <v>1</v>
      </c>
      <c r="I127" s="16">
        <v>0</v>
      </c>
      <c r="J127" s="16">
        <v>16.3</v>
      </c>
      <c r="K127" s="16">
        <v>10404</v>
      </c>
      <c r="L127" s="16">
        <v>140408</v>
      </c>
      <c r="M127" s="16">
        <v>0.0740983419748163</v>
      </c>
      <c r="N127" s="16">
        <v>27.9690580545944</v>
      </c>
      <c r="O127" s="16">
        <v>0</v>
      </c>
      <c r="P127" s="16">
        <v>0.9231</v>
      </c>
      <c r="Q127" s="16">
        <v>0.45974</v>
      </c>
      <c r="R127" s="15">
        <v>249.3656775425</v>
      </c>
      <c r="S127" s="15">
        <v>1</v>
      </c>
      <c r="T127" s="22"/>
      <c r="U127" s="22"/>
      <c r="V127" s="22"/>
    </row>
    <row r="128" ht="19.5" customHeight="1" spans="1:22">
      <c r="A128" s="20"/>
      <c r="B128" s="16" t="s">
        <v>165</v>
      </c>
      <c r="C128" s="16">
        <v>0</v>
      </c>
      <c r="D128" s="16">
        <v>100</v>
      </c>
      <c r="E128" s="16">
        <v>1400</v>
      </c>
      <c r="F128" s="16">
        <v>1400</v>
      </c>
      <c r="G128" s="16">
        <v>0.5</v>
      </c>
      <c r="H128" s="16">
        <f t="shared" si="12"/>
        <v>1</v>
      </c>
      <c r="I128" s="16">
        <v>0</v>
      </c>
      <c r="J128" s="16">
        <v>17</v>
      </c>
      <c r="K128" s="16">
        <v>10404</v>
      </c>
      <c r="L128" s="16">
        <v>140408</v>
      </c>
      <c r="M128" s="16">
        <v>0.0740983419748163</v>
      </c>
      <c r="N128" s="16">
        <v>28.2781084198385</v>
      </c>
      <c r="O128" s="16">
        <v>0</v>
      </c>
      <c r="P128" s="16">
        <v>0.46482</v>
      </c>
      <c r="Q128" s="16">
        <v>0.9333</v>
      </c>
      <c r="R128" s="15">
        <v>319.5420178425</v>
      </c>
      <c r="S128" s="15">
        <v>1</v>
      </c>
      <c r="T128" s="22"/>
      <c r="U128" s="22"/>
      <c r="V128" s="22"/>
    </row>
    <row r="129" ht="19.5" customHeight="1" spans="1:22">
      <c r="A129" s="20"/>
      <c r="B129" s="16" t="s">
        <v>166</v>
      </c>
      <c r="C129" s="16">
        <v>0</v>
      </c>
      <c r="D129" s="16">
        <v>100</v>
      </c>
      <c r="E129" s="16">
        <v>1400</v>
      </c>
      <c r="F129" s="16">
        <v>1400</v>
      </c>
      <c r="G129" s="16">
        <v>0.5</v>
      </c>
      <c r="H129" s="16">
        <f t="shared" si="12"/>
        <v>1</v>
      </c>
      <c r="I129" s="16">
        <v>0</v>
      </c>
      <c r="J129" s="16">
        <v>18.1</v>
      </c>
      <c r="K129" s="16">
        <v>10404</v>
      </c>
      <c r="L129" s="16">
        <v>140408</v>
      </c>
      <c r="M129" s="16">
        <v>0.0740983419748163</v>
      </c>
      <c r="N129" s="16">
        <v>28.5871587850827</v>
      </c>
      <c r="O129" s="16">
        <v>0</v>
      </c>
      <c r="P129" s="16">
        <v>0.9435</v>
      </c>
      <c r="Q129" s="16">
        <v>0.9435</v>
      </c>
      <c r="R129" s="15">
        <v>300.85</v>
      </c>
      <c r="S129" s="15">
        <v>1</v>
      </c>
      <c r="T129" s="22"/>
      <c r="U129" s="22"/>
      <c r="V129" s="22"/>
    </row>
    <row r="130" ht="19.5" customHeight="1" spans="1:22">
      <c r="A130" s="20"/>
      <c r="B130" s="16" t="s">
        <v>167</v>
      </c>
      <c r="C130" s="16">
        <v>0</v>
      </c>
      <c r="D130" s="16">
        <v>80</v>
      </c>
      <c r="E130" s="16">
        <v>1700</v>
      </c>
      <c r="F130" s="16">
        <v>1200</v>
      </c>
      <c r="G130" s="16">
        <v>0.35</v>
      </c>
      <c r="H130" s="16">
        <f t="shared" si="12"/>
        <v>0.705882352941177</v>
      </c>
      <c r="I130" s="16">
        <v>0</v>
      </c>
      <c r="J130" s="16">
        <v>17.1</v>
      </c>
      <c r="K130" s="16">
        <v>10404</v>
      </c>
      <c r="L130" s="16">
        <v>140488</v>
      </c>
      <c r="M130" s="16">
        <v>0.0740561471442401</v>
      </c>
      <c r="N130" s="16">
        <v>21.6504267589389</v>
      </c>
      <c r="O130" s="16">
        <v>0</v>
      </c>
      <c r="P130" s="16">
        <v>0.915</v>
      </c>
      <c r="Q130" s="16">
        <v>0.4575</v>
      </c>
      <c r="R130" s="15">
        <v>257.5</v>
      </c>
      <c r="S130" s="15">
        <v>1</v>
      </c>
      <c r="T130" s="22"/>
      <c r="U130" s="22"/>
      <c r="V130" s="22"/>
    </row>
    <row r="131" ht="19.5" customHeight="1" spans="1:22">
      <c r="A131" s="20"/>
      <c r="B131" s="16" t="s">
        <v>168</v>
      </c>
      <c r="C131" s="16">
        <v>0</v>
      </c>
      <c r="D131" s="16">
        <v>80</v>
      </c>
      <c r="E131" s="16">
        <v>1700</v>
      </c>
      <c r="F131" s="16">
        <v>1200</v>
      </c>
      <c r="G131" s="16">
        <v>0.35</v>
      </c>
      <c r="H131" s="16">
        <f t="shared" si="12"/>
        <v>0.705882352941177</v>
      </c>
      <c r="I131" s="16">
        <v>0</v>
      </c>
      <c r="J131" s="16">
        <v>19</v>
      </c>
      <c r="K131" s="16">
        <v>10404</v>
      </c>
      <c r="L131" s="16">
        <v>140488</v>
      </c>
      <c r="M131" s="16">
        <v>0.0740561471442401</v>
      </c>
      <c r="N131" s="16">
        <v>21.6504267589389</v>
      </c>
      <c r="O131" s="16">
        <v>0</v>
      </c>
      <c r="P131" s="16">
        <v>0.4575</v>
      </c>
      <c r="Q131" s="16">
        <v>0.915</v>
      </c>
      <c r="R131" s="15">
        <v>373.2597671525</v>
      </c>
      <c r="S131" s="15">
        <v>1</v>
      </c>
      <c r="T131" s="22"/>
      <c r="U131" s="22"/>
      <c r="V131" s="22"/>
    </row>
    <row r="132" ht="19.5" customHeight="1" spans="1:22">
      <c r="A132" s="18"/>
      <c r="B132" s="16" t="s">
        <v>169</v>
      </c>
      <c r="C132" s="16">
        <v>0</v>
      </c>
      <c r="D132" s="16">
        <v>80</v>
      </c>
      <c r="E132" s="16">
        <v>1700</v>
      </c>
      <c r="F132" s="16">
        <v>1200</v>
      </c>
      <c r="G132" s="16">
        <v>0.35</v>
      </c>
      <c r="H132" s="16">
        <f t="shared" si="12"/>
        <v>0.705882352941177</v>
      </c>
      <c r="I132" s="16">
        <v>0</v>
      </c>
      <c r="J132" s="16">
        <v>18.8</v>
      </c>
      <c r="K132" s="16">
        <v>10404</v>
      </c>
      <c r="L132" s="16">
        <v>140488</v>
      </c>
      <c r="M132" s="16">
        <v>0.0740561471442401</v>
      </c>
      <c r="N132" s="16">
        <v>21.6504267589389</v>
      </c>
      <c r="O132" s="16">
        <v>0</v>
      </c>
      <c r="P132" s="16">
        <v>0.915</v>
      </c>
      <c r="Q132" s="16">
        <v>0.915</v>
      </c>
      <c r="R132" s="15">
        <v>375.9655478</v>
      </c>
      <c r="S132" s="15">
        <v>1</v>
      </c>
      <c r="T132" s="22"/>
      <c r="U132" s="22"/>
      <c r="V132" s="22"/>
    </row>
    <row r="133" ht="19.5" customHeight="1" spans="1:22">
      <c r="A133" s="19" t="s">
        <v>170</v>
      </c>
      <c r="B133" s="16" t="s">
        <v>171</v>
      </c>
      <c r="C133" s="16">
        <v>0</v>
      </c>
      <c r="D133" s="16">
        <v>75</v>
      </c>
      <c r="E133" s="16">
        <v>700</v>
      </c>
      <c r="F133" s="16">
        <v>1600</v>
      </c>
      <c r="G133" s="16">
        <v>2.5</v>
      </c>
      <c r="H133" s="16">
        <f t="shared" si="12"/>
        <v>2.28571428571429</v>
      </c>
      <c r="I133" s="16">
        <v>0.15</v>
      </c>
      <c r="J133" s="16">
        <v>27.4</v>
      </c>
      <c r="K133" s="16">
        <v>7500</v>
      </c>
      <c r="L133" s="16">
        <v>52500</v>
      </c>
      <c r="M133" s="16">
        <v>0.142857142857143</v>
      </c>
      <c r="N133" s="16">
        <v>15.9115104</v>
      </c>
      <c r="O133" s="16">
        <v>0</v>
      </c>
      <c r="P133" s="16">
        <v>3.5835152</v>
      </c>
      <c r="Q133" s="16">
        <v>2.41821762</v>
      </c>
      <c r="R133" s="15">
        <v>110.511335754245</v>
      </c>
      <c r="S133" s="15">
        <v>2</v>
      </c>
      <c r="T133" s="22"/>
      <c r="U133" s="22"/>
      <c r="V133" s="22"/>
    </row>
    <row r="134" ht="19.5" customHeight="1" spans="1:22">
      <c r="A134" s="20"/>
      <c r="B134" s="16" t="s">
        <v>172</v>
      </c>
      <c r="C134" s="16">
        <v>0</v>
      </c>
      <c r="D134" s="16">
        <v>100</v>
      </c>
      <c r="E134" s="16">
        <v>700</v>
      </c>
      <c r="F134" s="16">
        <v>1180</v>
      </c>
      <c r="G134" s="16">
        <v>1.9</v>
      </c>
      <c r="H134" s="16">
        <f t="shared" si="12"/>
        <v>1.68571428571429</v>
      </c>
      <c r="I134" s="16">
        <v>0.15</v>
      </c>
      <c r="J134" s="16">
        <v>27.4</v>
      </c>
      <c r="K134" s="16">
        <v>10000</v>
      </c>
      <c r="L134" s="16">
        <v>70000</v>
      </c>
      <c r="M134" s="16">
        <v>0.142857142857143</v>
      </c>
      <c r="N134" s="16">
        <v>14.73288</v>
      </c>
      <c r="O134" s="16">
        <v>0</v>
      </c>
      <c r="P134" s="16">
        <v>2.6878592</v>
      </c>
      <c r="Q134" s="16">
        <v>2.65548055555556</v>
      </c>
      <c r="R134" s="15">
        <v>189.876337226421</v>
      </c>
      <c r="S134" s="15">
        <v>2</v>
      </c>
      <c r="T134" s="22"/>
      <c r="U134" s="22"/>
      <c r="V134" s="22"/>
    </row>
    <row r="135" ht="19.5" customHeight="1" spans="1:22">
      <c r="A135" s="20"/>
      <c r="B135" s="16" t="s">
        <v>173</v>
      </c>
      <c r="C135" s="16">
        <v>0</v>
      </c>
      <c r="D135" s="16">
        <v>100</v>
      </c>
      <c r="E135" s="16">
        <v>700</v>
      </c>
      <c r="F135" s="16">
        <v>1600</v>
      </c>
      <c r="G135" s="16">
        <v>2.5</v>
      </c>
      <c r="H135" s="16">
        <f t="shared" si="12"/>
        <v>2.28571428571429</v>
      </c>
      <c r="I135" s="16">
        <v>0.15</v>
      </c>
      <c r="J135" s="16">
        <v>27.4</v>
      </c>
      <c r="K135" s="16">
        <v>0</v>
      </c>
      <c r="L135" s="16">
        <v>70000</v>
      </c>
      <c r="M135" s="16">
        <v>0</v>
      </c>
      <c r="N135" s="16">
        <v>0</v>
      </c>
      <c r="O135" s="16">
        <v>0</v>
      </c>
      <c r="P135" s="16">
        <v>6.3997072</v>
      </c>
      <c r="Q135" s="16">
        <v>2.65548055555556</v>
      </c>
      <c r="R135" s="15">
        <v>132.132692118952</v>
      </c>
      <c r="S135" s="15">
        <v>2</v>
      </c>
      <c r="T135" s="22"/>
      <c r="U135" s="22"/>
      <c r="V135" s="22"/>
    </row>
    <row r="136" ht="19.5" customHeight="1" spans="1:22">
      <c r="A136" s="20"/>
      <c r="B136" s="16" t="s">
        <v>174</v>
      </c>
      <c r="C136" s="16">
        <v>0</v>
      </c>
      <c r="D136" s="16">
        <v>100</v>
      </c>
      <c r="E136" s="16">
        <v>700</v>
      </c>
      <c r="F136" s="16">
        <v>1600</v>
      </c>
      <c r="G136" s="16">
        <v>2.5</v>
      </c>
      <c r="H136" s="16">
        <f t="shared" si="12"/>
        <v>2.28571428571429</v>
      </c>
      <c r="I136" s="16">
        <v>0.15</v>
      </c>
      <c r="J136" s="16">
        <v>27.4</v>
      </c>
      <c r="K136" s="16">
        <v>10000</v>
      </c>
      <c r="L136" s="16">
        <v>70000</v>
      </c>
      <c r="M136" s="16">
        <v>0.142857142857143</v>
      </c>
      <c r="N136" s="16">
        <v>14.73288</v>
      </c>
      <c r="O136" s="16">
        <v>0</v>
      </c>
      <c r="P136" s="16">
        <v>2.6878592</v>
      </c>
      <c r="Q136" s="16">
        <v>2.65548055555556</v>
      </c>
      <c r="R136" s="15">
        <v>144.763961134557</v>
      </c>
      <c r="S136" s="15">
        <v>2</v>
      </c>
      <c r="T136" s="22"/>
      <c r="U136" s="22"/>
      <c r="V136" s="22"/>
    </row>
    <row r="137" ht="19.5" customHeight="1" spans="1:22">
      <c r="A137" s="20"/>
      <c r="B137" s="16" t="s">
        <v>175</v>
      </c>
      <c r="C137" s="16">
        <v>0</v>
      </c>
      <c r="D137" s="16">
        <v>100</v>
      </c>
      <c r="E137" s="16">
        <v>700</v>
      </c>
      <c r="F137" s="16">
        <v>1600</v>
      </c>
      <c r="G137" s="16">
        <v>2.5</v>
      </c>
      <c r="H137" s="16">
        <f t="shared" si="12"/>
        <v>2.28571428571429</v>
      </c>
      <c r="I137" s="16">
        <v>0.15</v>
      </c>
      <c r="J137" s="16">
        <v>27.4</v>
      </c>
      <c r="K137" s="16">
        <v>10000</v>
      </c>
      <c r="L137" s="16">
        <v>70000</v>
      </c>
      <c r="M137" s="16">
        <v>0.142857142857143</v>
      </c>
      <c r="N137" s="16">
        <v>14.73288</v>
      </c>
      <c r="O137" s="16">
        <v>2.65548055555556</v>
      </c>
      <c r="P137" s="16">
        <v>2.6878592</v>
      </c>
      <c r="Q137" s="16">
        <v>2.65548055555556</v>
      </c>
      <c r="R137" s="15">
        <v>159.1381</v>
      </c>
      <c r="S137" s="15">
        <v>2</v>
      </c>
      <c r="T137" s="22"/>
      <c r="U137" s="22"/>
      <c r="V137" s="22"/>
    </row>
    <row r="138" ht="19.5" customHeight="1" spans="1:22">
      <c r="A138" s="18"/>
      <c r="B138" s="16" t="s">
        <v>176</v>
      </c>
      <c r="C138" s="16">
        <v>0</v>
      </c>
      <c r="D138" s="16">
        <v>100</v>
      </c>
      <c r="E138" s="16">
        <v>700</v>
      </c>
      <c r="F138" s="16">
        <v>1600</v>
      </c>
      <c r="G138" s="16">
        <v>2.5</v>
      </c>
      <c r="H138" s="16">
        <f t="shared" si="12"/>
        <v>2.28571428571429</v>
      </c>
      <c r="I138" s="16">
        <v>0.15</v>
      </c>
      <c r="J138" s="16">
        <v>27.4</v>
      </c>
      <c r="K138" s="16">
        <v>10000</v>
      </c>
      <c r="L138" s="16">
        <v>70000</v>
      </c>
      <c r="M138" s="16">
        <v>0.142857142857143</v>
      </c>
      <c r="N138" s="16">
        <v>14.73288</v>
      </c>
      <c r="O138" s="16">
        <v>0</v>
      </c>
      <c r="P138" s="16">
        <v>2.6878592</v>
      </c>
      <c r="Q138" s="16">
        <v>2.65548055555556</v>
      </c>
      <c r="R138" s="15">
        <v>143.821768573952</v>
      </c>
      <c r="S138" s="15">
        <v>2</v>
      </c>
      <c r="T138" s="22"/>
      <c r="U138" s="22"/>
      <c r="V138" s="22"/>
    </row>
    <row r="139" ht="19.5" customHeight="1" spans="1:22">
      <c r="A139" s="17" t="s">
        <v>177</v>
      </c>
      <c r="B139" s="15" t="s">
        <v>178</v>
      </c>
      <c r="C139" s="16">
        <v>0</v>
      </c>
      <c r="D139" s="16">
        <v>120</v>
      </c>
      <c r="E139" s="16">
        <v>3500</v>
      </c>
      <c r="F139" s="16">
        <v>1800</v>
      </c>
      <c r="G139" s="16">
        <v>0.514</v>
      </c>
      <c r="H139" s="16">
        <v>0.514</v>
      </c>
      <c r="I139" s="16">
        <v>0</v>
      </c>
      <c r="J139" s="16">
        <v>13.9</v>
      </c>
      <c r="K139" s="16">
        <v>150000</v>
      </c>
      <c r="L139" s="16">
        <v>600000</v>
      </c>
      <c r="M139" s="16">
        <v>0.25</v>
      </c>
      <c r="N139" s="16">
        <v>10.7919</v>
      </c>
      <c r="O139" s="16">
        <v>4.67648777583732</v>
      </c>
      <c r="P139" s="16">
        <v>0.72072</v>
      </c>
      <c r="Q139" s="16">
        <v>0.716697640715821</v>
      </c>
      <c r="R139" s="15">
        <v>1145</v>
      </c>
      <c r="S139" s="15">
        <v>1</v>
      </c>
      <c r="T139" s="22"/>
      <c r="U139" s="22"/>
      <c r="V139" s="22"/>
    </row>
    <row r="140" ht="19.5" customHeight="1" spans="1:22">
      <c r="A140" s="18"/>
      <c r="B140" s="15" t="s">
        <v>179</v>
      </c>
      <c r="C140" s="16">
        <v>1</v>
      </c>
      <c r="D140" s="16">
        <v>150</v>
      </c>
      <c r="E140" s="16">
        <v>3500</v>
      </c>
      <c r="F140" s="16">
        <v>1800</v>
      </c>
      <c r="G140" s="16">
        <v>0.514</v>
      </c>
      <c r="H140" s="16">
        <v>0.514</v>
      </c>
      <c r="I140" s="16">
        <v>0</v>
      </c>
      <c r="J140" s="16">
        <v>22.6</v>
      </c>
      <c r="K140" s="16">
        <v>150000</v>
      </c>
      <c r="L140" s="16">
        <v>675000</v>
      </c>
      <c r="M140" s="16">
        <v>0.222222222222222</v>
      </c>
      <c r="N140" s="16">
        <v>10.7919</v>
      </c>
      <c r="O140" s="16">
        <v>4.67648777583732</v>
      </c>
      <c r="P140" s="16">
        <v>3.74335</v>
      </c>
      <c r="Q140" s="16">
        <v>1.04669358737508</v>
      </c>
      <c r="R140" s="15">
        <v>2131</v>
      </c>
      <c r="S140" s="15">
        <v>1</v>
      </c>
      <c r="T140" s="22"/>
      <c r="U140" s="22"/>
      <c r="V140" s="22"/>
    </row>
    <row r="141" ht="19.5" customHeight="1" spans="1:22">
      <c r="A141" s="17" t="s">
        <v>180</v>
      </c>
      <c r="B141" s="15" t="s">
        <v>181</v>
      </c>
      <c r="C141" s="16">
        <v>0</v>
      </c>
      <c r="D141" s="16">
        <v>60</v>
      </c>
      <c r="E141" s="16">
        <v>1000</v>
      </c>
      <c r="F141" s="16">
        <v>3000</v>
      </c>
      <c r="G141" s="16">
        <v>3</v>
      </c>
      <c r="H141" s="16">
        <f t="shared" ref="H141:H144" si="14">F141/E141</f>
        <v>3</v>
      </c>
      <c r="I141" s="16">
        <v>0.25</v>
      </c>
      <c r="J141" s="16">
        <v>15.4</v>
      </c>
      <c r="K141" s="16">
        <v>7200</v>
      </c>
      <c r="L141" s="16">
        <v>60000</v>
      </c>
      <c r="M141" s="16">
        <v>0.12</v>
      </c>
      <c r="N141" s="16">
        <v>34.383</v>
      </c>
      <c r="O141" s="16">
        <v>6.30791111111111</v>
      </c>
      <c r="P141" s="16">
        <v>1.89237333333333</v>
      </c>
      <c r="Q141" s="16">
        <v>1.89237333333333</v>
      </c>
      <c r="R141" s="15">
        <v>86.85</v>
      </c>
      <c r="S141" s="15">
        <v>3</v>
      </c>
      <c r="T141" s="22"/>
      <c r="U141" s="22"/>
      <c r="V141" s="22"/>
    </row>
    <row r="142" ht="19.5" customHeight="1" spans="1:22">
      <c r="A142" s="18"/>
      <c r="B142" s="15" t="s">
        <v>182</v>
      </c>
      <c r="C142" s="16">
        <v>0</v>
      </c>
      <c r="D142" s="16">
        <v>60</v>
      </c>
      <c r="E142" s="16">
        <v>1000</v>
      </c>
      <c r="F142" s="16">
        <v>3000</v>
      </c>
      <c r="G142" s="16">
        <v>3</v>
      </c>
      <c r="H142" s="16">
        <f t="shared" si="14"/>
        <v>3</v>
      </c>
      <c r="I142" s="16">
        <v>0.2</v>
      </c>
      <c r="J142" s="16">
        <v>15.4</v>
      </c>
      <c r="K142" s="16">
        <v>14400</v>
      </c>
      <c r="L142" s="16">
        <v>74400</v>
      </c>
      <c r="M142" s="16">
        <v>0.193548387096774</v>
      </c>
      <c r="N142" s="16">
        <v>17.1915</v>
      </c>
      <c r="O142" s="16">
        <v>3.15395555555556</v>
      </c>
      <c r="P142" s="16">
        <v>1.89237333333333</v>
      </c>
      <c r="Q142" s="16">
        <v>1.89237333333333</v>
      </c>
      <c r="R142" s="15">
        <v>110.85</v>
      </c>
      <c r="S142" s="15">
        <v>3</v>
      </c>
      <c r="T142" s="22"/>
      <c r="U142" s="22"/>
      <c r="V142" s="22"/>
    </row>
    <row r="143" ht="19.5" customHeight="1" spans="1:22">
      <c r="A143" s="17" t="s">
        <v>183</v>
      </c>
      <c r="B143" s="15" t="s">
        <v>184</v>
      </c>
      <c r="C143" s="16">
        <v>0</v>
      </c>
      <c r="D143" s="16">
        <v>75</v>
      </c>
      <c r="E143" s="16">
        <v>1000</v>
      </c>
      <c r="F143" s="16">
        <v>2800</v>
      </c>
      <c r="G143" s="16">
        <v>2.8</v>
      </c>
      <c r="H143" s="16">
        <f t="shared" si="14"/>
        <v>2.8</v>
      </c>
      <c r="I143" s="16">
        <v>0.1</v>
      </c>
      <c r="J143" s="16">
        <v>24.1</v>
      </c>
      <c r="K143" s="16">
        <v>10500</v>
      </c>
      <c r="L143" s="16">
        <v>75000</v>
      </c>
      <c r="M143" s="16">
        <v>0.14</v>
      </c>
      <c r="N143" s="16">
        <v>7.30289238095238</v>
      </c>
      <c r="O143" s="16">
        <v>2.8400137037037</v>
      </c>
      <c r="P143" s="16">
        <v>3.19501541666667</v>
      </c>
      <c r="Q143" s="16">
        <v>3.19501541666667</v>
      </c>
      <c r="R143" s="15">
        <v>121.55</v>
      </c>
      <c r="S143" s="15">
        <v>3</v>
      </c>
      <c r="T143" s="22"/>
      <c r="U143" s="22"/>
      <c r="V143" s="22"/>
    </row>
    <row r="144" ht="19.5" customHeight="1" spans="1:22">
      <c r="A144" s="18"/>
      <c r="B144" s="15" t="s">
        <v>185</v>
      </c>
      <c r="C144" s="16">
        <v>0</v>
      </c>
      <c r="D144" s="16">
        <v>75</v>
      </c>
      <c r="E144" s="16">
        <v>1000</v>
      </c>
      <c r="F144" s="16">
        <v>2800</v>
      </c>
      <c r="G144" s="16">
        <v>2.8</v>
      </c>
      <c r="H144" s="16">
        <f t="shared" si="14"/>
        <v>2.8</v>
      </c>
      <c r="I144" s="16">
        <v>0.1</v>
      </c>
      <c r="J144" s="16">
        <v>24.9</v>
      </c>
      <c r="K144" s="16">
        <v>10500</v>
      </c>
      <c r="L144" s="16">
        <v>75000</v>
      </c>
      <c r="M144" s="16">
        <v>0.14</v>
      </c>
      <c r="N144" s="16">
        <v>7.30289238095238</v>
      </c>
      <c r="O144" s="16">
        <v>2.8400137037037</v>
      </c>
      <c r="P144" s="16">
        <v>3.19501541666667</v>
      </c>
      <c r="Q144" s="16">
        <v>3.19501541666667</v>
      </c>
      <c r="R144" s="15">
        <v>89.6825</v>
      </c>
      <c r="S144" s="15">
        <v>3</v>
      </c>
      <c r="T144" s="22"/>
      <c r="U144" s="22"/>
      <c r="V144" s="22"/>
    </row>
    <row r="145" ht="19.5" customHeight="1" spans="1:22">
      <c r="A145" s="17" t="s">
        <v>186</v>
      </c>
      <c r="B145" s="15" t="s">
        <v>62</v>
      </c>
      <c r="C145" s="16">
        <v>0</v>
      </c>
      <c r="D145" s="16">
        <v>100</v>
      </c>
      <c r="E145" s="16">
        <v>1000</v>
      </c>
      <c r="F145" s="16">
        <v>2000</v>
      </c>
      <c r="G145" s="16">
        <v>2</v>
      </c>
      <c r="H145" s="16">
        <v>2</v>
      </c>
      <c r="I145" s="16">
        <v>0.1</v>
      </c>
      <c r="J145" s="16">
        <v>23</v>
      </c>
      <c r="K145" s="16">
        <v>50000</v>
      </c>
      <c r="L145" s="16">
        <v>180000</v>
      </c>
      <c r="M145" s="16">
        <v>0.277777777777778</v>
      </c>
      <c r="N145" s="16">
        <v>5.44</v>
      </c>
      <c r="O145" s="16">
        <v>2.38971214221349</v>
      </c>
      <c r="P145" s="16">
        <v>2.97066</v>
      </c>
      <c r="Q145" s="16">
        <v>2.98714017776687</v>
      </c>
      <c r="R145" s="15">
        <v>278.895</v>
      </c>
      <c r="S145" s="15">
        <v>3</v>
      </c>
      <c r="T145" s="22"/>
      <c r="U145" s="22"/>
      <c r="V145" s="22"/>
    </row>
    <row r="146" ht="19.5" customHeight="1" spans="1:22">
      <c r="A146" s="20"/>
      <c r="B146" s="15" t="s">
        <v>63</v>
      </c>
      <c r="C146" s="16">
        <v>0</v>
      </c>
      <c r="D146" s="16">
        <v>100</v>
      </c>
      <c r="E146" s="16">
        <v>1000</v>
      </c>
      <c r="F146" s="16">
        <v>2000</v>
      </c>
      <c r="G146" s="16">
        <v>2</v>
      </c>
      <c r="H146" s="16">
        <v>2</v>
      </c>
      <c r="I146" s="16">
        <v>0.2</v>
      </c>
      <c r="J146" s="16">
        <v>23</v>
      </c>
      <c r="K146" s="16">
        <v>50000</v>
      </c>
      <c r="L146" s="16">
        <v>180000</v>
      </c>
      <c r="M146" s="16">
        <v>0.277777777777778</v>
      </c>
      <c r="N146" s="16">
        <v>5.44</v>
      </c>
      <c r="O146" s="16">
        <v>2.38971214221349</v>
      </c>
      <c r="P146" s="16">
        <v>2.97066</v>
      </c>
      <c r="Q146" s="16">
        <v>2.98714017776687</v>
      </c>
      <c r="R146" s="15">
        <v>391</v>
      </c>
      <c r="S146" s="15">
        <v>3</v>
      </c>
      <c r="T146" s="22"/>
      <c r="U146" s="22"/>
      <c r="V146" s="22"/>
    </row>
    <row r="147" ht="19.5" customHeight="1" spans="1:22">
      <c r="A147" s="20"/>
      <c r="B147" s="15" t="s">
        <v>64</v>
      </c>
      <c r="C147" s="16">
        <v>0</v>
      </c>
      <c r="D147" s="16">
        <v>100</v>
      </c>
      <c r="E147" s="16">
        <v>1000</v>
      </c>
      <c r="F147" s="16">
        <v>2000</v>
      </c>
      <c r="G147" s="16">
        <v>2</v>
      </c>
      <c r="H147" s="16">
        <v>2</v>
      </c>
      <c r="I147" s="16">
        <v>0.3</v>
      </c>
      <c r="J147" s="16">
        <v>23</v>
      </c>
      <c r="K147" s="16">
        <v>50000</v>
      </c>
      <c r="L147" s="16">
        <v>180000</v>
      </c>
      <c r="M147" s="16">
        <v>0.277777777777778</v>
      </c>
      <c r="N147" s="16">
        <v>5.44</v>
      </c>
      <c r="O147" s="16">
        <v>2.38971214221349</v>
      </c>
      <c r="P147" s="16">
        <v>2.97066</v>
      </c>
      <c r="Q147" s="16">
        <v>2.98714017776687</v>
      </c>
      <c r="R147" s="15">
        <v>473.815</v>
      </c>
      <c r="S147" s="15">
        <v>3</v>
      </c>
      <c r="T147" s="22"/>
      <c r="U147" s="22"/>
      <c r="V147" s="22"/>
    </row>
    <row r="148" ht="19.5" customHeight="1" spans="1:22">
      <c r="A148" s="20"/>
      <c r="B148" s="15" t="s">
        <v>65</v>
      </c>
      <c r="C148" s="16">
        <v>0</v>
      </c>
      <c r="D148" s="16">
        <v>100</v>
      </c>
      <c r="E148" s="16">
        <v>1000</v>
      </c>
      <c r="F148" s="16">
        <v>2000</v>
      </c>
      <c r="G148" s="16">
        <v>2</v>
      </c>
      <c r="H148" s="16">
        <v>2</v>
      </c>
      <c r="I148" s="16">
        <v>0.3</v>
      </c>
      <c r="J148" s="16">
        <v>23</v>
      </c>
      <c r="K148" s="16">
        <v>50000</v>
      </c>
      <c r="L148" s="16">
        <v>180000</v>
      </c>
      <c r="M148" s="16">
        <v>0.277777777777778</v>
      </c>
      <c r="N148" s="16">
        <v>5.44</v>
      </c>
      <c r="O148" s="16">
        <v>3.20642727197825</v>
      </c>
      <c r="P148" s="16">
        <v>2.97066</v>
      </c>
      <c r="Q148" s="16">
        <v>2.98714017776687</v>
      </c>
      <c r="R148" s="15">
        <v>464.7</v>
      </c>
      <c r="S148" s="15">
        <v>3</v>
      </c>
      <c r="T148" s="22"/>
      <c r="U148" s="22"/>
      <c r="V148" s="22"/>
    </row>
    <row r="149" ht="19.5" customHeight="1" spans="1:22">
      <c r="A149" s="20"/>
      <c r="B149" s="15" t="s">
        <v>66</v>
      </c>
      <c r="C149" s="16">
        <v>0</v>
      </c>
      <c r="D149" s="16">
        <v>100</v>
      </c>
      <c r="E149" s="16">
        <v>1000</v>
      </c>
      <c r="F149" s="16">
        <v>2000</v>
      </c>
      <c r="G149" s="16">
        <v>2</v>
      </c>
      <c r="H149" s="16">
        <v>2</v>
      </c>
      <c r="I149" s="16">
        <v>0.3</v>
      </c>
      <c r="J149" s="16">
        <v>23</v>
      </c>
      <c r="K149" s="16">
        <v>50000</v>
      </c>
      <c r="L149" s="16">
        <v>180000</v>
      </c>
      <c r="M149" s="16">
        <v>0.277777777777778</v>
      </c>
      <c r="N149" s="16">
        <v>5.44</v>
      </c>
      <c r="O149" s="16">
        <v>1.19485607110675</v>
      </c>
      <c r="P149" s="16">
        <v>2.97066</v>
      </c>
      <c r="Q149" s="16">
        <v>2.98714017776687</v>
      </c>
      <c r="R149" s="15">
        <v>456.11925</v>
      </c>
      <c r="S149" s="15">
        <v>3</v>
      </c>
      <c r="T149" s="22"/>
      <c r="U149" s="22"/>
      <c r="V149" s="22"/>
    </row>
    <row r="150" ht="19.5" customHeight="1" spans="1:22">
      <c r="A150" s="18"/>
      <c r="B150" s="15" t="s">
        <v>187</v>
      </c>
      <c r="C150" s="16">
        <v>0</v>
      </c>
      <c r="D150" s="16">
        <v>100</v>
      </c>
      <c r="E150" s="16">
        <v>1000</v>
      </c>
      <c r="F150" s="16">
        <v>2000</v>
      </c>
      <c r="G150" s="16">
        <v>2</v>
      </c>
      <c r="H150" s="16">
        <v>2</v>
      </c>
      <c r="I150" s="16">
        <v>0.3</v>
      </c>
      <c r="J150" s="16">
        <v>23</v>
      </c>
      <c r="K150" s="16">
        <v>24000</v>
      </c>
      <c r="L150" s="16">
        <v>100000</v>
      </c>
      <c r="M150" s="16">
        <v>0.24</v>
      </c>
      <c r="N150" s="16">
        <v>6.57152</v>
      </c>
      <c r="O150" s="16">
        <v>5.97428035553374</v>
      </c>
      <c r="P150" s="16">
        <v>2.97066</v>
      </c>
      <c r="Q150" s="16">
        <v>2.98714017776687</v>
      </c>
      <c r="R150" s="15">
        <v>210</v>
      </c>
      <c r="S150" s="15">
        <v>3</v>
      </c>
      <c r="T150" s="22"/>
      <c r="U150" s="22"/>
      <c r="V150" s="22"/>
    </row>
    <row r="151" ht="19.5" customHeight="1" spans="1:22">
      <c r="A151" s="19" t="s">
        <v>188</v>
      </c>
      <c r="B151" s="16" t="s">
        <v>189</v>
      </c>
      <c r="C151" s="16">
        <v>0</v>
      </c>
      <c r="D151" s="16">
        <v>80</v>
      </c>
      <c r="E151" s="16">
        <v>1700</v>
      </c>
      <c r="F151" s="16">
        <v>3000</v>
      </c>
      <c r="G151" s="16">
        <v>2</v>
      </c>
      <c r="H151" s="16">
        <f t="shared" ref="H151:H156" si="15">F151/E151</f>
        <v>1.76470588235294</v>
      </c>
      <c r="I151" s="16">
        <v>0.15</v>
      </c>
      <c r="J151" s="16">
        <v>87.6</v>
      </c>
      <c r="K151" s="16">
        <v>40000</v>
      </c>
      <c r="L151" s="16">
        <v>184000</v>
      </c>
      <c r="M151" s="16">
        <v>0.217391304347826</v>
      </c>
      <c r="N151" s="16">
        <v>16.5799265175</v>
      </c>
      <c r="O151" s="16">
        <v>29.95971830625</v>
      </c>
      <c r="P151" s="16">
        <v>5.28080261041667</v>
      </c>
      <c r="Q151" s="16">
        <v>5.28080261041667</v>
      </c>
      <c r="R151" s="15">
        <v>1027.225</v>
      </c>
      <c r="S151" s="15">
        <v>3</v>
      </c>
      <c r="T151" s="22"/>
      <c r="U151" s="22"/>
      <c r="V151" s="22"/>
    </row>
    <row r="152" ht="19.5" customHeight="1" spans="1:22">
      <c r="A152" s="20"/>
      <c r="B152" s="16" t="s">
        <v>190</v>
      </c>
      <c r="C152" s="16">
        <v>0</v>
      </c>
      <c r="D152" s="16">
        <v>80</v>
      </c>
      <c r="E152" s="16">
        <v>1700</v>
      </c>
      <c r="F152" s="16">
        <v>2000</v>
      </c>
      <c r="G152" s="16">
        <v>1.33</v>
      </c>
      <c r="H152" s="16">
        <f t="shared" si="15"/>
        <v>1.17647058823529</v>
      </c>
      <c r="I152" s="16">
        <v>0.14</v>
      </c>
      <c r="J152" s="16">
        <v>93.6</v>
      </c>
      <c r="K152" s="16">
        <v>40000</v>
      </c>
      <c r="L152" s="16">
        <v>184000</v>
      </c>
      <c r="M152" s="16">
        <v>0.217391304347826</v>
      </c>
      <c r="N152" s="16">
        <v>16.5973378332</v>
      </c>
      <c r="O152" s="16">
        <v>29.95971830625</v>
      </c>
      <c r="P152" s="16">
        <v>5.28080261041667</v>
      </c>
      <c r="Q152" s="16">
        <v>5.28080261041667</v>
      </c>
      <c r="R152" s="15">
        <v>1468</v>
      </c>
      <c r="S152" s="15">
        <v>2</v>
      </c>
      <c r="T152" s="22"/>
      <c r="U152" s="22"/>
      <c r="V152" s="22"/>
    </row>
    <row r="153" ht="19.5" customHeight="1" spans="1:22">
      <c r="A153" s="20"/>
      <c r="B153" s="16" t="s">
        <v>191</v>
      </c>
      <c r="C153" s="16">
        <v>0</v>
      </c>
      <c r="D153" s="16">
        <v>80</v>
      </c>
      <c r="E153" s="16">
        <v>1700</v>
      </c>
      <c r="F153" s="16">
        <v>3000</v>
      </c>
      <c r="G153" s="16">
        <v>2</v>
      </c>
      <c r="H153" s="16">
        <f t="shared" si="15"/>
        <v>1.76470588235294</v>
      </c>
      <c r="I153" s="16">
        <v>0.18</v>
      </c>
      <c r="J153" s="16">
        <v>55.5</v>
      </c>
      <c r="K153" s="16">
        <v>40000</v>
      </c>
      <c r="L153" s="16">
        <v>184000</v>
      </c>
      <c r="M153" s="16">
        <v>0.217391304347826</v>
      </c>
      <c r="N153" s="16">
        <v>17.966190438</v>
      </c>
      <c r="O153" s="16">
        <v>18.14821875</v>
      </c>
      <c r="P153" s="16">
        <v>1.986235946875</v>
      </c>
      <c r="Q153" s="16">
        <v>1.986235946875</v>
      </c>
      <c r="R153" s="15">
        <v>708.2305</v>
      </c>
      <c r="S153" s="15">
        <v>2</v>
      </c>
      <c r="T153" s="22"/>
      <c r="U153" s="22"/>
      <c r="V153" s="22"/>
    </row>
    <row r="154" ht="19.5" customHeight="1" spans="1:22">
      <c r="A154" s="20"/>
      <c r="B154" s="16" t="s">
        <v>192</v>
      </c>
      <c r="C154" s="16">
        <v>0</v>
      </c>
      <c r="D154" s="16">
        <v>80</v>
      </c>
      <c r="E154" s="16">
        <v>1700</v>
      </c>
      <c r="F154" s="16">
        <v>3000</v>
      </c>
      <c r="G154" s="16">
        <v>2</v>
      </c>
      <c r="H154" s="16">
        <f t="shared" si="15"/>
        <v>1.76470588235294</v>
      </c>
      <c r="I154" s="16">
        <v>0.21</v>
      </c>
      <c r="J154" s="16">
        <v>54.6</v>
      </c>
      <c r="K154" s="16">
        <v>40000</v>
      </c>
      <c r="L154" s="16">
        <v>184000</v>
      </c>
      <c r="M154" s="16">
        <v>0.217391304347826</v>
      </c>
      <c r="N154" s="16">
        <v>23.954920584</v>
      </c>
      <c r="O154" s="16">
        <v>18.14821875</v>
      </c>
      <c r="P154" s="16">
        <v>1.986235946875</v>
      </c>
      <c r="Q154" s="16">
        <v>1.986235946875</v>
      </c>
      <c r="R154" s="15">
        <v>784</v>
      </c>
      <c r="S154" s="15">
        <v>2</v>
      </c>
      <c r="T154" s="22"/>
      <c r="U154" s="22"/>
      <c r="V154" s="22"/>
    </row>
    <row r="155" ht="19.5" customHeight="1" spans="1:22">
      <c r="A155" s="20"/>
      <c r="B155" s="16" t="s">
        <v>193</v>
      </c>
      <c r="C155" s="16">
        <v>0</v>
      </c>
      <c r="D155" s="16">
        <v>80</v>
      </c>
      <c r="E155" s="16">
        <v>1700</v>
      </c>
      <c r="F155" s="16">
        <v>3000</v>
      </c>
      <c r="G155" s="16">
        <v>2</v>
      </c>
      <c r="H155" s="16">
        <f t="shared" si="15"/>
        <v>1.76470588235294</v>
      </c>
      <c r="I155" s="16">
        <v>0.12</v>
      </c>
      <c r="J155" s="16">
        <v>60.3</v>
      </c>
      <c r="K155" s="16">
        <v>40000</v>
      </c>
      <c r="L155" s="16">
        <v>184000</v>
      </c>
      <c r="M155" s="16">
        <v>0.217391304347826</v>
      </c>
      <c r="N155" s="16">
        <v>23.954920584</v>
      </c>
      <c r="O155" s="16">
        <v>18.14821875</v>
      </c>
      <c r="P155" s="16">
        <v>3.97247189375</v>
      </c>
      <c r="Q155" s="16">
        <v>3.97247189375</v>
      </c>
      <c r="R155" s="15">
        <v>898.3695</v>
      </c>
      <c r="S155" s="15">
        <v>2</v>
      </c>
      <c r="T155" s="22"/>
      <c r="U155" s="22"/>
      <c r="V155" s="22"/>
    </row>
    <row r="156" ht="19.5" customHeight="1" spans="1:22">
      <c r="A156" s="20"/>
      <c r="B156" s="16" t="s">
        <v>194</v>
      </c>
      <c r="C156" s="16">
        <v>0</v>
      </c>
      <c r="D156" s="16">
        <v>80</v>
      </c>
      <c r="E156" s="16">
        <v>1700</v>
      </c>
      <c r="F156" s="16">
        <v>3000</v>
      </c>
      <c r="G156" s="16">
        <v>2</v>
      </c>
      <c r="H156" s="16">
        <f t="shared" si="15"/>
        <v>1.76470588235294</v>
      </c>
      <c r="I156" s="16">
        <v>0.18</v>
      </c>
      <c r="J156" s="16">
        <v>65.2</v>
      </c>
      <c r="K156" s="16">
        <v>40000</v>
      </c>
      <c r="L156" s="16">
        <v>184000</v>
      </c>
      <c r="M156" s="16">
        <v>0.217391304347826</v>
      </c>
      <c r="N156" s="16">
        <v>29.47542492</v>
      </c>
      <c r="O156" s="16">
        <v>18.14821875</v>
      </c>
      <c r="P156" s="16">
        <v>3.97247189375</v>
      </c>
      <c r="Q156" s="16">
        <v>3.97247189375</v>
      </c>
      <c r="R156" s="15">
        <v>1034.22</v>
      </c>
      <c r="S156" s="15">
        <v>2</v>
      </c>
      <c r="T156" s="22"/>
      <c r="U156" s="22"/>
      <c r="V156" s="22"/>
    </row>
    <row r="157" ht="19.5" customHeight="1" spans="1:22">
      <c r="A157" s="20"/>
      <c r="B157" s="15" t="s">
        <v>195</v>
      </c>
      <c r="C157" s="16">
        <v>0</v>
      </c>
      <c r="D157" s="16">
        <v>80</v>
      </c>
      <c r="E157" s="16">
        <v>1700</v>
      </c>
      <c r="F157" s="16">
        <v>2000</v>
      </c>
      <c r="G157" s="16">
        <v>0.66</v>
      </c>
      <c r="H157" s="16">
        <v>1.17647058823529</v>
      </c>
      <c r="I157" s="16">
        <v>0.13</v>
      </c>
      <c r="J157" s="16">
        <v>103.3</v>
      </c>
      <c r="K157" s="16">
        <v>40000</v>
      </c>
      <c r="L157" s="16">
        <v>184000</v>
      </c>
      <c r="M157" s="16">
        <v>0.217391304347826</v>
      </c>
      <c r="N157" s="16">
        <v>16.27651300395</v>
      </c>
      <c r="O157" s="16">
        <v>32.5711042125</v>
      </c>
      <c r="P157" s="16">
        <v>5.69229372291667</v>
      </c>
      <c r="Q157" s="16">
        <v>5.69229372291667</v>
      </c>
      <c r="R157" s="15">
        <v>1717.2236503856</v>
      </c>
      <c r="S157" s="15">
        <v>1</v>
      </c>
      <c r="T157" s="22"/>
      <c r="U157" s="22"/>
      <c r="V157" s="22"/>
    </row>
    <row r="158" ht="19.5" customHeight="1" spans="1:22">
      <c r="A158" s="20"/>
      <c r="B158" s="15" t="s">
        <v>196</v>
      </c>
      <c r="C158" s="16">
        <v>0</v>
      </c>
      <c r="D158" s="16">
        <v>80</v>
      </c>
      <c r="E158" s="16">
        <v>1700</v>
      </c>
      <c r="F158" s="16">
        <v>2000</v>
      </c>
      <c r="G158" s="16">
        <v>0.66</v>
      </c>
      <c r="H158" s="16">
        <v>1.17647058823529</v>
      </c>
      <c r="I158" s="16">
        <v>0.12</v>
      </c>
      <c r="J158" s="16">
        <v>137.5</v>
      </c>
      <c r="K158" s="16">
        <v>40000</v>
      </c>
      <c r="L158" s="16">
        <v>184000</v>
      </c>
      <c r="M158" s="16">
        <v>0.217391304347826</v>
      </c>
      <c r="N158" s="16">
        <v>16.27651300395</v>
      </c>
      <c r="O158" s="16">
        <v>32.5711042125</v>
      </c>
      <c r="P158" s="16">
        <v>5.69229372291667</v>
      </c>
      <c r="Q158" s="16">
        <v>5.69229372291667</v>
      </c>
      <c r="R158" s="15">
        <v>1760.36866359447</v>
      </c>
      <c r="S158" s="15">
        <v>1</v>
      </c>
      <c r="T158" s="22"/>
      <c r="U158" s="22"/>
      <c r="V158" s="22"/>
    </row>
    <row r="159" ht="19.5" customHeight="1" spans="1:22">
      <c r="A159" s="20"/>
      <c r="B159" s="16" t="s">
        <v>197</v>
      </c>
      <c r="C159" s="16">
        <v>0</v>
      </c>
      <c r="D159" s="16">
        <v>80</v>
      </c>
      <c r="E159" s="16">
        <v>1700</v>
      </c>
      <c r="F159" s="16">
        <v>2000</v>
      </c>
      <c r="G159" s="16">
        <v>1.33</v>
      </c>
      <c r="H159" s="16">
        <f t="shared" ref="H159:H160" si="16">F159/E159</f>
        <v>1.17647058823529</v>
      </c>
      <c r="I159" s="16">
        <v>0.18</v>
      </c>
      <c r="J159" s="16">
        <v>65.1</v>
      </c>
      <c r="K159" s="16">
        <v>40000</v>
      </c>
      <c r="L159" s="16">
        <v>184000</v>
      </c>
      <c r="M159" s="16">
        <v>0.217391304347826</v>
      </c>
      <c r="N159" s="16">
        <v>51.10086554</v>
      </c>
      <c r="O159" s="16">
        <v>33.117121265625</v>
      </c>
      <c r="P159" s="16">
        <v>1.56683154375</v>
      </c>
      <c r="Q159" s="16">
        <v>1.56683154375</v>
      </c>
      <c r="R159" s="15">
        <v>1101</v>
      </c>
      <c r="S159" s="15">
        <v>1</v>
      </c>
      <c r="T159" s="22"/>
      <c r="U159" s="22"/>
      <c r="V159" s="22"/>
    </row>
    <row r="160" ht="19.5" customHeight="1" spans="1:22">
      <c r="A160" s="20"/>
      <c r="B160" s="16" t="s">
        <v>198</v>
      </c>
      <c r="C160" s="16">
        <v>0</v>
      </c>
      <c r="D160" s="16">
        <v>80</v>
      </c>
      <c r="E160" s="16">
        <v>1700</v>
      </c>
      <c r="F160" s="16">
        <v>2000</v>
      </c>
      <c r="G160" s="16">
        <v>1.33</v>
      </c>
      <c r="H160" s="16">
        <f t="shared" si="16"/>
        <v>1.17647058823529</v>
      </c>
      <c r="I160" s="16">
        <v>0.16</v>
      </c>
      <c r="J160" s="16">
        <v>70.8</v>
      </c>
      <c r="K160" s="16">
        <v>40000</v>
      </c>
      <c r="L160" s="16">
        <v>184000</v>
      </c>
      <c r="M160" s="16">
        <v>0.217391304347826</v>
      </c>
      <c r="N160" s="16">
        <v>51.10086554</v>
      </c>
      <c r="O160" s="16">
        <v>33.117121265625</v>
      </c>
      <c r="P160" s="16">
        <v>2.72492442391304</v>
      </c>
      <c r="Q160" s="16">
        <v>2.72492442391304</v>
      </c>
      <c r="R160" s="15">
        <v>1255</v>
      </c>
      <c r="S160" s="15">
        <v>1</v>
      </c>
      <c r="T160" s="22"/>
      <c r="U160" s="22"/>
      <c r="V160" s="22"/>
    </row>
    <row r="161" ht="19.5" customHeight="1" spans="1:22">
      <c r="A161" s="20"/>
      <c r="B161" s="16" t="s">
        <v>199</v>
      </c>
      <c r="C161" s="16">
        <v>0</v>
      </c>
      <c r="D161" s="16">
        <v>80</v>
      </c>
      <c r="E161" s="16">
        <v>1700</v>
      </c>
      <c r="F161" s="16">
        <v>2000</v>
      </c>
      <c r="G161" s="16">
        <v>1.33</v>
      </c>
      <c r="H161" s="16">
        <v>1.17647058823529</v>
      </c>
      <c r="I161" s="16">
        <v>0.16</v>
      </c>
      <c r="J161" s="16">
        <v>71.8</v>
      </c>
      <c r="K161" s="16">
        <v>40000</v>
      </c>
      <c r="L161" s="16">
        <v>184000</v>
      </c>
      <c r="M161" s="16">
        <v>0.217391304347826</v>
      </c>
      <c r="N161" s="16">
        <v>51.10086554</v>
      </c>
      <c r="O161" s="16">
        <v>33.117121265625</v>
      </c>
      <c r="P161" s="16">
        <v>4.17821745</v>
      </c>
      <c r="Q161" s="16">
        <v>4.17821745</v>
      </c>
      <c r="R161" s="15">
        <v>1382</v>
      </c>
      <c r="S161" s="15">
        <v>1</v>
      </c>
      <c r="T161" s="22"/>
      <c r="U161" s="22"/>
      <c r="V161" s="22"/>
    </row>
    <row r="162" ht="19.5" customHeight="1" spans="1:22">
      <c r="A162" s="20"/>
      <c r="B162" s="16" t="s">
        <v>200</v>
      </c>
      <c r="C162" s="16">
        <v>0</v>
      </c>
      <c r="D162" s="16">
        <v>80</v>
      </c>
      <c r="E162" s="16">
        <v>1700</v>
      </c>
      <c r="F162" s="16">
        <v>2000</v>
      </c>
      <c r="G162" s="16">
        <v>1.33</v>
      </c>
      <c r="H162" s="16">
        <f t="shared" ref="H162:H169" si="17">F162/E162</f>
        <v>1.17647058823529</v>
      </c>
      <c r="I162" s="16">
        <v>0.19</v>
      </c>
      <c r="J162" s="16">
        <v>103.4</v>
      </c>
      <c r="K162" s="16">
        <v>40000</v>
      </c>
      <c r="L162" s="16">
        <v>184000</v>
      </c>
      <c r="M162" s="16">
        <v>0.217391304347826</v>
      </c>
      <c r="N162" s="16">
        <v>51.10086554</v>
      </c>
      <c r="O162" s="16">
        <v>33.117121265625</v>
      </c>
      <c r="P162" s="16">
        <v>4.17821745</v>
      </c>
      <c r="Q162" s="16">
        <v>4.17821745</v>
      </c>
      <c r="R162" s="15">
        <v>1697</v>
      </c>
      <c r="S162" s="15">
        <v>1</v>
      </c>
      <c r="T162" s="22"/>
      <c r="U162" s="22"/>
      <c r="V162" s="22"/>
    </row>
    <row r="163" ht="19.5" customHeight="1" spans="1:22">
      <c r="A163" s="20"/>
      <c r="B163" s="16" t="s">
        <v>201</v>
      </c>
      <c r="C163" s="16">
        <v>0</v>
      </c>
      <c r="D163" s="16">
        <v>80</v>
      </c>
      <c r="E163" s="16">
        <v>1700</v>
      </c>
      <c r="F163" s="16">
        <v>3000</v>
      </c>
      <c r="G163" s="16">
        <v>2</v>
      </c>
      <c r="H163" s="16">
        <f t="shared" si="17"/>
        <v>1.76470588235294</v>
      </c>
      <c r="I163" s="16">
        <v>0.15</v>
      </c>
      <c r="J163" s="16">
        <v>76.7</v>
      </c>
      <c r="K163" s="16">
        <v>40000</v>
      </c>
      <c r="L163" s="16">
        <v>184000</v>
      </c>
      <c r="M163" s="16">
        <v>0.217391304347826</v>
      </c>
      <c r="N163" s="16">
        <v>51.10086554</v>
      </c>
      <c r="O163" s="16">
        <v>33.117121265625</v>
      </c>
      <c r="P163" s="16">
        <v>4.17821745</v>
      </c>
      <c r="Q163" s="16">
        <v>4.17821745</v>
      </c>
      <c r="R163" s="15">
        <v>1159</v>
      </c>
      <c r="S163" s="15">
        <v>2</v>
      </c>
      <c r="T163" s="22"/>
      <c r="U163" s="22"/>
      <c r="V163" s="22"/>
    </row>
    <row r="164" ht="19.5" customHeight="1" spans="1:22">
      <c r="A164" s="20"/>
      <c r="B164" s="16" t="s">
        <v>202</v>
      </c>
      <c r="C164" s="16">
        <v>0</v>
      </c>
      <c r="D164" s="16">
        <v>80</v>
      </c>
      <c r="E164" s="16">
        <v>1700</v>
      </c>
      <c r="F164" s="16">
        <v>2000</v>
      </c>
      <c r="G164" s="16">
        <v>1.33</v>
      </c>
      <c r="H164" s="16">
        <f t="shared" si="17"/>
        <v>1.17647058823529</v>
      </c>
      <c r="I164" s="16">
        <v>0.16</v>
      </c>
      <c r="J164" s="16">
        <v>74.1</v>
      </c>
      <c r="K164" s="16">
        <v>40000</v>
      </c>
      <c r="L164" s="16">
        <v>184000</v>
      </c>
      <c r="M164" s="16">
        <v>0.217391304347826</v>
      </c>
      <c r="N164" s="16">
        <v>51.10086554</v>
      </c>
      <c r="O164" s="16">
        <v>33.117121265625</v>
      </c>
      <c r="P164" s="16">
        <v>9.21055138319672</v>
      </c>
      <c r="Q164" s="16">
        <v>9.21055138319672</v>
      </c>
      <c r="R164" s="15">
        <v>1412</v>
      </c>
      <c r="S164" s="15">
        <v>1</v>
      </c>
      <c r="T164" s="22"/>
      <c r="U164" s="22"/>
      <c r="V164" s="22"/>
    </row>
    <row r="165" ht="19.5" customHeight="1" spans="1:22">
      <c r="A165" s="20"/>
      <c r="B165" s="16" t="s">
        <v>203</v>
      </c>
      <c r="C165" s="16">
        <v>0</v>
      </c>
      <c r="D165" s="16">
        <v>80</v>
      </c>
      <c r="E165" s="16">
        <v>1700</v>
      </c>
      <c r="F165" s="16">
        <v>2000</v>
      </c>
      <c r="G165" s="16">
        <v>1.33</v>
      </c>
      <c r="H165" s="16">
        <f t="shared" si="17"/>
        <v>1.17647058823529</v>
      </c>
      <c r="I165" s="16">
        <v>0.16</v>
      </c>
      <c r="J165" s="16">
        <v>71.5</v>
      </c>
      <c r="K165" s="16">
        <v>40000</v>
      </c>
      <c r="L165" s="16">
        <v>184000</v>
      </c>
      <c r="M165" s="16">
        <v>0.217391304347826</v>
      </c>
      <c r="N165" s="16">
        <v>51.10086554</v>
      </c>
      <c r="O165" s="16">
        <v>33.117121265625</v>
      </c>
      <c r="P165" s="16">
        <v>7.83415771875</v>
      </c>
      <c r="Q165" s="16">
        <v>7.83415771875</v>
      </c>
      <c r="R165" s="15">
        <v>1499</v>
      </c>
      <c r="S165" s="15">
        <v>1</v>
      </c>
      <c r="T165" s="22"/>
      <c r="U165" s="22"/>
      <c r="V165" s="22"/>
    </row>
    <row r="166" ht="19.5" customHeight="1" spans="1:22">
      <c r="A166" s="20"/>
      <c r="B166" s="16" t="s">
        <v>204</v>
      </c>
      <c r="C166" s="16">
        <v>0</v>
      </c>
      <c r="D166" s="16">
        <v>80</v>
      </c>
      <c r="E166" s="16">
        <v>1700</v>
      </c>
      <c r="F166" s="16">
        <v>2000</v>
      </c>
      <c r="G166" s="16">
        <v>1.33</v>
      </c>
      <c r="H166" s="16">
        <f t="shared" si="17"/>
        <v>1.17647058823529</v>
      </c>
      <c r="I166" s="16">
        <v>0.15</v>
      </c>
      <c r="J166" s="16">
        <v>76.1</v>
      </c>
      <c r="K166" s="16">
        <v>40000</v>
      </c>
      <c r="L166" s="16">
        <v>184000</v>
      </c>
      <c r="M166" s="16">
        <v>0.217391304347826</v>
      </c>
      <c r="N166" s="16">
        <v>51.10086554</v>
      </c>
      <c r="O166" s="16">
        <v>33.117121265625</v>
      </c>
      <c r="P166" s="16">
        <v>11.3951385</v>
      </c>
      <c r="Q166" s="16">
        <v>11.3951385</v>
      </c>
      <c r="R166" s="15">
        <v>1639</v>
      </c>
      <c r="S166" s="15">
        <v>1</v>
      </c>
      <c r="T166" s="22"/>
      <c r="U166" s="22"/>
      <c r="V166" s="22"/>
    </row>
    <row r="167" ht="19.5" customHeight="1" spans="1:22">
      <c r="A167" s="20"/>
      <c r="B167" s="16" t="s">
        <v>205</v>
      </c>
      <c r="C167" s="16">
        <v>0</v>
      </c>
      <c r="D167" s="16">
        <v>85</v>
      </c>
      <c r="E167" s="16">
        <v>1900</v>
      </c>
      <c r="F167" s="16">
        <v>2700</v>
      </c>
      <c r="G167" s="16">
        <v>1.8</v>
      </c>
      <c r="H167" s="16">
        <f t="shared" si="17"/>
        <v>1.42105263157895</v>
      </c>
      <c r="I167" s="16">
        <v>0.14</v>
      </c>
      <c r="J167" s="16">
        <v>62.3</v>
      </c>
      <c r="K167" s="16">
        <v>40000</v>
      </c>
      <c r="L167" s="16">
        <v>207500</v>
      </c>
      <c r="M167" s="16">
        <v>0.192771084337349</v>
      </c>
      <c r="N167" s="16">
        <v>13.6741662</v>
      </c>
      <c r="O167" s="16">
        <v>8.36025</v>
      </c>
      <c r="P167" s="16">
        <v>4.73221940723982</v>
      </c>
      <c r="Q167" s="16">
        <v>4.73221940723982</v>
      </c>
      <c r="R167" s="15">
        <v>966.43525</v>
      </c>
      <c r="S167" s="15">
        <v>1</v>
      </c>
      <c r="T167" s="22"/>
      <c r="U167" s="22"/>
      <c r="V167" s="22"/>
    </row>
    <row r="168" ht="19.5" customHeight="1" spans="1:22">
      <c r="A168" s="20"/>
      <c r="B168" s="16" t="s">
        <v>206</v>
      </c>
      <c r="C168" s="16">
        <v>0</v>
      </c>
      <c r="D168" s="16">
        <v>85</v>
      </c>
      <c r="E168" s="16">
        <v>1900</v>
      </c>
      <c r="F168" s="16">
        <v>2700</v>
      </c>
      <c r="G168" s="16">
        <v>1.8</v>
      </c>
      <c r="H168" s="16">
        <f t="shared" si="17"/>
        <v>1.42105263157895</v>
      </c>
      <c r="I168" s="16">
        <v>0.14</v>
      </c>
      <c r="J168" s="16">
        <v>62.3</v>
      </c>
      <c r="K168" s="16">
        <v>40000</v>
      </c>
      <c r="L168" s="16">
        <v>207500</v>
      </c>
      <c r="M168" s="16">
        <v>0.192771084337349</v>
      </c>
      <c r="N168" s="16">
        <v>13.6741662</v>
      </c>
      <c r="O168" s="16">
        <v>8.36025</v>
      </c>
      <c r="P168" s="16">
        <v>6.83542803267974</v>
      </c>
      <c r="Q168" s="16">
        <v>6.83542803267974</v>
      </c>
      <c r="R168" s="15">
        <v>957.52175</v>
      </c>
      <c r="S168" s="15">
        <v>1</v>
      </c>
      <c r="T168" s="22"/>
      <c r="U168" s="22"/>
      <c r="V168" s="22"/>
    </row>
    <row r="169" ht="19.5" customHeight="1" spans="1:22">
      <c r="A169" s="20"/>
      <c r="B169" s="16" t="s">
        <v>207</v>
      </c>
      <c r="C169" s="16">
        <v>0</v>
      </c>
      <c r="D169" s="16">
        <v>85</v>
      </c>
      <c r="E169" s="16">
        <v>1900</v>
      </c>
      <c r="F169" s="16">
        <v>2700</v>
      </c>
      <c r="G169" s="16">
        <v>1.2</v>
      </c>
      <c r="H169" s="16">
        <f t="shared" si="17"/>
        <v>1.42105263157895</v>
      </c>
      <c r="I169" s="16">
        <v>0.14</v>
      </c>
      <c r="J169" s="16">
        <v>62.3</v>
      </c>
      <c r="K169" s="16">
        <v>40000</v>
      </c>
      <c r="L169" s="16">
        <v>207500</v>
      </c>
      <c r="M169" s="16">
        <v>0.192771084337349</v>
      </c>
      <c r="N169" s="16">
        <v>13.6741662</v>
      </c>
      <c r="O169" s="16">
        <v>8.36025</v>
      </c>
      <c r="P169" s="16">
        <v>4.73221940723982</v>
      </c>
      <c r="Q169" s="16">
        <v>4.73221940723982</v>
      </c>
      <c r="R169" s="15">
        <v>1280.43515</v>
      </c>
      <c r="S169" s="15">
        <v>1</v>
      </c>
      <c r="T169" s="22"/>
      <c r="U169" s="22"/>
      <c r="V169" s="22"/>
    </row>
    <row r="170" ht="19.5" customHeight="1" spans="1:22">
      <c r="A170" s="20"/>
      <c r="B170" s="15" t="s">
        <v>208</v>
      </c>
      <c r="C170" s="16">
        <v>0</v>
      </c>
      <c r="D170" s="16">
        <v>80</v>
      </c>
      <c r="E170" s="16">
        <v>2180</v>
      </c>
      <c r="F170" s="16">
        <v>1100</v>
      </c>
      <c r="G170" s="16">
        <v>0.6</v>
      </c>
      <c r="H170" s="16">
        <v>0.504587155963303</v>
      </c>
      <c r="I170" s="16">
        <v>0.04</v>
      </c>
      <c r="J170" s="16">
        <v>58.3</v>
      </c>
      <c r="K170" s="16">
        <v>32400</v>
      </c>
      <c r="L170" s="16">
        <v>210400</v>
      </c>
      <c r="M170" s="16">
        <v>0.153992395437262</v>
      </c>
      <c r="N170" s="16">
        <v>30.342</v>
      </c>
      <c r="O170" s="16">
        <v>0.422582605970149</v>
      </c>
      <c r="P170" s="16">
        <v>3.79129297108209</v>
      </c>
      <c r="Q170" s="16">
        <v>3.79129297108209</v>
      </c>
      <c r="R170" s="15">
        <v>1487.5</v>
      </c>
      <c r="S170" s="15">
        <v>1</v>
      </c>
      <c r="T170" s="22"/>
      <c r="U170" s="22"/>
      <c r="V170" s="22"/>
    </row>
    <row r="171" ht="19.5" customHeight="1" spans="1:22">
      <c r="A171" s="20"/>
      <c r="B171" s="15" t="s">
        <v>209</v>
      </c>
      <c r="C171" s="16">
        <v>0</v>
      </c>
      <c r="D171" s="16">
        <v>80</v>
      </c>
      <c r="E171" s="16">
        <v>2180</v>
      </c>
      <c r="F171" s="16">
        <v>1100</v>
      </c>
      <c r="G171" s="16">
        <v>0.6</v>
      </c>
      <c r="H171" s="16">
        <v>0.504587155963303</v>
      </c>
      <c r="I171" s="16">
        <v>0.04</v>
      </c>
      <c r="J171" s="16">
        <v>58.1</v>
      </c>
      <c r="K171" s="16">
        <v>32400</v>
      </c>
      <c r="L171" s="16">
        <v>210400</v>
      </c>
      <c r="M171" s="16">
        <v>0.153992395437262</v>
      </c>
      <c r="N171" s="16">
        <v>30.342</v>
      </c>
      <c r="O171" s="16">
        <v>0.422582605970149</v>
      </c>
      <c r="P171" s="16">
        <v>6.3504157265625</v>
      </c>
      <c r="Q171" s="16">
        <v>6.3504157265625</v>
      </c>
      <c r="R171" s="15">
        <v>1694.45</v>
      </c>
      <c r="S171" s="15">
        <v>1</v>
      </c>
      <c r="T171" s="22"/>
      <c r="U171" s="22"/>
      <c r="V171" s="22"/>
    </row>
    <row r="172" ht="19.5" customHeight="1" spans="1:22">
      <c r="A172" s="20"/>
      <c r="B172" s="16" t="s">
        <v>210</v>
      </c>
      <c r="C172" s="16">
        <v>1</v>
      </c>
      <c r="D172" s="16">
        <v>120</v>
      </c>
      <c r="E172" s="16">
        <v>1720</v>
      </c>
      <c r="F172" s="16">
        <v>1080</v>
      </c>
      <c r="G172" s="16">
        <v>0.8</v>
      </c>
      <c r="H172" s="16">
        <f t="shared" ref="H172:H173" si="18">F172/E172</f>
        <v>0.627906976744186</v>
      </c>
      <c r="I172" s="16">
        <v>0.04</v>
      </c>
      <c r="J172" s="16">
        <v>82.3</v>
      </c>
      <c r="K172" s="16">
        <v>96000</v>
      </c>
      <c r="L172" s="16">
        <v>369600</v>
      </c>
      <c r="M172" s="16">
        <v>0.25974025974026</v>
      </c>
      <c r="N172" s="16">
        <v>6.65414460666667</v>
      </c>
      <c r="O172" s="16">
        <v>0.998121691</v>
      </c>
      <c r="P172" s="16">
        <v>6.65414460666667</v>
      </c>
      <c r="Q172" s="16">
        <v>6.65414460666667</v>
      </c>
      <c r="R172" s="15">
        <v>2080.67645</v>
      </c>
      <c r="S172" s="15">
        <v>1</v>
      </c>
      <c r="T172" s="22"/>
      <c r="U172" s="22"/>
      <c r="V172" s="22"/>
    </row>
    <row r="173" ht="19.5" customHeight="1" spans="1:22">
      <c r="A173" s="20"/>
      <c r="B173" s="16" t="s">
        <v>211</v>
      </c>
      <c r="C173" s="16">
        <v>0</v>
      </c>
      <c r="D173" s="16">
        <v>75</v>
      </c>
      <c r="E173" s="16">
        <v>2700</v>
      </c>
      <c r="F173" s="16">
        <v>1400</v>
      </c>
      <c r="G173" s="16">
        <v>0.65</v>
      </c>
      <c r="H173" s="16">
        <f t="shared" si="18"/>
        <v>0.518518518518518</v>
      </c>
      <c r="I173" s="16">
        <v>0</v>
      </c>
      <c r="J173" s="16">
        <v>83.6</v>
      </c>
      <c r="K173" s="16">
        <v>62500</v>
      </c>
      <c r="L173" s="16">
        <v>290000</v>
      </c>
      <c r="M173" s="16">
        <v>0.21551724137931</v>
      </c>
      <c r="N173" s="16">
        <v>9.1647300576</v>
      </c>
      <c r="O173" s="16">
        <v>1.868802714</v>
      </c>
      <c r="P173" s="16">
        <v>2.07644746</v>
      </c>
      <c r="Q173" s="16">
        <v>2.07644746</v>
      </c>
      <c r="R173" s="15">
        <v>1109.01365</v>
      </c>
      <c r="S173" s="15">
        <v>3</v>
      </c>
      <c r="T173" s="22"/>
      <c r="U173" s="22"/>
      <c r="V173" s="22"/>
    </row>
    <row r="174" ht="19.5" customHeight="1" spans="1:22">
      <c r="A174" s="18"/>
      <c r="B174" s="15" t="s">
        <v>212</v>
      </c>
      <c r="C174" s="16">
        <v>0</v>
      </c>
      <c r="D174" s="16">
        <v>75</v>
      </c>
      <c r="E174" s="16">
        <v>2700</v>
      </c>
      <c r="F174" s="16">
        <v>1400</v>
      </c>
      <c r="G174" s="16">
        <v>0.65</v>
      </c>
      <c r="H174" s="16">
        <v>0.518518518518518</v>
      </c>
      <c r="I174" s="16">
        <v>0</v>
      </c>
      <c r="J174" s="16">
        <v>83.3</v>
      </c>
      <c r="K174" s="16">
        <v>62500</v>
      </c>
      <c r="L174" s="16">
        <v>290000</v>
      </c>
      <c r="M174" s="16">
        <v>0.21551724137931</v>
      </c>
      <c r="N174" s="16">
        <v>21.4957892664</v>
      </c>
      <c r="O174" s="16">
        <v>1.868802714</v>
      </c>
      <c r="P174" s="16">
        <v>2.07644746</v>
      </c>
      <c r="Q174" s="16">
        <v>2.07644746</v>
      </c>
      <c r="R174" s="15">
        <v>2044.795</v>
      </c>
      <c r="S174" s="15">
        <v>1</v>
      </c>
      <c r="T174" s="22"/>
      <c r="U174" s="22"/>
      <c r="V174" s="22"/>
    </row>
    <row r="175" ht="19.5" customHeight="1" spans="1:22">
      <c r="A175" s="17" t="s">
        <v>213</v>
      </c>
      <c r="B175" s="16" t="s">
        <v>214</v>
      </c>
      <c r="C175" s="16">
        <v>0</v>
      </c>
      <c r="D175" s="16">
        <v>80</v>
      </c>
      <c r="E175" s="16">
        <v>1400</v>
      </c>
      <c r="F175" s="16">
        <v>1700</v>
      </c>
      <c r="G175" s="16">
        <v>2</v>
      </c>
      <c r="H175" s="16">
        <f t="shared" ref="H175:H185" si="19">F175/E175</f>
        <v>1.21428571428571</v>
      </c>
      <c r="I175" s="16">
        <v>0.22</v>
      </c>
      <c r="J175" s="16">
        <v>72.7</v>
      </c>
      <c r="K175" s="16">
        <v>40000</v>
      </c>
      <c r="L175" s="16">
        <v>160000</v>
      </c>
      <c r="M175" s="16">
        <v>0.25</v>
      </c>
      <c r="N175" s="16">
        <v>13.659</v>
      </c>
      <c r="O175" s="16">
        <v>4.35204</v>
      </c>
      <c r="P175" s="16">
        <v>10.0323</v>
      </c>
      <c r="Q175" s="16">
        <v>9.996975</v>
      </c>
      <c r="R175" s="15">
        <v>883</v>
      </c>
      <c r="S175" s="15">
        <v>2</v>
      </c>
      <c r="T175" s="22"/>
      <c r="U175" s="22"/>
      <c r="V175" s="22"/>
    </row>
    <row r="176" ht="19.5" customHeight="1" spans="1:22">
      <c r="A176" s="20"/>
      <c r="B176" s="16" t="s">
        <v>215</v>
      </c>
      <c r="C176" s="16">
        <v>0</v>
      </c>
      <c r="D176" s="16">
        <v>80</v>
      </c>
      <c r="E176" s="16">
        <v>1400</v>
      </c>
      <c r="F176" s="16">
        <v>1700</v>
      </c>
      <c r="G176" s="16">
        <v>2</v>
      </c>
      <c r="H176" s="16">
        <f t="shared" si="19"/>
        <v>1.21428571428571</v>
      </c>
      <c r="I176" s="16">
        <v>0.14</v>
      </c>
      <c r="J176" s="16">
        <v>79</v>
      </c>
      <c r="K176" s="16">
        <v>40000</v>
      </c>
      <c r="L176" s="16">
        <v>160000</v>
      </c>
      <c r="M176" s="16">
        <v>0.25</v>
      </c>
      <c r="N176" s="16">
        <v>13.659</v>
      </c>
      <c r="O176" s="16">
        <v>4.35204</v>
      </c>
      <c r="P176" s="16">
        <v>10.0323</v>
      </c>
      <c r="Q176" s="16">
        <v>9.996975</v>
      </c>
      <c r="R176" s="15">
        <v>759.538575</v>
      </c>
      <c r="S176" s="15">
        <v>3</v>
      </c>
      <c r="T176" s="22"/>
      <c r="U176" s="22"/>
      <c r="V176" s="22"/>
    </row>
    <row r="177" ht="19.5" customHeight="1" spans="1:22">
      <c r="A177" s="20"/>
      <c r="B177" s="16" t="s">
        <v>216</v>
      </c>
      <c r="C177" s="16">
        <v>0</v>
      </c>
      <c r="D177" s="16">
        <v>80</v>
      </c>
      <c r="E177" s="16">
        <v>1400</v>
      </c>
      <c r="F177" s="16">
        <v>1700</v>
      </c>
      <c r="G177" s="16">
        <v>2</v>
      </c>
      <c r="H177" s="16">
        <f t="shared" si="19"/>
        <v>1.21428571428571</v>
      </c>
      <c r="I177" s="16">
        <v>0.09</v>
      </c>
      <c r="J177" s="16">
        <v>79.4</v>
      </c>
      <c r="K177" s="16">
        <v>40000</v>
      </c>
      <c r="L177" s="16">
        <v>160000</v>
      </c>
      <c r="M177" s="16">
        <v>0.25</v>
      </c>
      <c r="N177" s="16">
        <v>13.659</v>
      </c>
      <c r="O177" s="16">
        <v>4.35204</v>
      </c>
      <c r="P177" s="16">
        <v>10.0323</v>
      </c>
      <c r="Q177" s="16">
        <v>9.996975</v>
      </c>
      <c r="R177" s="15">
        <v>688.773655</v>
      </c>
      <c r="S177" s="15">
        <v>3</v>
      </c>
      <c r="T177" s="22"/>
      <c r="U177" s="22"/>
      <c r="V177" s="22"/>
    </row>
    <row r="178" ht="19.5" customHeight="1" spans="1:22">
      <c r="A178" s="20"/>
      <c r="B178" s="15" t="s">
        <v>217</v>
      </c>
      <c r="C178" s="16">
        <v>0</v>
      </c>
      <c r="D178" s="16">
        <v>80</v>
      </c>
      <c r="E178" s="16">
        <v>1400</v>
      </c>
      <c r="F178" s="16">
        <v>2400</v>
      </c>
      <c r="G178" s="16">
        <v>1.71</v>
      </c>
      <c r="H178" s="16">
        <f t="shared" si="19"/>
        <v>1.71428571428571</v>
      </c>
      <c r="I178" s="16">
        <v>0.261020881670534</v>
      </c>
      <c r="J178" s="16">
        <v>43.1</v>
      </c>
      <c r="K178" s="16">
        <v>40000</v>
      </c>
      <c r="L178" s="16">
        <v>160000</v>
      </c>
      <c r="M178" s="16">
        <v>0.25</v>
      </c>
      <c r="N178" s="16">
        <v>13.659</v>
      </c>
      <c r="O178" s="16">
        <v>4.35204</v>
      </c>
      <c r="P178" s="16">
        <v>10.0323</v>
      </c>
      <c r="Q178" s="16">
        <v>9.996975</v>
      </c>
      <c r="R178" s="15">
        <v>772.656675</v>
      </c>
      <c r="S178" s="15">
        <v>2</v>
      </c>
      <c r="T178" s="22"/>
      <c r="U178" s="22"/>
      <c r="V178" s="22"/>
    </row>
    <row r="179" ht="19.5" customHeight="1" spans="1:22">
      <c r="A179" s="18"/>
      <c r="B179" s="15" t="s">
        <v>218</v>
      </c>
      <c r="C179" s="16">
        <v>0</v>
      </c>
      <c r="D179" s="16">
        <v>80</v>
      </c>
      <c r="E179" s="16">
        <v>1400</v>
      </c>
      <c r="F179" s="16">
        <v>2400</v>
      </c>
      <c r="G179" s="16">
        <v>1.71</v>
      </c>
      <c r="H179" s="16">
        <f t="shared" si="19"/>
        <v>1.71428571428571</v>
      </c>
      <c r="I179" s="16">
        <v>0.22</v>
      </c>
      <c r="J179" s="16">
        <v>42.5</v>
      </c>
      <c r="K179" s="16">
        <v>40000</v>
      </c>
      <c r="L179" s="16">
        <v>160000</v>
      </c>
      <c r="M179" s="16">
        <v>0.25</v>
      </c>
      <c r="N179" s="16">
        <v>13.659</v>
      </c>
      <c r="O179" s="16">
        <v>6.2172</v>
      </c>
      <c r="P179" s="16">
        <v>10.0323</v>
      </c>
      <c r="Q179" s="16">
        <v>9.996975</v>
      </c>
      <c r="R179" s="15">
        <v>748.067625</v>
      </c>
      <c r="S179" s="15">
        <v>2</v>
      </c>
      <c r="T179" s="22"/>
      <c r="U179" s="22"/>
      <c r="V179" s="22"/>
    </row>
    <row r="180" ht="19.5" customHeight="1" spans="1:22">
      <c r="A180" s="19" t="s">
        <v>219</v>
      </c>
      <c r="B180" s="16" t="s">
        <v>220</v>
      </c>
      <c r="C180" s="16">
        <v>0</v>
      </c>
      <c r="D180" s="16">
        <v>100</v>
      </c>
      <c r="E180" s="16">
        <v>1200</v>
      </c>
      <c r="F180" s="16">
        <v>1200</v>
      </c>
      <c r="G180" s="16">
        <v>1</v>
      </c>
      <c r="H180" s="16">
        <f t="shared" si="19"/>
        <v>1</v>
      </c>
      <c r="I180" s="16">
        <v>0.1</v>
      </c>
      <c r="J180" s="16">
        <v>28</v>
      </c>
      <c r="K180" s="16">
        <v>44000</v>
      </c>
      <c r="L180" s="16">
        <v>120000</v>
      </c>
      <c r="M180" s="16">
        <v>0.366666666666667</v>
      </c>
      <c r="N180" s="16">
        <v>0</v>
      </c>
      <c r="O180" s="16">
        <v>0</v>
      </c>
      <c r="P180" s="16">
        <v>4.53555555555555</v>
      </c>
      <c r="Q180" s="16">
        <v>5.44266666666667</v>
      </c>
      <c r="R180" s="15">
        <v>349.27537367503</v>
      </c>
      <c r="S180" s="15">
        <v>2</v>
      </c>
      <c r="T180" s="22"/>
      <c r="U180" s="22"/>
      <c r="V180" s="22"/>
    </row>
    <row r="181" ht="19.5" customHeight="1" spans="1:22">
      <c r="A181" s="20"/>
      <c r="B181" s="16" t="s">
        <v>221</v>
      </c>
      <c r="C181" s="16">
        <v>0</v>
      </c>
      <c r="D181" s="16">
        <v>100</v>
      </c>
      <c r="E181" s="16">
        <v>1200</v>
      </c>
      <c r="F181" s="16">
        <v>1200</v>
      </c>
      <c r="G181" s="16">
        <v>1</v>
      </c>
      <c r="H181" s="16">
        <f t="shared" si="19"/>
        <v>1</v>
      </c>
      <c r="I181" s="16">
        <v>0.1</v>
      </c>
      <c r="J181" s="16">
        <v>29.1</v>
      </c>
      <c r="K181" s="16">
        <v>30000</v>
      </c>
      <c r="L181" s="16">
        <v>120000</v>
      </c>
      <c r="M181" s="16">
        <v>0.25</v>
      </c>
      <c r="N181" s="16">
        <v>5.44266666666667</v>
      </c>
      <c r="O181" s="16">
        <v>5.44266666666667</v>
      </c>
      <c r="P181" s="16">
        <v>4.53555555555555</v>
      </c>
      <c r="Q181" s="16">
        <v>5.44266666666667</v>
      </c>
      <c r="R181" s="15">
        <v>403.039925</v>
      </c>
      <c r="S181" s="15">
        <v>2</v>
      </c>
      <c r="T181" s="22"/>
      <c r="U181" s="22"/>
      <c r="V181" s="22"/>
    </row>
    <row r="182" ht="19.5" customHeight="1" spans="1:22">
      <c r="A182" s="20"/>
      <c r="B182" s="16" t="s">
        <v>222</v>
      </c>
      <c r="C182" s="16">
        <v>0</v>
      </c>
      <c r="D182" s="16">
        <v>100</v>
      </c>
      <c r="E182" s="16">
        <v>1200</v>
      </c>
      <c r="F182" s="16">
        <v>1200</v>
      </c>
      <c r="G182" s="16">
        <v>1</v>
      </c>
      <c r="H182" s="16">
        <f t="shared" si="19"/>
        <v>1</v>
      </c>
      <c r="I182" s="16">
        <v>0.1</v>
      </c>
      <c r="J182" s="16">
        <v>31.2</v>
      </c>
      <c r="K182" s="16">
        <v>30000</v>
      </c>
      <c r="L182" s="16">
        <v>120000</v>
      </c>
      <c r="M182" s="16">
        <v>0.25</v>
      </c>
      <c r="N182" s="16">
        <v>5.44266666666667</v>
      </c>
      <c r="O182" s="16">
        <v>10.8853333333333</v>
      </c>
      <c r="P182" s="16">
        <v>4.53555555555555</v>
      </c>
      <c r="Q182" s="16">
        <v>5.44266666666667</v>
      </c>
      <c r="R182" s="15">
        <v>351.40506402</v>
      </c>
      <c r="S182" s="15">
        <v>2</v>
      </c>
      <c r="T182" s="22"/>
      <c r="U182" s="22"/>
      <c r="V182" s="22"/>
    </row>
    <row r="183" ht="19.5" customHeight="1" spans="1:22">
      <c r="A183" s="20"/>
      <c r="B183" s="16" t="s">
        <v>223</v>
      </c>
      <c r="C183" s="16">
        <v>0</v>
      </c>
      <c r="D183" s="16">
        <v>100</v>
      </c>
      <c r="E183" s="16">
        <v>1200</v>
      </c>
      <c r="F183" s="16">
        <v>1200</v>
      </c>
      <c r="G183" s="16">
        <v>1</v>
      </c>
      <c r="H183" s="16">
        <f t="shared" si="19"/>
        <v>1</v>
      </c>
      <c r="I183" s="16">
        <v>0.1</v>
      </c>
      <c r="J183" s="16">
        <v>32.6</v>
      </c>
      <c r="K183" s="16">
        <v>30000</v>
      </c>
      <c r="L183" s="16">
        <v>120000</v>
      </c>
      <c r="M183" s="16">
        <v>0.25</v>
      </c>
      <c r="N183" s="16">
        <v>5.44266666666667</v>
      </c>
      <c r="O183" s="16">
        <v>10.8853333333333</v>
      </c>
      <c r="P183" s="16">
        <v>4.53555555555555</v>
      </c>
      <c r="Q183" s="16">
        <v>5.44266666666667</v>
      </c>
      <c r="R183" s="15">
        <v>360.224655</v>
      </c>
      <c r="S183" s="15">
        <v>2</v>
      </c>
      <c r="T183" s="22"/>
      <c r="U183" s="22"/>
      <c r="V183" s="22"/>
    </row>
    <row r="184" ht="19.5" customHeight="1" spans="1:22">
      <c r="A184" s="20"/>
      <c r="B184" s="16" t="s">
        <v>224</v>
      </c>
      <c r="C184" s="16">
        <v>0</v>
      </c>
      <c r="D184" s="16">
        <v>100</v>
      </c>
      <c r="E184" s="16">
        <v>1200</v>
      </c>
      <c r="F184" s="16">
        <v>1200</v>
      </c>
      <c r="G184" s="16">
        <v>1</v>
      </c>
      <c r="H184" s="16">
        <f t="shared" si="19"/>
        <v>1</v>
      </c>
      <c r="I184" s="16">
        <v>0.1</v>
      </c>
      <c r="J184" s="16">
        <v>34.8</v>
      </c>
      <c r="K184" s="16">
        <v>30000</v>
      </c>
      <c r="L184" s="16">
        <v>120000</v>
      </c>
      <c r="M184" s="16">
        <v>0.25</v>
      </c>
      <c r="N184" s="16">
        <v>5.44266666666667</v>
      </c>
      <c r="O184" s="16">
        <v>5.44266666666667</v>
      </c>
      <c r="P184" s="16">
        <v>4.53555555555555</v>
      </c>
      <c r="Q184" s="16">
        <v>5.44266666666667</v>
      </c>
      <c r="R184" s="15">
        <v>359.745174097323</v>
      </c>
      <c r="S184" s="15">
        <v>2</v>
      </c>
      <c r="T184" s="22"/>
      <c r="U184" s="22"/>
      <c r="V184" s="22"/>
    </row>
    <row r="185" ht="19.5" customHeight="1" spans="1:22">
      <c r="A185" s="18"/>
      <c r="B185" s="16" t="s">
        <v>225</v>
      </c>
      <c r="C185" s="16">
        <v>0</v>
      </c>
      <c r="D185" s="16">
        <v>100</v>
      </c>
      <c r="E185" s="16">
        <v>1200</v>
      </c>
      <c r="F185" s="16">
        <v>1200</v>
      </c>
      <c r="G185" s="16">
        <v>1</v>
      </c>
      <c r="H185" s="16">
        <f t="shared" si="19"/>
        <v>1</v>
      </c>
      <c r="I185" s="16">
        <v>0.1</v>
      </c>
      <c r="J185" s="16">
        <v>37.1</v>
      </c>
      <c r="K185" s="16">
        <v>30000</v>
      </c>
      <c r="L185" s="16">
        <v>120000</v>
      </c>
      <c r="M185" s="16">
        <v>0.25</v>
      </c>
      <c r="N185" s="16">
        <v>5.44266666666667</v>
      </c>
      <c r="O185" s="16">
        <v>0</v>
      </c>
      <c r="P185" s="16">
        <v>4.53555555555555</v>
      </c>
      <c r="Q185" s="16">
        <v>5.44266666666667</v>
      </c>
      <c r="R185" s="15">
        <v>372.6167368</v>
      </c>
      <c r="S185" s="15">
        <v>2</v>
      </c>
      <c r="T185" s="22"/>
      <c r="U185" s="22"/>
      <c r="V185" s="22"/>
    </row>
    <row r="186" ht="19.5" customHeight="1" spans="1:22">
      <c r="A186" s="19" t="s">
        <v>226</v>
      </c>
      <c r="B186" s="15" t="s">
        <v>227</v>
      </c>
      <c r="C186" s="16">
        <v>0</v>
      </c>
      <c r="D186" s="16">
        <v>65</v>
      </c>
      <c r="E186" s="16">
        <v>650</v>
      </c>
      <c r="F186" s="16">
        <v>1300</v>
      </c>
      <c r="G186" s="16">
        <v>2</v>
      </c>
      <c r="H186" s="16">
        <v>2</v>
      </c>
      <c r="I186" s="16">
        <v>0</v>
      </c>
      <c r="J186" s="16">
        <v>29.2</v>
      </c>
      <c r="K186" s="16">
        <v>9100</v>
      </c>
      <c r="L186" s="16">
        <v>42250</v>
      </c>
      <c r="M186" s="16">
        <v>0.215384615384615</v>
      </c>
      <c r="N186" s="16">
        <v>18.2155885714286</v>
      </c>
      <c r="O186" s="16">
        <v>1.65136695652174</v>
      </c>
      <c r="P186" s="16">
        <v>8.500608</v>
      </c>
      <c r="Q186" s="16">
        <v>2.2078125</v>
      </c>
      <c r="R186" s="15">
        <v>115.8</v>
      </c>
      <c r="S186" s="15">
        <v>2</v>
      </c>
      <c r="T186" s="22"/>
      <c r="U186" s="22"/>
      <c r="V186" s="22"/>
    </row>
    <row r="187" ht="19.5" customHeight="1" spans="1:22">
      <c r="A187" s="20"/>
      <c r="B187" s="15" t="s">
        <v>228</v>
      </c>
      <c r="C187" s="16">
        <v>0</v>
      </c>
      <c r="D187" s="16">
        <v>65</v>
      </c>
      <c r="E187" s="16">
        <v>650</v>
      </c>
      <c r="F187" s="16">
        <v>1300</v>
      </c>
      <c r="G187" s="16">
        <v>2</v>
      </c>
      <c r="H187" s="16">
        <v>2</v>
      </c>
      <c r="I187" s="16">
        <v>0</v>
      </c>
      <c r="J187" s="16">
        <v>43.6</v>
      </c>
      <c r="K187" s="16">
        <v>9100</v>
      </c>
      <c r="L187" s="16">
        <v>42250</v>
      </c>
      <c r="M187" s="16">
        <v>0.215384615384615</v>
      </c>
      <c r="N187" s="16">
        <v>18.2155885714286</v>
      </c>
      <c r="O187" s="16">
        <v>1.65136695652174</v>
      </c>
      <c r="P187" s="16">
        <v>8.500608</v>
      </c>
      <c r="Q187" s="16">
        <v>2.2078125</v>
      </c>
      <c r="R187" s="15">
        <v>111</v>
      </c>
      <c r="S187" s="15">
        <v>2</v>
      </c>
      <c r="T187" s="22"/>
      <c r="U187" s="22"/>
      <c r="V187" s="22"/>
    </row>
    <row r="188" ht="19.5" customHeight="1" spans="1:22">
      <c r="A188" s="18"/>
      <c r="B188" s="16" t="s">
        <v>229</v>
      </c>
      <c r="C188" s="16">
        <v>0</v>
      </c>
      <c r="D188" s="16">
        <v>65</v>
      </c>
      <c r="E188" s="16">
        <v>650</v>
      </c>
      <c r="F188" s="16">
        <v>1300</v>
      </c>
      <c r="G188" s="16">
        <v>2</v>
      </c>
      <c r="H188" s="16">
        <f t="shared" ref="H188:H197" si="20">F188/E188</f>
        <v>2</v>
      </c>
      <c r="I188" s="16">
        <v>0</v>
      </c>
      <c r="J188" s="16">
        <v>39.2</v>
      </c>
      <c r="K188" s="16">
        <v>9100</v>
      </c>
      <c r="L188" s="16">
        <v>42250</v>
      </c>
      <c r="M188" s="16">
        <v>0.215384615384615</v>
      </c>
      <c r="N188" s="16">
        <v>18.2155885714286</v>
      </c>
      <c r="O188" s="16">
        <v>1.65136695652174</v>
      </c>
      <c r="P188" s="16">
        <v>8.500608</v>
      </c>
      <c r="Q188" s="16">
        <v>2.2078125</v>
      </c>
      <c r="R188" s="15">
        <v>111.5</v>
      </c>
      <c r="S188" s="15">
        <v>3</v>
      </c>
      <c r="T188" s="22"/>
      <c r="U188" s="22"/>
      <c r="V188" s="22"/>
    </row>
    <row r="189" ht="19.5" customHeight="1" spans="1:22">
      <c r="A189" s="17" t="s">
        <v>230</v>
      </c>
      <c r="B189" s="15" t="s">
        <v>231</v>
      </c>
      <c r="C189" s="16">
        <v>0</v>
      </c>
      <c r="D189" s="16">
        <v>120</v>
      </c>
      <c r="E189" s="16">
        <v>2000</v>
      </c>
      <c r="F189" s="16">
        <v>2000</v>
      </c>
      <c r="G189" s="16">
        <v>1.125</v>
      </c>
      <c r="H189" s="16">
        <f t="shared" si="20"/>
        <v>1</v>
      </c>
      <c r="I189" s="16">
        <v>0</v>
      </c>
      <c r="J189" s="16">
        <v>40.2</v>
      </c>
      <c r="K189" s="16">
        <v>45000</v>
      </c>
      <c r="L189" s="16">
        <v>294000</v>
      </c>
      <c r="M189" s="16">
        <v>0.153061224489796</v>
      </c>
      <c r="N189" s="16">
        <v>4.312</v>
      </c>
      <c r="O189" s="16">
        <v>0.655964546069549</v>
      </c>
      <c r="P189" s="16">
        <v>2.135</v>
      </c>
      <c r="Q189" s="16">
        <v>2.23576677180474</v>
      </c>
      <c r="R189" s="15">
        <v>353</v>
      </c>
      <c r="S189" s="15">
        <v>2</v>
      </c>
      <c r="T189" s="22"/>
      <c r="U189" s="22"/>
      <c r="V189" s="22"/>
    </row>
    <row r="190" ht="19.5" customHeight="1" spans="1:22">
      <c r="A190" s="20"/>
      <c r="B190" s="15" t="s">
        <v>232</v>
      </c>
      <c r="C190" s="16">
        <v>0</v>
      </c>
      <c r="D190" s="16">
        <v>120</v>
      </c>
      <c r="E190" s="16">
        <v>2000</v>
      </c>
      <c r="F190" s="16">
        <v>2000</v>
      </c>
      <c r="G190" s="16">
        <v>1.125</v>
      </c>
      <c r="H190" s="16">
        <f t="shared" si="20"/>
        <v>1</v>
      </c>
      <c r="I190" s="16">
        <v>0.05</v>
      </c>
      <c r="J190" s="16">
        <v>41.6</v>
      </c>
      <c r="K190" s="16">
        <v>45000</v>
      </c>
      <c r="L190" s="16">
        <v>294000</v>
      </c>
      <c r="M190" s="16">
        <v>0.153061224489796</v>
      </c>
      <c r="N190" s="16">
        <v>4.312</v>
      </c>
      <c r="O190" s="16">
        <v>0.655964546069549</v>
      </c>
      <c r="P190" s="16">
        <v>2.135</v>
      </c>
      <c r="Q190" s="16">
        <v>2.23576677180474</v>
      </c>
      <c r="R190" s="15">
        <v>576.6</v>
      </c>
      <c r="S190" s="15">
        <v>2</v>
      </c>
      <c r="T190" s="22"/>
      <c r="U190" s="22"/>
      <c r="V190" s="22"/>
    </row>
    <row r="191" ht="19.5" customHeight="1" spans="1:22">
      <c r="A191" s="20"/>
      <c r="B191" s="15" t="s">
        <v>233</v>
      </c>
      <c r="C191" s="16">
        <v>0</v>
      </c>
      <c r="D191" s="16">
        <v>120</v>
      </c>
      <c r="E191" s="16">
        <v>2000</v>
      </c>
      <c r="F191" s="16">
        <v>2000</v>
      </c>
      <c r="G191" s="16">
        <v>1.125</v>
      </c>
      <c r="H191" s="16">
        <f t="shared" si="20"/>
        <v>1</v>
      </c>
      <c r="I191" s="16">
        <v>0.05</v>
      </c>
      <c r="J191" s="16">
        <v>34.8</v>
      </c>
      <c r="K191" s="16">
        <v>45000</v>
      </c>
      <c r="L191" s="16">
        <v>294000</v>
      </c>
      <c r="M191" s="16">
        <v>0.153061224489796</v>
      </c>
      <c r="N191" s="16">
        <v>4.312</v>
      </c>
      <c r="O191" s="16">
        <v>0.655964546069549</v>
      </c>
      <c r="P191" s="16">
        <v>2.135</v>
      </c>
      <c r="Q191" s="16">
        <v>2.23576677180474</v>
      </c>
      <c r="R191" s="15">
        <v>539.655172413793</v>
      </c>
      <c r="S191" s="15">
        <v>2</v>
      </c>
      <c r="T191" s="22"/>
      <c r="U191" s="22"/>
      <c r="V191" s="22"/>
    </row>
    <row r="192" ht="19.5" customHeight="1" spans="1:22">
      <c r="A192" s="20"/>
      <c r="B192" s="15" t="s">
        <v>234</v>
      </c>
      <c r="C192" s="16">
        <v>0</v>
      </c>
      <c r="D192" s="16">
        <v>120</v>
      </c>
      <c r="E192" s="16">
        <v>2000</v>
      </c>
      <c r="F192" s="16">
        <v>2000</v>
      </c>
      <c r="G192" s="16">
        <v>1.125</v>
      </c>
      <c r="H192" s="16">
        <f t="shared" si="20"/>
        <v>1</v>
      </c>
      <c r="I192" s="16">
        <v>0</v>
      </c>
      <c r="J192" s="16">
        <v>39.8</v>
      </c>
      <c r="K192" s="16">
        <v>45000</v>
      </c>
      <c r="L192" s="16">
        <v>294000</v>
      </c>
      <c r="M192" s="16">
        <v>0.153061224489796</v>
      </c>
      <c r="N192" s="16">
        <v>4.312</v>
      </c>
      <c r="O192" s="16">
        <v>0.655964546069549</v>
      </c>
      <c r="P192" s="16">
        <v>2.135</v>
      </c>
      <c r="Q192" s="16">
        <v>2.23576677180474</v>
      </c>
      <c r="R192" s="15">
        <v>363.3</v>
      </c>
      <c r="S192" s="15">
        <v>2</v>
      </c>
      <c r="T192" s="22"/>
      <c r="U192" s="22"/>
      <c r="V192" s="22"/>
    </row>
    <row r="193" ht="19.5" customHeight="1" spans="1:22">
      <c r="A193" s="20"/>
      <c r="B193" s="15" t="s">
        <v>235</v>
      </c>
      <c r="C193" s="16">
        <v>0</v>
      </c>
      <c r="D193" s="16">
        <v>120</v>
      </c>
      <c r="E193" s="16">
        <v>2000</v>
      </c>
      <c r="F193" s="16">
        <v>2000</v>
      </c>
      <c r="G193" s="16">
        <v>1.125</v>
      </c>
      <c r="H193" s="16">
        <f t="shared" si="20"/>
        <v>1</v>
      </c>
      <c r="I193" s="16">
        <v>0.05</v>
      </c>
      <c r="J193" s="16">
        <v>35.6</v>
      </c>
      <c r="K193" s="16">
        <v>45000</v>
      </c>
      <c r="L193" s="16">
        <v>294000</v>
      </c>
      <c r="M193" s="16">
        <v>0.153061224489796</v>
      </c>
      <c r="N193" s="16">
        <v>4.312</v>
      </c>
      <c r="O193" s="16">
        <v>0.655964546069549</v>
      </c>
      <c r="P193" s="16">
        <v>2.135</v>
      </c>
      <c r="Q193" s="16">
        <v>2.23576677180474</v>
      </c>
      <c r="R193" s="15">
        <v>534.38</v>
      </c>
      <c r="S193" s="15">
        <v>2</v>
      </c>
      <c r="T193" s="22"/>
      <c r="U193" s="22"/>
      <c r="V193" s="22"/>
    </row>
    <row r="194" ht="19.5" customHeight="1" spans="1:22">
      <c r="A194" s="20"/>
      <c r="B194" s="15" t="s">
        <v>236</v>
      </c>
      <c r="C194" s="16">
        <v>0</v>
      </c>
      <c r="D194" s="16">
        <v>120</v>
      </c>
      <c r="E194" s="16">
        <v>2000</v>
      </c>
      <c r="F194" s="16">
        <v>3000</v>
      </c>
      <c r="G194" s="16">
        <v>1.625</v>
      </c>
      <c r="H194" s="16">
        <f t="shared" si="20"/>
        <v>1.5</v>
      </c>
      <c r="I194" s="16">
        <v>0.05</v>
      </c>
      <c r="J194" s="16">
        <v>41.2</v>
      </c>
      <c r="K194" s="16">
        <v>45000</v>
      </c>
      <c r="L194" s="16">
        <v>294000</v>
      </c>
      <c r="M194" s="16">
        <v>0.153061224489796</v>
      </c>
      <c r="N194" s="16">
        <v>4.312</v>
      </c>
      <c r="O194" s="16">
        <v>0.655964546069549</v>
      </c>
      <c r="P194" s="16">
        <v>2.135</v>
      </c>
      <c r="Q194" s="16">
        <v>2.23576677180474</v>
      </c>
      <c r="R194" s="15">
        <v>422.1</v>
      </c>
      <c r="S194" s="15">
        <v>2</v>
      </c>
      <c r="T194" s="22"/>
      <c r="U194" s="22"/>
      <c r="V194" s="22"/>
    </row>
    <row r="195" ht="19.5" customHeight="1" spans="1:22">
      <c r="A195" s="20"/>
      <c r="B195" s="15" t="s">
        <v>237</v>
      </c>
      <c r="C195" s="16">
        <v>0</v>
      </c>
      <c r="D195" s="16">
        <v>120</v>
      </c>
      <c r="E195" s="16">
        <v>2000</v>
      </c>
      <c r="F195" s="16">
        <v>3000</v>
      </c>
      <c r="G195" s="16">
        <v>1.625</v>
      </c>
      <c r="H195" s="16">
        <f t="shared" si="20"/>
        <v>1.5</v>
      </c>
      <c r="I195" s="16">
        <v>0.05</v>
      </c>
      <c r="J195" s="16">
        <v>39.6</v>
      </c>
      <c r="K195" s="16">
        <v>45000</v>
      </c>
      <c r="L195" s="16">
        <v>294000</v>
      </c>
      <c r="M195" s="16">
        <v>0.153061224489796</v>
      </c>
      <c r="N195" s="16">
        <v>4.312</v>
      </c>
      <c r="O195" s="16">
        <v>0.655964546069549</v>
      </c>
      <c r="P195" s="16">
        <v>2.135</v>
      </c>
      <c r="Q195" s="16">
        <v>2.23576677180474</v>
      </c>
      <c r="R195" s="15">
        <v>406</v>
      </c>
      <c r="S195" s="15">
        <v>2</v>
      </c>
      <c r="T195" s="22"/>
      <c r="U195" s="22"/>
      <c r="V195" s="22"/>
    </row>
    <row r="196" ht="19.5" customHeight="1" spans="1:22">
      <c r="A196" s="18"/>
      <c r="B196" s="15" t="s">
        <v>238</v>
      </c>
      <c r="C196" s="16">
        <v>0</v>
      </c>
      <c r="D196" s="16">
        <v>120</v>
      </c>
      <c r="E196" s="16">
        <v>2000</v>
      </c>
      <c r="F196" s="16">
        <v>3000</v>
      </c>
      <c r="G196" s="16">
        <v>1.625</v>
      </c>
      <c r="H196" s="16">
        <f t="shared" si="20"/>
        <v>1.5</v>
      </c>
      <c r="I196" s="16">
        <v>0.05</v>
      </c>
      <c r="J196" s="16">
        <v>40.3</v>
      </c>
      <c r="K196" s="16">
        <v>45000</v>
      </c>
      <c r="L196" s="16">
        <v>294000</v>
      </c>
      <c r="M196" s="16">
        <v>0.153061224489796</v>
      </c>
      <c r="N196" s="16">
        <v>4.312</v>
      </c>
      <c r="O196" s="16">
        <v>0.655964546069549</v>
      </c>
      <c r="P196" s="16">
        <v>2.135</v>
      </c>
      <c r="Q196" s="16">
        <v>2.23576677180474</v>
      </c>
      <c r="R196" s="15">
        <v>409.6</v>
      </c>
      <c r="S196" s="15">
        <v>2</v>
      </c>
      <c r="T196" s="22"/>
      <c r="U196" s="22"/>
      <c r="V196" s="22"/>
    </row>
    <row r="197" ht="19.5" customHeight="1" spans="1:22">
      <c r="A197" s="15" t="s">
        <v>239</v>
      </c>
      <c r="B197" s="15" t="s">
        <v>240</v>
      </c>
      <c r="C197" s="16">
        <v>0</v>
      </c>
      <c r="D197" s="16">
        <v>100</v>
      </c>
      <c r="E197" s="16">
        <v>1500</v>
      </c>
      <c r="F197" s="16">
        <v>1795</v>
      </c>
      <c r="G197" s="16">
        <v>1.2</v>
      </c>
      <c r="H197" s="16">
        <f t="shared" si="20"/>
        <v>1.19666666666667</v>
      </c>
      <c r="I197" s="16">
        <v>0.0295190713101161</v>
      </c>
      <c r="J197" s="16">
        <v>40.2</v>
      </c>
      <c r="K197" s="16">
        <v>33000</v>
      </c>
      <c r="L197" s="16">
        <v>150000</v>
      </c>
      <c r="M197" s="16">
        <v>0.22</v>
      </c>
      <c r="N197" s="16">
        <v>4.85995878787879</v>
      </c>
      <c r="O197" s="16">
        <v>10.023665</v>
      </c>
      <c r="P197" s="16">
        <v>2.864</v>
      </c>
      <c r="Q197" s="16">
        <v>2.004733</v>
      </c>
      <c r="R197" s="15">
        <v>187.1</v>
      </c>
      <c r="S197" s="15">
        <v>3</v>
      </c>
      <c r="T197" s="22"/>
      <c r="U197" s="22"/>
      <c r="V197" s="22"/>
    </row>
    <row r="198" ht="19.5" customHeight="1" spans="1:22">
      <c r="A198" s="16" t="s">
        <v>241</v>
      </c>
      <c r="B198" s="15" t="s">
        <v>242</v>
      </c>
      <c r="C198" s="16">
        <v>0</v>
      </c>
      <c r="D198" s="16">
        <v>45</v>
      </c>
      <c r="E198" s="16">
        <v>450</v>
      </c>
      <c r="F198" s="16">
        <v>855</v>
      </c>
      <c r="G198" s="16">
        <v>1.1</v>
      </c>
      <c r="H198" s="16">
        <v>1.9</v>
      </c>
      <c r="I198" s="16">
        <v>0</v>
      </c>
      <c r="J198" s="16">
        <v>45.5</v>
      </c>
      <c r="K198" s="16">
        <v>4500</v>
      </c>
      <c r="L198" s="16">
        <v>20250</v>
      </c>
      <c r="M198" s="16">
        <v>0.222222222222222</v>
      </c>
      <c r="N198" s="16">
        <v>34.0119</v>
      </c>
      <c r="O198" s="16">
        <v>4.50671407407407</v>
      </c>
      <c r="P198" s="16">
        <v>2.70402844444444</v>
      </c>
      <c r="Q198" s="16">
        <v>4.50671407407407</v>
      </c>
      <c r="R198" s="15">
        <v>107.5</v>
      </c>
      <c r="S198" s="15">
        <v>2</v>
      </c>
      <c r="T198" s="22"/>
      <c r="U198" s="22"/>
      <c r="V198" s="22"/>
    </row>
    <row r="199" ht="19.5" customHeight="1" spans="1:22">
      <c r="A199" s="19" t="s">
        <v>243</v>
      </c>
      <c r="B199" s="16" t="s">
        <v>244</v>
      </c>
      <c r="C199" s="16">
        <v>0</v>
      </c>
      <c r="D199" s="16">
        <v>152.4</v>
      </c>
      <c r="E199" s="16">
        <v>3048</v>
      </c>
      <c r="F199" s="16">
        <f t="shared" ref="F199:F202" si="21">144*25.4</f>
        <v>3657.6</v>
      </c>
      <c r="G199" s="16">
        <v>2.37</v>
      </c>
      <c r="H199" s="16">
        <f t="shared" ref="H199:H204" si="22">F199/E199</f>
        <v>1.2</v>
      </c>
      <c r="I199" s="16">
        <v>0.095</v>
      </c>
      <c r="J199" s="16">
        <v>36</v>
      </c>
      <c r="K199" s="16">
        <v>77419.2</v>
      </c>
      <c r="L199" s="16">
        <v>464515.2</v>
      </c>
      <c r="M199" s="16">
        <v>0.166666666666667</v>
      </c>
      <c r="N199" s="16">
        <v>19.88503125</v>
      </c>
      <c r="O199" s="16">
        <v>4.2684375</v>
      </c>
      <c r="P199" s="16">
        <v>1.4228125</v>
      </c>
      <c r="Q199" s="16">
        <v>1.4228125</v>
      </c>
      <c r="R199" s="15">
        <v>807.85410526682</v>
      </c>
      <c r="S199" s="15">
        <v>2</v>
      </c>
      <c r="T199" s="22"/>
      <c r="U199" s="22"/>
      <c r="V199" s="22"/>
    </row>
    <row r="200" ht="19.5" customHeight="1" spans="1:22">
      <c r="A200" s="20"/>
      <c r="B200" s="16" t="s">
        <v>245</v>
      </c>
      <c r="C200" s="16">
        <v>0</v>
      </c>
      <c r="D200" s="16">
        <v>152.4</v>
      </c>
      <c r="E200" s="16">
        <v>3048</v>
      </c>
      <c r="F200" s="16">
        <f t="shared" si="21"/>
        <v>3657.6</v>
      </c>
      <c r="G200" s="16">
        <v>1.8</v>
      </c>
      <c r="H200" s="16">
        <f t="shared" si="22"/>
        <v>1.2</v>
      </c>
      <c r="I200" s="16">
        <v>0.13</v>
      </c>
      <c r="J200" s="16">
        <v>40.3</v>
      </c>
      <c r="K200" s="16">
        <v>77419.2</v>
      </c>
      <c r="L200" s="16">
        <v>464515.2</v>
      </c>
      <c r="M200" s="16">
        <v>0.166666666666667</v>
      </c>
      <c r="N200" s="16">
        <v>19.88503125</v>
      </c>
      <c r="O200" s="16">
        <v>4.2684375</v>
      </c>
      <c r="P200" s="16">
        <v>1.4228125</v>
      </c>
      <c r="Q200" s="16">
        <v>1.4228125</v>
      </c>
      <c r="R200" s="15">
        <v>1279.41289046427</v>
      </c>
      <c r="S200" s="15">
        <v>2</v>
      </c>
      <c r="T200" s="22"/>
      <c r="U200" s="22"/>
      <c r="V200" s="22"/>
    </row>
    <row r="201" ht="19.5" customHeight="1" spans="1:22">
      <c r="A201" s="20"/>
      <c r="B201" s="16" t="s">
        <v>246</v>
      </c>
      <c r="C201" s="16">
        <v>0</v>
      </c>
      <c r="D201" s="16">
        <v>152.4</v>
      </c>
      <c r="E201" s="16">
        <v>3048</v>
      </c>
      <c r="F201" s="16">
        <f t="shared" si="21"/>
        <v>3657.6</v>
      </c>
      <c r="G201" s="16">
        <v>1.7</v>
      </c>
      <c r="H201" s="16">
        <f t="shared" si="22"/>
        <v>1.2</v>
      </c>
      <c r="I201" s="16">
        <v>0.1</v>
      </c>
      <c r="J201" s="16">
        <v>34.3</v>
      </c>
      <c r="K201" s="16">
        <v>90037.92</v>
      </c>
      <c r="L201" s="16">
        <v>464515.2</v>
      </c>
      <c r="M201" s="16">
        <v>0.193832020997375</v>
      </c>
      <c r="N201" s="16">
        <v>6.94951323064771</v>
      </c>
      <c r="O201" s="16">
        <v>4.87273314606741</v>
      </c>
      <c r="P201" s="16">
        <v>5.43091589506173</v>
      </c>
      <c r="Q201" s="16">
        <v>1.4228125</v>
      </c>
      <c r="R201" s="15">
        <v>993.85835326794</v>
      </c>
      <c r="S201" s="15">
        <v>2</v>
      </c>
      <c r="T201" s="22"/>
      <c r="U201" s="22"/>
      <c r="V201" s="22"/>
    </row>
    <row r="202" ht="19.5" customHeight="1" spans="1:22">
      <c r="A202" s="18"/>
      <c r="B202" s="16" t="s">
        <v>247</v>
      </c>
      <c r="C202" s="16">
        <v>0</v>
      </c>
      <c r="D202" s="16">
        <v>152.4</v>
      </c>
      <c r="E202" s="16">
        <v>3048</v>
      </c>
      <c r="F202" s="16">
        <f t="shared" si="21"/>
        <v>3657.6</v>
      </c>
      <c r="G202" s="16">
        <v>1.73</v>
      </c>
      <c r="H202" s="16">
        <f t="shared" si="22"/>
        <v>1.2</v>
      </c>
      <c r="I202" s="16">
        <v>0.12</v>
      </c>
      <c r="J202" s="16">
        <v>29.4</v>
      </c>
      <c r="K202" s="16">
        <v>77419.2</v>
      </c>
      <c r="L202" s="16">
        <v>464515.2</v>
      </c>
      <c r="M202" s="16">
        <v>0.166666666666667</v>
      </c>
      <c r="N202" s="16">
        <v>15.8668125</v>
      </c>
      <c r="O202" s="16">
        <v>4.2684375</v>
      </c>
      <c r="P202" s="16">
        <v>1.4228125</v>
      </c>
      <c r="Q202" s="16">
        <v>1.4228125</v>
      </c>
      <c r="R202" s="15">
        <v>936.36676478033</v>
      </c>
      <c r="S202" s="15">
        <v>2</v>
      </c>
      <c r="T202" s="22"/>
      <c r="U202" s="22"/>
      <c r="V202" s="22"/>
    </row>
    <row r="203" ht="19.5" customHeight="1" spans="1:22">
      <c r="A203" s="17" t="s">
        <v>248</v>
      </c>
      <c r="B203" s="15" t="s">
        <v>249</v>
      </c>
      <c r="C203" s="16">
        <v>0</v>
      </c>
      <c r="D203" s="16">
        <v>200</v>
      </c>
      <c r="E203" s="16">
        <v>1000</v>
      </c>
      <c r="F203" s="16">
        <v>1500</v>
      </c>
      <c r="G203" s="16">
        <v>1.5</v>
      </c>
      <c r="H203" s="16">
        <f t="shared" si="22"/>
        <v>1.5</v>
      </c>
      <c r="I203" s="16">
        <v>0.23</v>
      </c>
      <c r="J203" s="16">
        <v>31.82</v>
      </c>
      <c r="K203" s="16">
        <v>40000</v>
      </c>
      <c r="L203" s="16">
        <v>200000</v>
      </c>
      <c r="M203" s="16">
        <v>0.2</v>
      </c>
      <c r="N203" s="16">
        <v>6.50845</v>
      </c>
      <c r="O203" s="16">
        <v>1.71837264169728</v>
      </c>
      <c r="P203" s="16">
        <v>1.867625</v>
      </c>
      <c r="Q203" s="16">
        <v>1.68138038820126</v>
      </c>
      <c r="R203" s="15">
        <v>630.91</v>
      </c>
      <c r="S203" s="15">
        <v>1</v>
      </c>
      <c r="T203" s="22"/>
      <c r="U203" s="22"/>
      <c r="V203" s="22"/>
    </row>
    <row r="204" ht="19.5" customHeight="1" spans="1:22">
      <c r="A204" s="18"/>
      <c r="B204" s="15" t="s">
        <v>250</v>
      </c>
      <c r="C204" s="16">
        <v>0</v>
      </c>
      <c r="D204" s="16">
        <v>200</v>
      </c>
      <c r="E204" s="16">
        <v>1000</v>
      </c>
      <c r="F204" s="16">
        <v>2600</v>
      </c>
      <c r="G204" s="16">
        <v>2.6</v>
      </c>
      <c r="H204" s="16">
        <f t="shared" si="22"/>
        <v>2.6</v>
      </c>
      <c r="I204" s="16">
        <v>0.23</v>
      </c>
      <c r="J204" s="16">
        <v>30.97</v>
      </c>
      <c r="K204" s="16">
        <v>40000</v>
      </c>
      <c r="L204" s="16">
        <v>200000</v>
      </c>
      <c r="M204" s="16">
        <v>0.2</v>
      </c>
      <c r="N204" s="16">
        <v>6.50845</v>
      </c>
      <c r="O204" s="16">
        <v>1.71837264169728</v>
      </c>
      <c r="P204" s="16">
        <v>1.867625</v>
      </c>
      <c r="Q204" s="16">
        <v>1.68138038820126</v>
      </c>
      <c r="R204" s="15">
        <v>410.25</v>
      </c>
      <c r="S204" s="15">
        <v>3</v>
      </c>
      <c r="T204" s="22"/>
      <c r="U204" s="22"/>
      <c r="V204" s="22"/>
    </row>
    <row r="205" ht="19.5" customHeight="1" spans="1:22">
      <c r="A205" s="17" t="s">
        <v>251</v>
      </c>
      <c r="B205" s="15" t="s">
        <v>252</v>
      </c>
      <c r="C205" s="16">
        <v>0</v>
      </c>
      <c r="D205" s="16">
        <v>150</v>
      </c>
      <c r="E205" s="16">
        <v>1400</v>
      </c>
      <c r="F205" s="16">
        <v>2800</v>
      </c>
      <c r="G205" s="16">
        <v>2</v>
      </c>
      <c r="H205" s="16">
        <v>2</v>
      </c>
      <c r="I205" s="16">
        <v>0.0350030921459493</v>
      </c>
      <c r="J205" s="16">
        <v>38.5</v>
      </c>
      <c r="K205" s="16">
        <v>0</v>
      </c>
      <c r="L205" s="16">
        <v>210000</v>
      </c>
      <c r="M205" s="16">
        <v>0</v>
      </c>
      <c r="N205" s="16">
        <v>0</v>
      </c>
      <c r="O205" s="16">
        <v>0</v>
      </c>
      <c r="P205" s="16">
        <v>1.572</v>
      </c>
      <c r="Q205" s="16">
        <v>0.7515</v>
      </c>
      <c r="R205" s="15">
        <v>352.444273449839</v>
      </c>
      <c r="S205" s="15">
        <v>3</v>
      </c>
      <c r="T205" s="22"/>
      <c r="U205" s="22"/>
      <c r="V205" s="22"/>
    </row>
    <row r="206" ht="19.5" customHeight="1" spans="1:22">
      <c r="A206" s="20"/>
      <c r="B206" s="15" t="s">
        <v>253</v>
      </c>
      <c r="C206" s="16">
        <v>0</v>
      </c>
      <c r="D206" s="16">
        <v>150</v>
      </c>
      <c r="E206" s="16">
        <v>1400</v>
      </c>
      <c r="F206" s="16">
        <v>2800</v>
      </c>
      <c r="G206" s="16">
        <v>4</v>
      </c>
      <c r="H206" s="16">
        <v>2</v>
      </c>
      <c r="I206" s="16">
        <v>0.0350586611456177</v>
      </c>
      <c r="J206" s="16">
        <v>34.5</v>
      </c>
      <c r="K206" s="16">
        <v>0</v>
      </c>
      <c r="L206" s="16">
        <v>210000</v>
      </c>
      <c r="M206" s="16">
        <v>0</v>
      </c>
      <c r="N206" s="16">
        <v>0</v>
      </c>
      <c r="O206" s="16">
        <v>0</v>
      </c>
      <c r="P206" s="16">
        <v>1.572</v>
      </c>
      <c r="Q206" s="16">
        <v>0.7515</v>
      </c>
      <c r="R206" s="15">
        <v>351.924729969953</v>
      </c>
      <c r="S206" s="15">
        <v>3</v>
      </c>
      <c r="T206" s="22"/>
      <c r="U206" s="22"/>
      <c r="V206" s="22"/>
    </row>
    <row r="207" ht="19.5" customHeight="1" spans="1:22">
      <c r="A207" s="20"/>
      <c r="B207" s="15" t="s">
        <v>254</v>
      </c>
      <c r="C207" s="16">
        <v>0</v>
      </c>
      <c r="D207" s="16">
        <v>150</v>
      </c>
      <c r="E207" s="16">
        <v>1400</v>
      </c>
      <c r="F207" s="16">
        <v>2800</v>
      </c>
      <c r="G207" s="16">
        <v>6</v>
      </c>
      <c r="H207" s="16">
        <v>2</v>
      </c>
      <c r="I207" s="16">
        <v>0.0349907918968692</v>
      </c>
      <c r="J207" s="16">
        <v>36.2</v>
      </c>
      <c r="K207" s="16">
        <v>0</v>
      </c>
      <c r="L207" s="16">
        <v>210000</v>
      </c>
      <c r="M207" s="16">
        <v>0</v>
      </c>
      <c r="N207" s="16">
        <v>0</v>
      </c>
      <c r="O207" s="16">
        <v>0</v>
      </c>
      <c r="P207" s="16">
        <v>1.572</v>
      </c>
      <c r="Q207" s="16">
        <v>0.7515</v>
      </c>
      <c r="R207" s="15">
        <v>340.531861356947</v>
      </c>
      <c r="S207" s="15">
        <v>3</v>
      </c>
      <c r="T207" s="22"/>
      <c r="U207" s="22"/>
      <c r="V207" s="22"/>
    </row>
    <row r="208" ht="19.5" customHeight="1" spans="1:22">
      <c r="A208" s="20"/>
      <c r="B208" s="15" t="s">
        <v>255</v>
      </c>
      <c r="C208" s="16">
        <v>0</v>
      </c>
      <c r="D208" s="16">
        <v>150</v>
      </c>
      <c r="E208" s="16">
        <v>1400</v>
      </c>
      <c r="F208" s="16">
        <v>2800</v>
      </c>
      <c r="G208" s="16">
        <v>2</v>
      </c>
      <c r="H208" s="16">
        <v>2</v>
      </c>
      <c r="I208" s="16">
        <v>0</v>
      </c>
      <c r="J208" s="16">
        <v>34.7</v>
      </c>
      <c r="K208" s="16">
        <v>0</v>
      </c>
      <c r="L208" s="16">
        <v>210000</v>
      </c>
      <c r="M208" s="16">
        <v>0</v>
      </c>
      <c r="N208" s="16">
        <v>0</v>
      </c>
      <c r="O208" s="16">
        <v>0</v>
      </c>
      <c r="P208" s="16">
        <v>1.572</v>
      </c>
      <c r="Q208" s="16">
        <v>0.7515</v>
      </c>
      <c r="R208" s="15">
        <v>183.209653368645</v>
      </c>
      <c r="S208" s="15">
        <v>2</v>
      </c>
      <c r="T208" s="22"/>
      <c r="U208" s="22"/>
      <c r="V208" s="22"/>
    </row>
    <row r="209" ht="19.5" customHeight="1" spans="1:22">
      <c r="A209" s="20"/>
      <c r="B209" s="15" t="s">
        <v>256</v>
      </c>
      <c r="C209" s="16">
        <v>0</v>
      </c>
      <c r="D209" s="16">
        <v>150</v>
      </c>
      <c r="E209" s="16">
        <v>1400</v>
      </c>
      <c r="F209" s="16">
        <v>2800</v>
      </c>
      <c r="G209" s="16">
        <v>2</v>
      </c>
      <c r="H209" s="16">
        <v>2</v>
      </c>
      <c r="I209" s="16">
        <v>0.0660478880817864</v>
      </c>
      <c r="J209" s="16">
        <v>35.4</v>
      </c>
      <c r="K209" s="16">
        <v>41550</v>
      </c>
      <c r="L209" s="16">
        <v>210000</v>
      </c>
      <c r="M209" s="16">
        <v>0.197857142857143</v>
      </c>
      <c r="N209" s="16">
        <v>2.268</v>
      </c>
      <c r="O209" s="16">
        <v>1.258512</v>
      </c>
      <c r="P209" s="16">
        <v>1.05</v>
      </c>
      <c r="Q209" s="16">
        <v>0.7515</v>
      </c>
      <c r="R209" s="15">
        <v>475.073947744677</v>
      </c>
      <c r="S209" s="15">
        <v>2</v>
      </c>
      <c r="T209" s="22"/>
      <c r="U209" s="22"/>
      <c r="V209" s="22"/>
    </row>
    <row r="210" ht="19.5" customHeight="1" spans="1:22">
      <c r="A210" s="18"/>
      <c r="B210" s="15" t="s">
        <v>257</v>
      </c>
      <c r="C210" s="16">
        <v>0</v>
      </c>
      <c r="D210" s="16">
        <v>150</v>
      </c>
      <c r="E210" s="16">
        <v>1400</v>
      </c>
      <c r="F210" s="16">
        <v>2800</v>
      </c>
      <c r="G210" s="16">
        <v>4</v>
      </c>
      <c r="H210" s="16">
        <v>2</v>
      </c>
      <c r="I210" s="16">
        <v>0.0349802119239117</v>
      </c>
      <c r="J210" s="16">
        <v>37.3</v>
      </c>
      <c r="K210" s="16">
        <v>41550</v>
      </c>
      <c r="L210" s="16">
        <v>210000</v>
      </c>
      <c r="M210" s="16">
        <v>0.197857142857143</v>
      </c>
      <c r="N210" s="16">
        <v>2.268</v>
      </c>
      <c r="O210" s="16">
        <v>1.887768</v>
      </c>
      <c r="P210" s="16">
        <v>1.05</v>
      </c>
      <c r="Q210" s="16">
        <v>0.7515</v>
      </c>
      <c r="R210" s="15">
        <v>355.634455036032</v>
      </c>
      <c r="S210" s="15">
        <v>3</v>
      </c>
      <c r="T210" s="22"/>
      <c r="U210" s="22"/>
      <c r="V210" s="22"/>
    </row>
    <row r="211" ht="19.5" customHeight="1" spans="1:22">
      <c r="A211" s="17" t="s">
        <v>258</v>
      </c>
      <c r="B211" s="15" t="s">
        <v>259</v>
      </c>
      <c r="C211" s="16">
        <v>0</v>
      </c>
      <c r="D211" s="16">
        <v>150</v>
      </c>
      <c r="E211" s="16">
        <v>1400</v>
      </c>
      <c r="F211" s="16">
        <f t="shared" ref="F211:F214" si="23">2800+150/2</f>
        <v>2875</v>
      </c>
      <c r="G211" s="16">
        <v>4</v>
      </c>
      <c r="H211" s="16">
        <f t="shared" ref="H211:H214" si="24">F211/E211</f>
        <v>2.05357142857143</v>
      </c>
      <c r="I211" s="16">
        <v>0.0377358490566038</v>
      </c>
      <c r="J211" s="16">
        <v>37.1</v>
      </c>
      <c r="K211" s="16">
        <v>41700</v>
      </c>
      <c r="L211" s="16">
        <v>210000</v>
      </c>
      <c r="M211" s="16">
        <v>0.198571428571429</v>
      </c>
      <c r="N211" s="16">
        <v>4.37336819042896</v>
      </c>
      <c r="O211" s="16">
        <v>2.02318566891183</v>
      </c>
      <c r="P211" s="16">
        <v>1.44051701059153</v>
      </c>
      <c r="Q211" s="16">
        <v>0.809274267564731</v>
      </c>
      <c r="R211" s="15">
        <v>421.4</v>
      </c>
      <c r="S211" s="15">
        <v>3</v>
      </c>
      <c r="T211" s="22"/>
      <c r="U211" s="22"/>
      <c r="V211" s="22"/>
    </row>
    <row r="212" ht="19.5" customHeight="1" spans="1:22">
      <c r="A212" s="20"/>
      <c r="B212" s="15" t="s">
        <v>260</v>
      </c>
      <c r="C212" s="16">
        <v>0</v>
      </c>
      <c r="D212" s="16">
        <v>150</v>
      </c>
      <c r="E212" s="16">
        <v>1400</v>
      </c>
      <c r="F212" s="16">
        <f t="shared" si="23"/>
        <v>2875</v>
      </c>
      <c r="G212" s="16">
        <v>4</v>
      </c>
      <c r="H212" s="16">
        <f t="shared" si="24"/>
        <v>2.05357142857143</v>
      </c>
      <c r="I212" s="16">
        <v>0.0385674931129477</v>
      </c>
      <c r="J212" s="16">
        <v>36.3</v>
      </c>
      <c r="K212" s="16">
        <v>41700</v>
      </c>
      <c r="L212" s="16">
        <v>210000</v>
      </c>
      <c r="M212" s="16">
        <v>0.198571428571429</v>
      </c>
      <c r="N212" s="16">
        <v>5.42237385250532</v>
      </c>
      <c r="O212" s="16">
        <v>2.02318566891183</v>
      </c>
      <c r="P212" s="16">
        <v>1.44051701059153</v>
      </c>
      <c r="Q212" s="16">
        <v>0.809274267564731</v>
      </c>
      <c r="R212" s="15">
        <v>458.897974515974</v>
      </c>
      <c r="S212" s="15">
        <v>3</v>
      </c>
      <c r="T212" s="22"/>
      <c r="U212" s="22"/>
      <c r="V212" s="22"/>
    </row>
    <row r="213" ht="19.5" customHeight="1" spans="1:22">
      <c r="A213" s="20"/>
      <c r="B213" s="15" t="s">
        <v>261</v>
      </c>
      <c r="C213" s="16">
        <v>0</v>
      </c>
      <c r="D213" s="16">
        <v>150</v>
      </c>
      <c r="E213" s="16">
        <v>1400</v>
      </c>
      <c r="F213" s="16">
        <f t="shared" si="23"/>
        <v>2875</v>
      </c>
      <c r="G213" s="16">
        <v>4</v>
      </c>
      <c r="H213" s="16">
        <f t="shared" si="24"/>
        <v>2.05357142857143</v>
      </c>
      <c r="I213" s="16">
        <v>0.0385674931129477</v>
      </c>
      <c r="J213" s="16">
        <v>36.3</v>
      </c>
      <c r="K213" s="16">
        <v>41700</v>
      </c>
      <c r="L213" s="16">
        <v>210000</v>
      </c>
      <c r="M213" s="16">
        <v>0.198571428571429</v>
      </c>
      <c r="N213" s="16">
        <v>4.80746547747894</v>
      </c>
      <c r="O213" s="16">
        <v>2.02318566891183</v>
      </c>
      <c r="P213" s="16">
        <v>1.44051701059153</v>
      </c>
      <c r="Q213" s="16">
        <v>0.809274267564731</v>
      </c>
      <c r="R213" s="15">
        <v>385.248050270461</v>
      </c>
      <c r="S213" s="15">
        <v>3</v>
      </c>
      <c r="T213" s="22"/>
      <c r="U213" s="22"/>
      <c r="V213" s="22"/>
    </row>
    <row r="214" ht="19.5" customHeight="1" spans="1:22">
      <c r="A214" s="18"/>
      <c r="B214" s="15" t="s">
        <v>262</v>
      </c>
      <c r="C214" s="16">
        <v>0</v>
      </c>
      <c r="D214" s="16">
        <v>150</v>
      </c>
      <c r="E214" s="16">
        <v>1400</v>
      </c>
      <c r="F214" s="16">
        <f t="shared" si="23"/>
        <v>2875</v>
      </c>
      <c r="G214" s="16">
        <v>4</v>
      </c>
      <c r="H214" s="16">
        <f t="shared" si="24"/>
        <v>2.05357142857143</v>
      </c>
      <c r="I214" s="16">
        <v>0.0381471389645777</v>
      </c>
      <c r="J214" s="16">
        <v>36.7</v>
      </c>
      <c r="K214" s="16">
        <v>41700</v>
      </c>
      <c r="L214" s="16">
        <v>210000</v>
      </c>
      <c r="M214" s="16">
        <v>0.198571428571429</v>
      </c>
      <c r="N214" s="16">
        <v>5.73713582149089</v>
      </c>
      <c r="O214" s="16">
        <v>2.02318566891183</v>
      </c>
      <c r="P214" s="16">
        <v>1.44051701059153</v>
      </c>
      <c r="Q214" s="16">
        <v>0.809274267564731</v>
      </c>
      <c r="R214" s="15">
        <v>442.1885</v>
      </c>
      <c r="S214" s="15">
        <v>3</v>
      </c>
      <c r="T214" s="22"/>
      <c r="U214" s="22"/>
      <c r="V214" s="22"/>
    </row>
    <row r="215" ht="19.5" customHeight="1" spans="1:22">
      <c r="A215" s="17" t="s">
        <v>263</v>
      </c>
      <c r="B215" s="15" t="s">
        <v>249</v>
      </c>
      <c r="C215" s="16">
        <v>0</v>
      </c>
      <c r="D215" s="16">
        <v>203</v>
      </c>
      <c r="E215" s="16">
        <v>3050</v>
      </c>
      <c r="F215" s="16">
        <v>2867</v>
      </c>
      <c r="G215" s="16">
        <v>0.94</v>
      </c>
      <c r="H215" s="16">
        <v>0.94</v>
      </c>
      <c r="I215" s="16">
        <v>0</v>
      </c>
      <c r="J215" s="16">
        <v>32.27</v>
      </c>
      <c r="K215" s="16">
        <v>0</v>
      </c>
      <c r="L215" s="16">
        <v>619150</v>
      </c>
      <c r="M215" s="16">
        <v>0</v>
      </c>
      <c r="N215" s="16">
        <v>0</v>
      </c>
      <c r="O215" s="16">
        <v>0</v>
      </c>
      <c r="P215" s="16">
        <v>3.635018</v>
      </c>
      <c r="Q215" s="16">
        <v>3.62122605</v>
      </c>
      <c r="R215" s="15">
        <v>1116.476</v>
      </c>
      <c r="S215" s="15">
        <v>2</v>
      </c>
      <c r="T215" s="22"/>
      <c r="U215" s="22"/>
      <c r="V215" s="22"/>
    </row>
    <row r="216" ht="19.5" customHeight="1" spans="1:22">
      <c r="A216" s="20"/>
      <c r="B216" s="15" t="s">
        <v>250</v>
      </c>
      <c r="C216" s="16">
        <v>0</v>
      </c>
      <c r="D216" s="16">
        <v>203</v>
      </c>
      <c r="E216" s="16">
        <v>3050</v>
      </c>
      <c r="F216" s="16">
        <v>1647</v>
      </c>
      <c r="G216" s="16">
        <v>0.54</v>
      </c>
      <c r="H216" s="16">
        <v>0.54</v>
      </c>
      <c r="I216" s="16">
        <v>0</v>
      </c>
      <c r="J216" s="16">
        <v>62.74</v>
      </c>
      <c r="K216" s="16">
        <v>0</v>
      </c>
      <c r="L216" s="16">
        <v>619150</v>
      </c>
      <c r="M216" s="16">
        <v>0</v>
      </c>
      <c r="N216" s="16">
        <v>0</v>
      </c>
      <c r="O216" s="16">
        <v>0</v>
      </c>
      <c r="P216" s="16">
        <v>5.08</v>
      </c>
      <c r="Q216" s="16">
        <v>5.082127596</v>
      </c>
      <c r="R216" s="15">
        <v>2341.91</v>
      </c>
      <c r="S216" s="15">
        <v>1</v>
      </c>
      <c r="T216" s="22"/>
      <c r="U216" s="22"/>
      <c r="V216" s="22"/>
    </row>
    <row r="217" ht="19.5" customHeight="1" spans="1:22">
      <c r="A217" s="20"/>
      <c r="B217" s="15" t="s">
        <v>264</v>
      </c>
      <c r="C217" s="16">
        <v>0</v>
      </c>
      <c r="D217" s="16">
        <v>203</v>
      </c>
      <c r="E217" s="16">
        <v>3050</v>
      </c>
      <c r="F217" s="16">
        <v>1647</v>
      </c>
      <c r="G217" s="16">
        <v>0.54</v>
      </c>
      <c r="H217" s="16">
        <v>0.54</v>
      </c>
      <c r="I217" s="16">
        <v>0</v>
      </c>
      <c r="J217" s="16">
        <v>69.91</v>
      </c>
      <c r="K217" s="16">
        <v>0</v>
      </c>
      <c r="L217" s="16">
        <v>619150</v>
      </c>
      <c r="M217" s="16">
        <v>0</v>
      </c>
      <c r="N217" s="16">
        <v>0</v>
      </c>
      <c r="O217" s="16">
        <v>0</v>
      </c>
      <c r="P217" s="16">
        <v>3.4036</v>
      </c>
      <c r="Q217" s="16">
        <v>3.40502548932</v>
      </c>
      <c r="R217" s="15">
        <v>1888.194</v>
      </c>
      <c r="S217" s="15">
        <v>1</v>
      </c>
      <c r="T217" s="22"/>
      <c r="U217" s="22"/>
      <c r="V217" s="22"/>
    </row>
    <row r="218" ht="19.5" customHeight="1" spans="1:22">
      <c r="A218" s="20"/>
      <c r="B218" s="15" t="s">
        <v>265</v>
      </c>
      <c r="C218" s="16">
        <v>0</v>
      </c>
      <c r="D218" s="16">
        <v>203</v>
      </c>
      <c r="E218" s="16">
        <v>3050</v>
      </c>
      <c r="F218" s="16">
        <v>1647</v>
      </c>
      <c r="G218" s="16">
        <v>0.54</v>
      </c>
      <c r="H218" s="16">
        <v>0.54</v>
      </c>
      <c r="I218" s="16">
        <v>0</v>
      </c>
      <c r="J218" s="16">
        <v>37.65</v>
      </c>
      <c r="K218" s="16">
        <v>0</v>
      </c>
      <c r="L218" s="16">
        <v>619150</v>
      </c>
      <c r="M218" s="16">
        <v>0</v>
      </c>
      <c r="N218" s="16">
        <v>0</v>
      </c>
      <c r="O218" s="16">
        <v>0</v>
      </c>
      <c r="P218" s="16">
        <v>1.790382</v>
      </c>
      <c r="Q218" s="16">
        <v>1.78358895</v>
      </c>
      <c r="R218" s="15">
        <v>983.029</v>
      </c>
      <c r="S218" s="15">
        <v>1</v>
      </c>
      <c r="T218" s="22"/>
      <c r="U218" s="22"/>
      <c r="V218" s="22"/>
    </row>
    <row r="219" ht="19.5" customHeight="1" spans="1:22">
      <c r="A219" s="20"/>
      <c r="B219" s="15" t="s">
        <v>266</v>
      </c>
      <c r="C219" s="16">
        <v>0</v>
      </c>
      <c r="D219" s="16">
        <v>203</v>
      </c>
      <c r="E219" s="16">
        <v>3050</v>
      </c>
      <c r="F219" s="16">
        <v>1006</v>
      </c>
      <c r="G219" s="16">
        <v>0.33</v>
      </c>
      <c r="H219" s="16">
        <v>0.33</v>
      </c>
      <c r="I219" s="16">
        <v>0</v>
      </c>
      <c r="J219" s="16">
        <v>38.54</v>
      </c>
      <c r="K219" s="16">
        <v>0</v>
      </c>
      <c r="L219" s="16">
        <v>619150</v>
      </c>
      <c r="M219" s="16">
        <v>0</v>
      </c>
      <c r="N219" s="16">
        <v>0</v>
      </c>
      <c r="O219" s="16">
        <v>0</v>
      </c>
      <c r="P219" s="16">
        <v>5.4254</v>
      </c>
      <c r="Q219" s="16">
        <v>5.082127596</v>
      </c>
      <c r="R219" s="15">
        <v>2831.2827</v>
      </c>
      <c r="S219" s="15">
        <v>1</v>
      </c>
      <c r="T219" s="22"/>
      <c r="U219" s="22"/>
      <c r="V219" s="22"/>
    </row>
    <row r="220" ht="19.5" customHeight="1" spans="1:22">
      <c r="A220" s="20"/>
      <c r="B220" s="15" t="s">
        <v>267</v>
      </c>
      <c r="C220" s="16">
        <v>0</v>
      </c>
      <c r="D220" s="16">
        <v>203</v>
      </c>
      <c r="E220" s="16">
        <v>3050</v>
      </c>
      <c r="F220" s="16">
        <v>1006</v>
      </c>
      <c r="G220" s="16">
        <v>0.33</v>
      </c>
      <c r="H220" s="16">
        <v>0.33</v>
      </c>
      <c r="I220" s="16">
        <v>0</v>
      </c>
      <c r="J220" s="16">
        <v>34.06</v>
      </c>
      <c r="K220" s="16">
        <v>0</v>
      </c>
      <c r="L220" s="16">
        <v>619150</v>
      </c>
      <c r="M220" s="16">
        <v>0</v>
      </c>
      <c r="N220" s="16">
        <v>0</v>
      </c>
      <c r="O220" s="16">
        <v>0</v>
      </c>
      <c r="P220" s="16">
        <v>3.635018</v>
      </c>
      <c r="Q220" s="16">
        <v>3.40502548932</v>
      </c>
      <c r="R220" s="15">
        <v>2184.1051</v>
      </c>
      <c r="S220" s="15">
        <v>1</v>
      </c>
      <c r="T220" s="22"/>
      <c r="U220" s="22"/>
      <c r="V220" s="22"/>
    </row>
    <row r="221" ht="19.5" customHeight="1" spans="1:22">
      <c r="A221" s="20"/>
      <c r="B221" s="15" t="s">
        <v>268</v>
      </c>
      <c r="C221" s="16">
        <v>0</v>
      </c>
      <c r="D221" s="16">
        <v>203</v>
      </c>
      <c r="E221" s="16">
        <v>3050</v>
      </c>
      <c r="F221" s="16">
        <v>1006</v>
      </c>
      <c r="G221" s="16">
        <v>0.33</v>
      </c>
      <c r="H221" s="16">
        <v>0.33</v>
      </c>
      <c r="I221" s="16">
        <v>0</v>
      </c>
      <c r="J221" s="16">
        <v>34.06</v>
      </c>
      <c r="K221" s="16">
        <v>0</v>
      </c>
      <c r="L221" s="16">
        <v>619150</v>
      </c>
      <c r="M221" s="16">
        <v>0</v>
      </c>
      <c r="N221" s="16">
        <v>0</v>
      </c>
      <c r="O221" s="16">
        <v>0</v>
      </c>
      <c r="P221" s="16">
        <v>1.790382</v>
      </c>
      <c r="Q221" s="16">
        <v>1.78358895</v>
      </c>
      <c r="R221" s="15">
        <v>1323.3257</v>
      </c>
      <c r="S221" s="15">
        <v>1</v>
      </c>
      <c r="T221" s="22"/>
      <c r="U221" s="22"/>
      <c r="V221" s="22"/>
    </row>
    <row r="222" ht="19.5" customHeight="1" spans="1:22">
      <c r="A222" s="20"/>
      <c r="B222" s="15" t="s">
        <v>269</v>
      </c>
      <c r="C222" s="16">
        <v>0</v>
      </c>
      <c r="D222" s="16">
        <v>203</v>
      </c>
      <c r="E222" s="16">
        <v>3050</v>
      </c>
      <c r="F222" s="16">
        <v>1647</v>
      </c>
      <c r="G222" s="16">
        <v>0.54</v>
      </c>
      <c r="H222" s="16">
        <v>0.54</v>
      </c>
      <c r="I222" s="16">
        <v>0</v>
      </c>
      <c r="J222" s="16">
        <v>31.37</v>
      </c>
      <c r="K222" s="16">
        <v>0</v>
      </c>
      <c r="L222" s="16">
        <v>619150</v>
      </c>
      <c r="M222" s="16">
        <v>0</v>
      </c>
      <c r="N222" s="16">
        <v>0</v>
      </c>
      <c r="O222" s="16">
        <v>0</v>
      </c>
      <c r="P222" s="16">
        <v>8.1381</v>
      </c>
      <c r="Q222" s="16">
        <v>7.623191394</v>
      </c>
      <c r="R222" s="15">
        <v>2599.9586</v>
      </c>
      <c r="S222" s="15">
        <v>1</v>
      </c>
      <c r="T222" s="22"/>
      <c r="U222" s="22"/>
      <c r="V222" s="22"/>
    </row>
    <row r="223" ht="19.5" customHeight="1" spans="1:22">
      <c r="A223" s="20"/>
      <c r="B223" s="15" t="s">
        <v>270</v>
      </c>
      <c r="C223" s="16">
        <v>0</v>
      </c>
      <c r="D223" s="16">
        <v>203</v>
      </c>
      <c r="E223" s="16">
        <v>3050</v>
      </c>
      <c r="F223" s="16">
        <v>1647</v>
      </c>
      <c r="G223" s="16">
        <v>0.54</v>
      </c>
      <c r="H223" s="16">
        <v>0.54</v>
      </c>
      <c r="I223" s="16">
        <v>0</v>
      </c>
      <c r="J223" s="16">
        <v>38.54</v>
      </c>
      <c r="K223" s="16">
        <v>0</v>
      </c>
      <c r="L223" s="16">
        <v>619150</v>
      </c>
      <c r="M223" s="16">
        <v>0</v>
      </c>
      <c r="N223" s="16">
        <v>0</v>
      </c>
      <c r="O223" s="16">
        <v>0</v>
      </c>
      <c r="P223" s="16">
        <v>8.1381</v>
      </c>
      <c r="Q223" s="16">
        <v>3.40502548932</v>
      </c>
      <c r="R223" s="15">
        <v>2791.2503</v>
      </c>
      <c r="S223" s="15">
        <v>1</v>
      </c>
      <c r="T223" s="22"/>
      <c r="U223" s="22"/>
      <c r="V223" s="22"/>
    </row>
    <row r="224" ht="19.5" customHeight="1" spans="1:22">
      <c r="A224" s="20"/>
      <c r="B224" s="15" t="s">
        <v>271</v>
      </c>
      <c r="C224" s="16">
        <v>0</v>
      </c>
      <c r="D224" s="16">
        <v>203</v>
      </c>
      <c r="E224" s="16">
        <v>3050</v>
      </c>
      <c r="F224" s="16">
        <v>1647</v>
      </c>
      <c r="G224" s="16">
        <v>0.54</v>
      </c>
      <c r="H224" s="16">
        <v>0.54</v>
      </c>
      <c r="I224" s="16">
        <v>0</v>
      </c>
      <c r="J224" s="16">
        <v>41.23</v>
      </c>
      <c r="K224" s="16">
        <v>0</v>
      </c>
      <c r="L224" s="16">
        <v>619150</v>
      </c>
      <c r="M224" s="16">
        <v>0</v>
      </c>
      <c r="N224" s="16">
        <v>0</v>
      </c>
      <c r="O224" s="16">
        <v>0</v>
      </c>
      <c r="P224" s="16">
        <v>8.1381</v>
      </c>
      <c r="Q224" s="16">
        <v>1.78358895</v>
      </c>
      <c r="R224" s="15">
        <v>2275.2248</v>
      </c>
      <c r="S224" s="15">
        <v>1</v>
      </c>
      <c r="T224" s="22"/>
      <c r="U224" s="22"/>
      <c r="V224" s="22"/>
    </row>
    <row r="225" ht="19.5" customHeight="1" spans="1:22">
      <c r="A225" s="20"/>
      <c r="B225" s="15" t="s">
        <v>272</v>
      </c>
      <c r="C225" s="16">
        <v>1</v>
      </c>
      <c r="D225" s="16">
        <v>203</v>
      </c>
      <c r="E225" s="16">
        <v>3050</v>
      </c>
      <c r="F225" s="16">
        <v>1647</v>
      </c>
      <c r="G225" s="16">
        <v>0.54</v>
      </c>
      <c r="H225" s="16">
        <v>0.54</v>
      </c>
      <c r="I225" s="16">
        <v>0</v>
      </c>
      <c r="J225" s="16">
        <v>44.82</v>
      </c>
      <c r="K225" s="16">
        <v>79982</v>
      </c>
      <c r="L225" s="16">
        <v>619150</v>
      </c>
      <c r="M225" s="16">
        <v>0.129180327868852</v>
      </c>
      <c r="N225" s="16">
        <v>8.1381</v>
      </c>
      <c r="O225" s="16">
        <v>8.1381</v>
      </c>
      <c r="P225" s="16">
        <v>3.635018</v>
      </c>
      <c r="Q225" s="16">
        <v>3.40502548932</v>
      </c>
      <c r="R225" s="15">
        <v>1850.4328</v>
      </c>
      <c r="S225" s="15">
        <v>1</v>
      </c>
      <c r="T225" s="22"/>
      <c r="U225" s="22"/>
      <c r="V225" s="22"/>
    </row>
    <row r="226" ht="19.5" customHeight="1" spans="1:22">
      <c r="A226" s="18"/>
      <c r="B226" s="15" t="s">
        <v>273</v>
      </c>
      <c r="C226" s="16">
        <v>0</v>
      </c>
      <c r="D226" s="16">
        <v>203</v>
      </c>
      <c r="E226" s="16">
        <v>3050</v>
      </c>
      <c r="F226" s="16">
        <v>1647</v>
      </c>
      <c r="G226" s="16">
        <v>0.54</v>
      </c>
      <c r="H226" s="16">
        <v>0.54</v>
      </c>
      <c r="I226" s="16">
        <v>0</v>
      </c>
      <c r="J226" s="16">
        <v>44.82</v>
      </c>
      <c r="K226" s="16">
        <v>59885</v>
      </c>
      <c r="L226" s="16">
        <v>619150</v>
      </c>
      <c r="M226" s="16">
        <v>0.0967213114754098</v>
      </c>
      <c r="N226" s="16">
        <v>10.8508</v>
      </c>
      <c r="O226" s="16">
        <v>10.8508</v>
      </c>
      <c r="P226" s="16">
        <v>1.790382</v>
      </c>
      <c r="Q226" s="16">
        <v>1.67710210668</v>
      </c>
      <c r="R226" s="15">
        <v>1737.0256</v>
      </c>
      <c r="S226" s="15">
        <v>1</v>
      </c>
      <c r="T226" s="22"/>
      <c r="U226" s="22"/>
      <c r="V226" s="22"/>
    </row>
    <row r="227" ht="19.5" customHeight="1" spans="1:22">
      <c r="A227" s="19" t="s">
        <v>274</v>
      </c>
      <c r="B227" s="16" t="s">
        <v>275</v>
      </c>
      <c r="C227" s="16">
        <v>0</v>
      </c>
      <c r="D227" s="16">
        <v>140</v>
      </c>
      <c r="E227" s="16">
        <v>1100</v>
      </c>
      <c r="F227" s="16">
        <v>2550</v>
      </c>
      <c r="G227" s="16">
        <v>2.43</v>
      </c>
      <c r="H227" s="16">
        <f t="shared" ref="H227:H238" si="25">F227/E227</f>
        <v>2.31818181818182</v>
      </c>
      <c r="I227" s="16">
        <v>0.316</v>
      </c>
      <c r="J227" s="16">
        <v>44.741</v>
      </c>
      <c r="K227" s="16">
        <v>33600</v>
      </c>
      <c r="L227" s="16">
        <v>154000</v>
      </c>
      <c r="M227" s="16">
        <v>0.218181818181818</v>
      </c>
      <c r="N227" s="16">
        <v>7.14574285714286</v>
      </c>
      <c r="O227" s="16">
        <v>3.15794285714286</v>
      </c>
      <c r="P227" s="16">
        <v>2.63161904761905</v>
      </c>
      <c r="Q227" s="16">
        <v>3.15794285714286</v>
      </c>
      <c r="R227" s="15">
        <v>427.15</v>
      </c>
      <c r="S227" s="15">
        <v>3</v>
      </c>
      <c r="T227" s="22"/>
      <c r="U227" s="22"/>
      <c r="V227" s="22"/>
    </row>
    <row r="228" ht="19.5" customHeight="1" spans="1:22">
      <c r="A228" s="20"/>
      <c r="B228" s="16" t="s">
        <v>276</v>
      </c>
      <c r="C228" s="16">
        <v>0</v>
      </c>
      <c r="D228" s="16">
        <v>140</v>
      </c>
      <c r="E228" s="16">
        <v>1100</v>
      </c>
      <c r="F228" s="16">
        <v>2550</v>
      </c>
      <c r="G228" s="16">
        <v>2.43</v>
      </c>
      <c r="H228" s="16">
        <f t="shared" si="25"/>
        <v>2.31818181818182</v>
      </c>
      <c r="I228" s="16">
        <v>0.316</v>
      </c>
      <c r="J228" s="16">
        <v>44.741</v>
      </c>
      <c r="K228" s="16">
        <v>33600</v>
      </c>
      <c r="L228" s="16">
        <v>154000</v>
      </c>
      <c r="M228" s="16">
        <v>0.218181818181818</v>
      </c>
      <c r="N228" s="16">
        <v>8.32660714285714</v>
      </c>
      <c r="O228" s="16">
        <v>6.31588571428571</v>
      </c>
      <c r="P228" s="16">
        <v>2.63161904761905</v>
      </c>
      <c r="Q228" s="16">
        <v>3.15794285714286</v>
      </c>
      <c r="R228" s="15">
        <v>529.3795</v>
      </c>
      <c r="S228" s="15">
        <v>3</v>
      </c>
      <c r="T228" s="22"/>
      <c r="U228" s="22"/>
      <c r="V228" s="22"/>
    </row>
    <row r="229" ht="19.5" customHeight="1" spans="1:22">
      <c r="A229" s="20"/>
      <c r="B229" s="16" t="s">
        <v>277</v>
      </c>
      <c r="C229" s="16">
        <v>0</v>
      </c>
      <c r="D229" s="16">
        <v>140</v>
      </c>
      <c r="E229" s="16">
        <v>1100</v>
      </c>
      <c r="F229" s="16">
        <v>2550</v>
      </c>
      <c r="G229" s="16">
        <v>2.43</v>
      </c>
      <c r="H229" s="16">
        <f t="shared" si="25"/>
        <v>2.31818181818182</v>
      </c>
      <c r="I229" s="16">
        <v>0.316</v>
      </c>
      <c r="J229" s="16">
        <v>44.741</v>
      </c>
      <c r="K229" s="16">
        <v>33600</v>
      </c>
      <c r="L229" s="16">
        <v>154000</v>
      </c>
      <c r="M229" s="16">
        <v>0.218181818181818</v>
      </c>
      <c r="N229" s="16">
        <v>8.32660714285714</v>
      </c>
      <c r="O229" s="16">
        <v>6.31588571428571</v>
      </c>
      <c r="P229" s="16">
        <v>2.63161904761905</v>
      </c>
      <c r="Q229" s="16">
        <v>3.15794285714286</v>
      </c>
      <c r="R229" s="15">
        <v>534.4</v>
      </c>
      <c r="S229" s="15">
        <v>3</v>
      </c>
      <c r="T229" s="22"/>
      <c r="U229" s="22"/>
      <c r="V229" s="22"/>
    </row>
    <row r="230" ht="19.5" customHeight="1" spans="1:22">
      <c r="A230" s="18"/>
      <c r="B230" s="16" t="s">
        <v>278</v>
      </c>
      <c r="C230" s="16">
        <v>0</v>
      </c>
      <c r="D230" s="16">
        <v>140</v>
      </c>
      <c r="E230" s="16">
        <v>1100</v>
      </c>
      <c r="F230" s="16">
        <v>2550</v>
      </c>
      <c r="G230" s="16">
        <v>2.43</v>
      </c>
      <c r="H230" s="16">
        <f t="shared" si="25"/>
        <v>2.31818181818182</v>
      </c>
      <c r="I230" s="16">
        <v>0.316</v>
      </c>
      <c r="J230" s="16">
        <v>44.741</v>
      </c>
      <c r="K230" s="16">
        <v>33600</v>
      </c>
      <c r="L230" s="16">
        <v>154000</v>
      </c>
      <c r="M230" s="16">
        <v>0.218181818181818</v>
      </c>
      <c r="N230" s="16">
        <v>8.32660714285714</v>
      </c>
      <c r="O230" s="16">
        <v>12.25385</v>
      </c>
      <c r="P230" s="16">
        <v>2.63161904761905</v>
      </c>
      <c r="Q230" s="16">
        <v>3.15794285714286</v>
      </c>
      <c r="R230" s="15">
        <v>529.5815</v>
      </c>
      <c r="S230" s="15">
        <v>3</v>
      </c>
      <c r="T230" s="22"/>
      <c r="U230" s="22"/>
      <c r="V230" s="22"/>
    </row>
    <row r="231" ht="19.5" customHeight="1" spans="1:22">
      <c r="A231" s="17" t="s">
        <v>279</v>
      </c>
      <c r="B231" s="15" t="s">
        <v>280</v>
      </c>
      <c r="C231" s="16">
        <v>0</v>
      </c>
      <c r="D231" s="16">
        <v>100</v>
      </c>
      <c r="E231" s="16">
        <v>1500</v>
      </c>
      <c r="F231" s="16">
        <v>1000</v>
      </c>
      <c r="G231" s="16">
        <v>0.67</v>
      </c>
      <c r="H231" s="16">
        <f t="shared" si="25"/>
        <v>0.666666666666667</v>
      </c>
      <c r="I231" s="16">
        <v>0.0047936775280171</v>
      </c>
      <c r="J231" s="16">
        <v>35.9</v>
      </c>
      <c r="K231" s="16">
        <v>150000</v>
      </c>
      <c r="L231" s="16">
        <v>430000</v>
      </c>
      <c r="M231" s="16">
        <v>0.348837209302326</v>
      </c>
      <c r="N231" s="16">
        <v>6.95824</v>
      </c>
      <c r="O231" s="16">
        <v>2.3785</v>
      </c>
      <c r="P231" s="16">
        <v>5.3738</v>
      </c>
      <c r="Q231" s="16">
        <v>2.366775</v>
      </c>
      <c r="R231" s="15">
        <v>863.4685</v>
      </c>
      <c r="S231" s="15">
        <v>1</v>
      </c>
      <c r="T231" s="22"/>
      <c r="U231" s="22"/>
      <c r="V231" s="22"/>
    </row>
    <row r="232" ht="19.5" customHeight="1" spans="1:22">
      <c r="A232" s="18"/>
      <c r="B232" s="15" t="s">
        <v>281</v>
      </c>
      <c r="C232" s="16">
        <v>0</v>
      </c>
      <c r="D232" s="16">
        <v>100</v>
      </c>
      <c r="E232" s="16">
        <v>1500</v>
      </c>
      <c r="F232" s="16">
        <v>1000</v>
      </c>
      <c r="G232" s="16">
        <v>0.67</v>
      </c>
      <c r="H232" s="16">
        <f t="shared" si="25"/>
        <v>0.666666666666667</v>
      </c>
      <c r="I232" s="16">
        <v>0.0501392757660167</v>
      </c>
      <c r="J232" s="16">
        <v>35.9</v>
      </c>
      <c r="K232" s="16">
        <v>150000</v>
      </c>
      <c r="L232" s="16">
        <v>430000</v>
      </c>
      <c r="M232" s="16">
        <v>0.348837209302326</v>
      </c>
      <c r="N232" s="16">
        <v>6.95824</v>
      </c>
      <c r="O232" s="16">
        <v>2.3785</v>
      </c>
      <c r="P232" s="16">
        <v>5.3738</v>
      </c>
      <c r="Q232" s="16">
        <v>2.366775</v>
      </c>
      <c r="R232" s="15">
        <v>1000.61538461538</v>
      </c>
      <c r="S232" s="15">
        <v>1</v>
      </c>
      <c r="T232" s="22"/>
      <c r="U232" s="22"/>
      <c r="V232" s="22"/>
    </row>
    <row r="233" ht="19.5" customHeight="1" spans="1:22">
      <c r="A233" s="19" t="s">
        <v>282</v>
      </c>
      <c r="B233" s="16" t="s">
        <v>283</v>
      </c>
      <c r="C233" s="16">
        <v>0</v>
      </c>
      <c r="D233" s="16">
        <v>152</v>
      </c>
      <c r="E233" s="16">
        <v>1370</v>
      </c>
      <c r="F233" s="16">
        <v>1220</v>
      </c>
      <c r="G233" s="16">
        <v>0.44</v>
      </c>
      <c r="H233" s="16">
        <f t="shared" si="25"/>
        <v>0.89051094890511</v>
      </c>
      <c r="I233" s="16">
        <v>0</v>
      </c>
      <c r="J233" s="16">
        <v>29.9</v>
      </c>
      <c r="K233" s="16">
        <v>19456</v>
      </c>
      <c r="L233" s="16">
        <v>208240</v>
      </c>
      <c r="M233" s="16">
        <v>0.0934306569343066</v>
      </c>
      <c r="N233" s="16">
        <v>5.78227384868421</v>
      </c>
      <c r="O233" s="16">
        <v>0</v>
      </c>
      <c r="P233" s="16">
        <v>1.12141068580542</v>
      </c>
      <c r="Q233" s="16">
        <v>1.213329594478</v>
      </c>
      <c r="R233" s="15">
        <v>404.32</v>
      </c>
      <c r="S233" s="15">
        <v>1</v>
      </c>
      <c r="T233" s="22"/>
      <c r="U233" s="22"/>
      <c r="V233" s="22"/>
    </row>
    <row r="234" ht="19.5" customHeight="1" spans="1:22">
      <c r="A234" s="20"/>
      <c r="B234" s="16" t="s">
        <v>284</v>
      </c>
      <c r="C234" s="16">
        <v>0</v>
      </c>
      <c r="D234" s="16">
        <v>152</v>
      </c>
      <c r="E234" s="16">
        <v>1370</v>
      </c>
      <c r="F234" s="16">
        <v>1220</v>
      </c>
      <c r="G234" s="16">
        <v>0.44</v>
      </c>
      <c r="H234" s="16">
        <f t="shared" si="25"/>
        <v>0.89051094890511</v>
      </c>
      <c r="I234" s="16">
        <v>0</v>
      </c>
      <c r="J234" s="16">
        <v>31</v>
      </c>
      <c r="K234" s="16">
        <v>19456</v>
      </c>
      <c r="L234" s="16">
        <v>208240</v>
      </c>
      <c r="M234" s="16">
        <v>0.0934306569343066</v>
      </c>
      <c r="N234" s="16">
        <v>5.78227384868421</v>
      </c>
      <c r="O234" s="16">
        <v>0</v>
      </c>
      <c r="P234" s="16">
        <v>1.12141068580542</v>
      </c>
      <c r="Q234" s="16">
        <v>1.213329594478</v>
      </c>
      <c r="R234" s="15">
        <v>323.065</v>
      </c>
      <c r="S234" s="15">
        <v>1</v>
      </c>
      <c r="T234" s="22"/>
      <c r="U234" s="22"/>
      <c r="V234" s="22"/>
    </row>
    <row r="235" ht="19.5" customHeight="1" spans="1:22">
      <c r="A235" s="20"/>
      <c r="B235" s="16" t="s">
        <v>285</v>
      </c>
      <c r="C235" s="16">
        <v>0</v>
      </c>
      <c r="D235" s="16">
        <v>152</v>
      </c>
      <c r="E235" s="16">
        <v>1370</v>
      </c>
      <c r="F235" s="16">
        <v>1220</v>
      </c>
      <c r="G235" s="16">
        <v>0.44</v>
      </c>
      <c r="H235" s="16">
        <f t="shared" si="25"/>
        <v>0.89051094890511</v>
      </c>
      <c r="I235" s="16">
        <v>0.05</v>
      </c>
      <c r="J235" s="16">
        <v>32</v>
      </c>
      <c r="K235" s="16">
        <v>19456</v>
      </c>
      <c r="L235" s="16">
        <v>208240</v>
      </c>
      <c r="M235" s="16">
        <v>0.0934306569343066</v>
      </c>
      <c r="N235" s="16">
        <v>5.78227384868421</v>
      </c>
      <c r="O235" s="16">
        <v>0</v>
      </c>
      <c r="P235" s="16">
        <v>1.12141068580542</v>
      </c>
      <c r="Q235" s="16">
        <v>1.213329594478</v>
      </c>
      <c r="R235" s="15">
        <v>682.5</v>
      </c>
      <c r="S235" s="15">
        <v>1</v>
      </c>
      <c r="T235" s="22"/>
      <c r="U235" s="22"/>
      <c r="V235" s="22"/>
    </row>
    <row r="236" ht="19.5" customHeight="1" spans="1:22">
      <c r="A236" s="20"/>
      <c r="B236" s="16" t="s">
        <v>286</v>
      </c>
      <c r="C236" s="16">
        <v>0</v>
      </c>
      <c r="D236" s="16">
        <v>152</v>
      </c>
      <c r="E236" s="16">
        <v>1370</v>
      </c>
      <c r="F236" s="16">
        <v>1220</v>
      </c>
      <c r="G236" s="16">
        <v>0.44</v>
      </c>
      <c r="H236" s="16">
        <f t="shared" si="25"/>
        <v>0.89051094890511</v>
      </c>
      <c r="I236" s="16">
        <v>0.1</v>
      </c>
      <c r="J236" s="16">
        <v>28.3</v>
      </c>
      <c r="K236" s="16">
        <v>19456</v>
      </c>
      <c r="L236" s="16">
        <v>208240</v>
      </c>
      <c r="M236" s="16">
        <v>0.0934306569343066</v>
      </c>
      <c r="N236" s="16">
        <v>5.78227384868421</v>
      </c>
      <c r="O236" s="16">
        <v>0</v>
      </c>
      <c r="P236" s="16">
        <v>1.12141068580542</v>
      </c>
      <c r="Q236" s="16">
        <v>1.213329594478</v>
      </c>
      <c r="R236" s="15">
        <v>751.75</v>
      </c>
      <c r="S236" s="15">
        <v>1</v>
      </c>
      <c r="T236" s="22"/>
      <c r="U236" s="22"/>
      <c r="V236" s="22"/>
    </row>
    <row r="237" ht="19.5" customHeight="1" spans="1:22">
      <c r="A237" s="18"/>
      <c r="B237" s="16" t="s">
        <v>287</v>
      </c>
      <c r="C237" s="16">
        <v>0</v>
      </c>
      <c r="D237" s="16">
        <v>152</v>
      </c>
      <c r="E237" s="16">
        <v>1370</v>
      </c>
      <c r="F237" s="16">
        <v>1220</v>
      </c>
      <c r="G237" s="16">
        <v>0.44</v>
      </c>
      <c r="H237" s="16">
        <f t="shared" si="25"/>
        <v>0.89051094890511</v>
      </c>
      <c r="I237" s="16">
        <v>0.1</v>
      </c>
      <c r="J237" s="16">
        <v>31.4</v>
      </c>
      <c r="K237" s="16">
        <v>19456</v>
      </c>
      <c r="L237" s="16">
        <v>208240</v>
      </c>
      <c r="M237" s="16">
        <v>0.0934306569343066</v>
      </c>
      <c r="N237" s="16">
        <v>5.78227384868421</v>
      </c>
      <c r="O237" s="16">
        <v>0</v>
      </c>
      <c r="P237" s="16">
        <v>1.12141068580542</v>
      </c>
      <c r="Q237" s="16">
        <v>1.213329594478</v>
      </c>
      <c r="R237" s="15">
        <v>818</v>
      </c>
      <c r="S237" s="15">
        <v>1</v>
      </c>
      <c r="T237" s="22"/>
      <c r="U237" s="22"/>
      <c r="V237" s="22"/>
    </row>
    <row r="238" ht="19.5" customHeight="1" spans="1:22">
      <c r="A238" s="15" t="s">
        <v>288</v>
      </c>
      <c r="B238" s="15" t="s">
        <v>114</v>
      </c>
      <c r="C238" s="16">
        <v>0</v>
      </c>
      <c r="D238" s="16">
        <v>150</v>
      </c>
      <c r="E238" s="16">
        <v>900</v>
      </c>
      <c r="F238" s="16">
        <v>2650</v>
      </c>
      <c r="G238" s="16">
        <v>2.94</v>
      </c>
      <c r="H238" s="16">
        <f t="shared" si="25"/>
        <v>2.94444444444444</v>
      </c>
      <c r="I238" s="16">
        <v>0.0812570145903479</v>
      </c>
      <c r="J238" s="16">
        <v>33</v>
      </c>
      <c r="K238" s="16">
        <v>19500</v>
      </c>
      <c r="L238" s="16">
        <v>135000</v>
      </c>
      <c r="M238" s="16">
        <v>0.144444444444444</v>
      </c>
      <c r="N238" s="16">
        <v>20.4876143589744</v>
      </c>
      <c r="O238" s="16">
        <v>1.763424</v>
      </c>
      <c r="P238" s="16">
        <v>1.65457066666667</v>
      </c>
      <c r="Q238" s="16">
        <v>1.65457066666667</v>
      </c>
      <c r="R238" s="15">
        <v>205.9302</v>
      </c>
      <c r="S238" s="15">
        <v>3</v>
      </c>
      <c r="T238" s="22"/>
      <c r="U238" s="22"/>
      <c r="V238" s="22"/>
    </row>
    <row r="239" ht="19.5" customHeight="1" spans="1:22">
      <c r="A239" s="17" t="s">
        <v>289</v>
      </c>
      <c r="B239" s="15" t="s">
        <v>290</v>
      </c>
      <c r="C239" s="16">
        <v>0</v>
      </c>
      <c r="D239" s="16">
        <v>70</v>
      </c>
      <c r="E239" s="16">
        <v>880</v>
      </c>
      <c r="F239" s="16">
        <v>500</v>
      </c>
      <c r="G239" s="16">
        <f t="shared" ref="G239:G241" si="26">F239/E239</f>
        <v>0.568181818181818</v>
      </c>
      <c r="H239" s="16">
        <f t="shared" ref="H239:H241" si="27">G239</f>
        <v>0.568181818181818</v>
      </c>
      <c r="I239" s="16">
        <v>0</v>
      </c>
      <c r="J239" s="16">
        <v>30.2</v>
      </c>
      <c r="K239" s="16">
        <v>13600</v>
      </c>
      <c r="L239" s="16">
        <v>77600</v>
      </c>
      <c r="M239" s="16">
        <v>0.175257731958763</v>
      </c>
      <c r="N239" s="16">
        <v>9.3072</v>
      </c>
      <c r="O239" s="16">
        <v>7.89513590868789</v>
      </c>
      <c r="P239" s="16">
        <v>2.30464</v>
      </c>
      <c r="Q239" s="16">
        <v>3.60920498682875</v>
      </c>
      <c r="R239" s="15">
        <v>200</v>
      </c>
      <c r="S239" s="15">
        <v>1</v>
      </c>
      <c r="T239" s="22"/>
      <c r="U239" s="22"/>
      <c r="V239" s="22"/>
    </row>
    <row r="240" ht="19.5" customHeight="1" spans="1:22">
      <c r="A240" s="20"/>
      <c r="B240" s="15" t="s">
        <v>291</v>
      </c>
      <c r="C240" s="16">
        <v>0</v>
      </c>
      <c r="D240" s="16">
        <v>70</v>
      </c>
      <c r="E240" s="16">
        <v>880</v>
      </c>
      <c r="F240" s="16">
        <v>500</v>
      </c>
      <c r="G240" s="16">
        <f t="shared" si="26"/>
        <v>0.568181818181818</v>
      </c>
      <c r="H240" s="16">
        <f t="shared" si="27"/>
        <v>0.568181818181818</v>
      </c>
      <c r="I240" s="16">
        <v>0</v>
      </c>
      <c r="J240" s="16">
        <v>39.3</v>
      </c>
      <c r="K240" s="16">
        <v>13600</v>
      </c>
      <c r="L240" s="16">
        <v>77600</v>
      </c>
      <c r="M240" s="16">
        <v>0.175257731958763</v>
      </c>
      <c r="N240" s="16">
        <v>9.3072</v>
      </c>
      <c r="O240" s="16">
        <v>7.89513590868789</v>
      </c>
      <c r="P240" s="16">
        <v>2.30464</v>
      </c>
      <c r="Q240" s="16">
        <v>3.60920498682875</v>
      </c>
      <c r="R240" s="15">
        <v>204.9315</v>
      </c>
      <c r="S240" s="15">
        <v>1</v>
      </c>
      <c r="T240" s="22"/>
      <c r="U240" s="22"/>
      <c r="V240" s="22"/>
    </row>
    <row r="241" ht="19.5" customHeight="1" spans="1:22">
      <c r="A241" s="18"/>
      <c r="B241" s="15" t="s">
        <v>292</v>
      </c>
      <c r="C241" s="16">
        <v>0</v>
      </c>
      <c r="D241" s="16">
        <v>70</v>
      </c>
      <c r="E241" s="16">
        <v>880</v>
      </c>
      <c r="F241" s="16">
        <v>500</v>
      </c>
      <c r="G241" s="16">
        <f t="shared" si="26"/>
        <v>0.568181818181818</v>
      </c>
      <c r="H241" s="16">
        <f t="shared" si="27"/>
        <v>0.568181818181818</v>
      </c>
      <c r="I241" s="16">
        <v>0</v>
      </c>
      <c r="J241" s="16">
        <v>31</v>
      </c>
      <c r="K241" s="16">
        <v>13600</v>
      </c>
      <c r="L241" s="16">
        <v>77600</v>
      </c>
      <c r="M241" s="16">
        <v>0.175257731958763</v>
      </c>
      <c r="N241" s="16">
        <v>9.3072</v>
      </c>
      <c r="O241" s="16">
        <v>7.89513590868789</v>
      </c>
      <c r="P241" s="16">
        <v>2.8808</v>
      </c>
      <c r="Q241" s="16">
        <v>3.60920498682875</v>
      </c>
      <c r="R241" s="15">
        <v>207</v>
      </c>
      <c r="S241" s="15">
        <v>1</v>
      </c>
      <c r="T241" s="22"/>
      <c r="U241" s="22"/>
      <c r="V241" s="22"/>
    </row>
    <row r="242" ht="19.5" customHeight="1" spans="1:22">
      <c r="A242" s="16" t="s">
        <v>293</v>
      </c>
      <c r="B242" s="16" t="s">
        <v>294</v>
      </c>
      <c r="C242" s="16">
        <v>0</v>
      </c>
      <c r="D242" s="16">
        <v>200</v>
      </c>
      <c r="E242" s="16">
        <v>1500</v>
      </c>
      <c r="F242" s="16">
        <v>3500</v>
      </c>
      <c r="G242" s="16">
        <v>2.333</v>
      </c>
      <c r="H242" s="16">
        <f t="shared" ref="H242:H255" si="28">F242/E242</f>
        <v>2.33333333333333</v>
      </c>
      <c r="I242" s="16">
        <v>0.07</v>
      </c>
      <c r="J242" s="16">
        <v>39.2</v>
      </c>
      <c r="K242" s="16">
        <v>40000</v>
      </c>
      <c r="L242" s="16">
        <v>300000</v>
      </c>
      <c r="M242" s="16">
        <v>0.133333333333333</v>
      </c>
      <c r="N242" s="16">
        <v>2.351232</v>
      </c>
      <c r="O242" s="16">
        <v>2.93904</v>
      </c>
      <c r="P242" s="16">
        <v>0.97968</v>
      </c>
      <c r="Q242" s="16">
        <v>2.93904</v>
      </c>
      <c r="R242" s="15">
        <v>443.16505</v>
      </c>
      <c r="S242" s="15">
        <v>2</v>
      </c>
      <c r="T242" s="22"/>
      <c r="U242" s="22"/>
      <c r="V242" s="22"/>
    </row>
    <row r="243" ht="19.5" customHeight="1" spans="1:22">
      <c r="A243" s="19" t="s">
        <v>295</v>
      </c>
      <c r="B243" s="16" t="s">
        <v>296</v>
      </c>
      <c r="C243" s="16">
        <v>0</v>
      </c>
      <c r="D243" s="16">
        <v>101.6</v>
      </c>
      <c r="E243" s="16">
        <v>1905</v>
      </c>
      <c r="F243" s="16">
        <v>4572</v>
      </c>
      <c r="G243" s="16">
        <v>2.39</v>
      </c>
      <c r="H243" s="16">
        <f t="shared" si="28"/>
        <v>2.4</v>
      </c>
      <c r="I243" s="16">
        <v>0</v>
      </c>
      <c r="J243" s="16">
        <v>44.75</v>
      </c>
      <c r="K243" s="16">
        <v>19380</v>
      </c>
      <c r="L243" s="16">
        <v>193700</v>
      </c>
      <c r="M243" s="16">
        <v>0.100051626226123</v>
      </c>
      <c r="N243" s="16">
        <v>7.48089607843137</v>
      </c>
      <c r="O243" s="16">
        <v>1.72355039949051</v>
      </c>
      <c r="P243" s="16">
        <v>1.26243640876412</v>
      </c>
      <c r="Q243" s="16">
        <v>1.4289388485027</v>
      </c>
      <c r="R243" s="15">
        <v>117.2979</v>
      </c>
      <c r="S243" s="15">
        <v>2</v>
      </c>
      <c r="T243" s="22"/>
      <c r="U243" s="22"/>
      <c r="V243" s="22"/>
    </row>
    <row r="244" ht="19.5" customHeight="1" spans="1:22">
      <c r="A244" s="20"/>
      <c r="B244" s="16" t="s">
        <v>297</v>
      </c>
      <c r="C244" s="16">
        <v>0</v>
      </c>
      <c r="D244" s="16">
        <v>101.6</v>
      </c>
      <c r="E244" s="16">
        <v>1905</v>
      </c>
      <c r="F244" s="16">
        <v>4572</v>
      </c>
      <c r="G244" s="16">
        <v>2.39</v>
      </c>
      <c r="H244" s="16">
        <f t="shared" si="28"/>
        <v>2.4</v>
      </c>
      <c r="I244" s="16">
        <v>0</v>
      </c>
      <c r="J244" s="16">
        <v>46.47</v>
      </c>
      <c r="K244" s="16">
        <v>19380</v>
      </c>
      <c r="L244" s="16">
        <v>193700</v>
      </c>
      <c r="M244" s="16">
        <v>0.100051626226123</v>
      </c>
      <c r="N244" s="16">
        <v>17.6473730743034</v>
      </c>
      <c r="O244" s="16">
        <v>8.72001903114187</v>
      </c>
      <c r="P244" s="16">
        <v>1.29412127695995</v>
      </c>
      <c r="Q244" s="16">
        <v>1.46480262648025</v>
      </c>
      <c r="R244" s="15">
        <v>216.5205</v>
      </c>
      <c r="S244" s="15">
        <v>2</v>
      </c>
      <c r="T244" s="22"/>
      <c r="U244" s="22"/>
      <c r="V244" s="22"/>
    </row>
    <row r="245" ht="19.5" customHeight="1" spans="1:22">
      <c r="A245" s="20"/>
      <c r="B245" s="16" t="s">
        <v>298</v>
      </c>
      <c r="C245" s="16">
        <v>0</v>
      </c>
      <c r="D245" s="16">
        <v>101.6</v>
      </c>
      <c r="E245" s="16">
        <v>1905</v>
      </c>
      <c r="F245" s="16">
        <v>4572</v>
      </c>
      <c r="G245" s="16">
        <v>2.39</v>
      </c>
      <c r="H245" s="16">
        <f t="shared" si="28"/>
        <v>2.4</v>
      </c>
      <c r="I245" s="16">
        <v>0</v>
      </c>
      <c r="J245" s="16">
        <v>53.02</v>
      </c>
      <c r="K245" s="16">
        <v>93025</v>
      </c>
      <c r="L245" s="16">
        <v>317622</v>
      </c>
      <c r="M245" s="16">
        <v>0.292879586426633</v>
      </c>
      <c r="N245" s="16">
        <v>4.89546228992206</v>
      </c>
      <c r="O245" s="16">
        <v>0.449988685136182</v>
      </c>
      <c r="P245" s="16">
        <v>1.25909861348853</v>
      </c>
      <c r="Q245" s="16">
        <v>1.42516083219666</v>
      </c>
      <c r="R245" s="15">
        <v>269.6825</v>
      </c>
      <c r="S245" s="15">
        <v>2</v>
      </c>
      <c r="T245" s="22"/>
      <c r="U245" s="22"/>
      <c r="V245" s="22"/>
    </row>
    <row r="246" ht="19.5" customHeight="1" spans="1:22">
      <c r="A246" s="20"/>
      <c r="B246" s="16" t="s">
        <v>299</v>
      </c>
      <c r="C246" s="16">
        <v>0</v>
      </c>
      <c r="D246" s="16">
        <v>101.6</v>
      </c>
      <c r="E246" s="16">
        <v>1905</v>
      </c>
      <c r="F246" s="16">
        <v>4572</v>
      </c>
      <c r="G246" s="16">
        <v>2.39</v>
      </c>
      <c r="H246" s="16">
        <f t="shared" si="28"/>
        <v>2.4</v>
      </c>
      <c r="I246" s="16">
        <v>0</v>
      </c>
      <c r="J246" s="16">
        <v>53.64</v>
      </c>
      <c r="K246" s="16">
        <v>93025</v>
      </c>
      <c r="L246" s="16">
        <v>317622</v>
      </c>
      <c r="M246" s="16">
        <v>0.292879586426633</v>
      </c>
      <c r="N246" s="16">
        <v>15.0779639662994</v>
      </c>
      <c r="O246" s="16">
        <v>0.586001436039757</v>
      </c>
      <c r="P246" s="16">
        <v>1.28744568640876</v>
      </c>
      <c r="Q246" s="16">
        <v>2.91449318773637</v>
      </c>
      <c r="R246" s="15">
        <v>676.0867</v>
      </c>
      <c r="S246" s="15">
        <v>2</v>
      </c>
      <c r="T246" s="22"/>
      <c r="U246" s="22"/>
      <c r="V246" s="22"/>
    </row>
    <row r="247" ht="19.5" customHeight="1" spans="1:22">
      <c r="A247" s="20"/>
      <c r="B247" s="16" t="s">
        <v>300</v>
      </c>
      <c r="C247" s="16">
        <v>0</v>
      </c>
      <c r="D247" s="16">
        <v>101.6</v>
      </c>
      <c r="E247" s="16">
        <v>1905</v>
      </c>
      <c r="F247" s="16">
        <v>4572</v>
      </c>
      <c r="G247" s="16">
        <v>2.39</v>
      </c>
      <c r="H247" s="16">
        <f t="shared" si="28"/>
        <v>2.4</v>
      </c>
      <c r="I247" s="16">
        <v>0</v>
      </c>
      <c r="J247" s="16">
        <v>47.3</v>
      </c>
      <c r="K247" s="16">
        <v>93025</v>
      </c>
      <c r="L247" s="16">
        <v>317622</v>
      </c>
      <c r="M247" s="16">
        <v>0.292879586426633</v>
      </c>
      <c r="N247" s="16">
        <v>4.76697818177909</v>
      </c>
      <c r="O247" s="16">
        <v>3.91206150433944</v>
      </c>
      <c r="P247" s="16">
        <v>1.15736841834988</v>
      </c>
      <c r="Q247" s="16">
        <v>1.31001346565193</v>
      </c>
      <c r="R247" s="15">
        <v>274.348</v>
      </c>
      <c r="S247" s="15">
        <v>2</v>
      </c>
      <c r="T247" s="22"/>
      <c r="U247" s="22"/>
      <c r="V247" s="22"/>
    </row>
    <row r="248" ht="19.5" customHeight="1" spans="1:22">
      <c r="A248" s="20"/>
      <c r="B248" s="16" t="s">
        <v>301</v>
      </c>
      <c r="C248" s="16">
        <v>0</v>
      </c>
      <c r="D248" s="16">
        <v>101.6</v>
      </c>
      <c r="E248" s="16">
        <v>1905</v>
      </c>
      <c r="F248" s="16">
        <v>4572</v>
      </c>
      <c r="G248" s="16">
        <v>2.39</v>
      </c>
      <c r="H248" s="16">
        <f t="shared" si="28"/>
        <v>2.4</v>
      </c>
      <c r="I248" s="16">
        <v>0</v>
      </c>
      <c r="J248" s="16">
        <v>45.3</v>
      </c>
      <c r="K248" s="16">
        <v>93025</v>
      </c>
      <c r="L248" s="16">
        <v>317622</v>
      </c>
      <c r="M248" s="16">
        <v>0.292879586426633</v>
      </c>
      <c r="N248" s="16">
        <v>16.3163928857834</v>
      </c>
      <c r="O248" s="16">
        <v>5.47170283510125</v>
      </c>
      <c r="P248" s="16">
        <v>1.21408675111263</v>
      </c>
      <c r="Q248" s="16">
        <v>2.74842473184946</v>
      </c>
      <c r="R248" s="15">
        <v>752.9412</v>
      </c>
      <c r="S248" s="15">
        <v>2</v>
      </c>
      <c r="T248" s="22"/>
      <c r="U248" s="22"/>
      <c r="V248" s="22"/>
    </row>
    <row r="249" ht="19.5" customHeight="1" spans="1:22">
      <c r="A249" s="20"/>
      <c r="B249" s="16" t="s">
        <v>302</v>
      </c>
      <c r="C249" s="16">
        <v>0</v>
      </c>
      <c r="D249" s="16">
        <v>101.6</v>
      </c>
      <c r="E249" s="16">
        <v>1905</v>
      </c>
      <c r="F249" s="16">
        <v>4572</v>
      </c>
      <c r="G249" s="16">
        <v>2.39</v>
      </c>
      <c r="H249" s="16">
        <f t="shared" si="28"/>
        <v>2.4</v>
      </c>
      <c r="I249" s="16">
        <v>0.13</v>
      </c>
      <c r="J249" s="16">
        <v>21.86</v>
      </c>
      <c r="K249" s="16">
        <v>93025</v>
      </c>
      <c r="L249" s="16">
        <v>317622</v>
      </c>
      <c r="M249" s="16">
        <v>0.292879586426633</v>
      </c>
      <c r="N249" s="16">
        <v>16.1914475348562</v>
      </c>
      <c r="O249" s="16">
        <v>3.69033269045323</v>
      </c>
      <c r="P249" s="16">
        <v>1.23740294419719</v>
      </c>
      <c r="Q249" s="16">
        <v>2.8012074524149</v>
      </c>
      <c r="R249" s="15">
        <v>823.742</v>
      </c>
      <c r="S249" s="15">
        <v>2</v>
      </c>
      <c r="T249" s="22"/>
      <c r="U249" s="22"/>
      <c r="V249" s="22"/>
    </row>
    <row r="250" ht="19.5" customHeight="1" spans="1:22">
      <c r="A250" s="20"/>
      <c r="B250" s="16" t="s">
        <v>303</v>
      </c>
      <c r="C250" s="16">
        <v>0</v>
      </c>
      <c r="D250" s="16">
        <v>101.6</v>
      </c>
      <c r="E250" s="16">
        <v>1905</v>
      </c>
      <c r="F250" s="16">
        <v>4572</v>
      </c>
      <c r="G250" s="16">
        <v>2.39</v>
      </c>
      <c r="H250" s="16">
        <f t="shared" si="28"/>
        <v>2.4</v>
      </c>
      <c r="I250" s="16">
        <v>0.08</v>
      </c>
      <c r="J250" s="16">
        <v>49.37</v>
      </c>
      <c r="K250" s="16">
        <v>93025</v>
      </c>
      <c r="L250" s="16">
        <v>317622</v>
      </c>
      <c r="M250" s="16">
        <v>0.292879586426633</v>
      </c>
      <c r="N250" s="16">
        <v>16.8235240160172</v>
      </c>
      <c r="O250" s="16">
        <v>5.33588042430087</v>
      </c>
      <c r="P250" s="16">
        <v>1.18274049982883</v>
      </c>
      <c r="Q250" s="16">
        <v>2.67746372992746</v>
      </c>
      <c r="R250" s="15">
        <v>975.4946</v>
      </c>
      <c r="S250" s="15">
        <v>2</v>
      </c>
      <c r="T250" s="22"/>
      <c r="U250" s="22"/>
      <c r="V250" s="22"/>
    </row>
    <row r="251" ht="19.5" customHeight="1" spans="1:22">
      <c r="A251" s="20"/>
      <c r="B251" s="16" t="s">
        <v>304</v>
      </c>
      <c r="C251" s="16">
        <v>0</v>
      </c>
      <c r="D251" s="16">
        <v>101.6</v>
      </c>
      <c r="E251" s="16">
        <v>1905</v>
      </c>
      <c r="F251" s="16">
        <v>4572</v>
      </c>
      <c r="G251" s="16">
        <v>2.39</v>
      </c>
      <c r="H251" s="16">
        <f t="shared" si="28"/>
        <v>2.4</v>
      </c>
      <c r="I251" s="16">
        <v>0.09</v>
      </c>
      <c r="J251" s="16">
        <v>41.99</v>
      </c>
      <c r="K251" s="16">
        <v>93025</v>
      </c>
      <c r="L251" s="16">
        <v>317622</v>
      </c>
      <c r="M251" s="16">
        <v>0.292879586426633</v>
      </c>
      <c r="N251" s="16">
        <v>16.4450130999731</v>
      </c>
      <c r="O251" s="16">
        <v>4.9456362584378</v>
      </c>
      <c r="P251" s="16">
        <v>1.165809654228</v>
      </c>
      <c r="Q251" s="16">
        <v>6.61616740420981</v>
      </c>
      <c r="R251" s="15">
        <v>977.062</v>
      </c>
      <c r="S251" s="15">
        <v>2</v>
      </c>
      <c r="T251" s="22"/>
      <c r="U251" s="22"/>
      <c r="V251" s="22"/>
    </row>
    <row r="252" ht="19.5" customHeight="1" spans="1:22">
      <c r="A252" s="20"/>
      <c r="B252" s="16" t="s">
        <v>305</v>
      </c>
      <c r="C252" s="16">
        <v>0</v>
      </c>
      <c r="D252" s="16">
        <v>101.6</v>
      </c>
      <c r="E252" s="16">
        <v>1905</v>
      </c>
      <c r="F252" s="16">
        <v>4572</v>
      </c>
      <c r="G252" s="16">
        <v>2.39</v>
      </c>
      <c r="H252" s="16">
        <f t="shared" si="28"/>
        <v>2.4</v>
      </c>
      <c r="I252" s="16">
        <v>0.09</v>
      </c>
      <c r="J252" s="16">
        <v>44.13</v>
      </c>
      <c r="K252" s="16">
        <v>93025</v>
      </c>
      <c r="L252" s="16">
        <v>317622</v>
      </c>
      <c r="M252" s="16">
        <v>0.292879586426633</v>
      </c>
      <c r="N252" s="16">
        <v>15.7872125759742</v>
      </c>
      <c r="O252" s="16">
        <v>5.02848138862102</v>
      </c>
      <c r="P252" s="16">
        <v>1.11574272509415</v>
      </c>
      <c r="Q252" s="16">
        <v>2.52579553909108</v>
      </c>
      <c r="R252" s="15">
        <v>982.348</v>
      </c>
      <c r="S252" s="15">
        <v>2</v>
      </c>
      <c r="T252" s="22"/>
      <c r="U252" s="22"/>
      <c r="V252" s="22"/>
    </row>
    <row r="253" ht="19.5" customHeight="1" spans="1:22">
      <c r="A253" s="20"/>
      <c r="B253" s="16" t="s">
        <v>306</v>
      </c>
      <c r="C253" s="16">
        <v>0</v>
      </c>
      <c r="D253" s="16">
        <v>101.6</v>
      </c>
      <c r="E253" s="16">
        <v>1905</v>
      </c>
      <c r="F253" s="16">
        <v>4572</v>
      </c>
      <c r="G253" s="16">
        <v>2.39</v>
      </c>
      <c r="H253" s="16">
        <f t="shared" si="28"/>
        <v>2.4</v>
      </c>
      <c r="I253" s="16">
        <v>0.08</v>
      </c>
      <c r="J253" s="16">
        <v>45.64</v>
      </c>
      <c r="K253" s="16">
        <v>93025</v>
      </c>
      <c r="L253" s="16">
        <v>317622</v>
      </c>
      <c r="M253" s="16">
        <v>0.292879586426633</v>
      </c>
      <c r="N253" s="16">
        <v>11.456145278151</v>
      </c>
      <c r="O253" s="16">
        <v>5.17891070395371</v>
      </c>
      <c r="P253" s="16">
        <v>1.14912067785005</v>
      </c>
      <c r="Q253" s="16">
        <v>2.60135586521173</v>
      </c>
      <c r="R253" s="15">
        <v>682.896</v>
      </c>
      <c r="S253" s="15">
        <v>2</v>
      </c>
      <c r="T253" s="22"/>
      <c r="U253" s="22"/>
      <c r="V253" s="22"/>
    </row>
    <row r="254" ht="19.5" customHeight="1" spans="1:22">
      <c r="A254" s="20"/>
      <c r="B254" s="16" t="s">
        <v>307</v>
      </c>
      <c r="C254" s="16">
        <v>0</v>
      </c>
      <c r="D254" s="16">
        <v>101.6</v>
      </c>
      <c r="E254" s="16">
        <v>1905</v>
      </c>
      <c r="F254" s="16">
        <v>4572</v>
      </c>
      <c r="G254" s="16">
        <v>2.39</v>
      </c>
      <c r="H254" s="16">
        <f t="shared" si="28"/>
        <v>2.4</v>
      </c>
      <c r="I254" s="16">
        <v>0</v>
      </c>
      <c r="J254" s="16">
        <v>38.47</v>
      </c>
      <c r="K254" s="16">
        <v>92820</v>
      </c>
      <c r="L254" s="16">
        <v>358461.6</v>
      </c>
      <c r="M254" s="16">
        <v>0.258939869709894</v>
      </c>
      <c r="N254" s="16">
        <v>16.9859559078431</v>
      </c>
      <c r="O254" s="16">
        <v>1.09997313248549</v>
      </c>
      <c r="P254" s="16">
        <v>1.2707808969531</v>
      </c>
      <c r="Q254" s="16">
        <v>3.28404052021587</v>
      </c>
      <c r="R254" s="15">
        <v>807.7075</v>
      </c>
      <c r="S254" s="15">
        <v>2</v>
      </c>
      <c r="T254" s="22"/>
      <c r="U254" s="22"/>
      <c r="V254" s="22"/>
    </row>
    <row r="255" ht="19.5" customHeight="1" spans="1:22">
      <c r="A255" s="18"/>
      <c r="B255" s="16" t="s">
        <v>308</v>
      </c>
      <c r="C255" s="16">
        <v>0</v>
      </c>
      <c r="D255" s="16">
        <v>101.6</v>
      </c>
      <c r="E255" s="16">
        <v>1905</v>
      </c>
      <c r="F255" s="16">
        <v>4572</v>
      </c>
      <c r="G255" s="16">
        <v>2.39</v>
      </c>
      <c r="H255" s="16">
        <f t="shared" si="28"/>
        <v>2.4</v>
      </c>
      <c r="I255" s="16">
        <v>0.07</v>
      </c>
      <c r="J255" s="16">
        <v>45.58</v>
      </c>
      <c r="K255" s="16">
        <v>92820</v>
      </c>
      <c r="L255" s="16">
        <v>358461.6</v>
      </c>
      <c r="M255" s="16">
        <v>0.258939869709894</v>
      </c>
      <c r="N255" s="16">
        <v>8.605</v>
      </c>
      <c r="O255" s="16">
        <v>2.5428844</v>
      </c>
      <c r="P255" s="16">
        <v>0.956072309711286</v>
      </c>
      <c r="Q255" s="16">
        <v>2.54074334273669</v>
      </c>
      <c r="R255" s="15">
        <v>876.1075</v>
      </c>
      <c r="S255" s="15">
        <v>2</v>
      </c>
      <c r="T255" s="22"/>
      <c r="U255" s="22"/>
      <c r="V255" s="22"/>
    </row>
    <row r="256" ht="19.5" customHeight="1" spans="1:22">
      <c r="A256" s="17" t="s">
        <v>309</v>
      </c>
      <c r="B256" s="15" t="s">
        <v>310</v>
      </c>
      <c r="C256" s="16">
        <v>0</v>
      </c>
      <c r="D256" s="16">
        <v>200</v>
      </c>
      <c r="E256" s="16">
        <v>1500</v>
      </c>
      <c r="F256" s="16">
        <v>2250</v>
      </c>
      <c r="G256" s="16">
        <v>1.5</v>
      </c>
      <c r="H256" s="16">
        <v>1.5</v>
      </c>
      <c r="I256" s="16">
        <v>0.1</v>
      </c>
      <c r="J256" s="16">
        <v>27.6</v>
      </c>
      <c r="K256" s="16">
        <v>30000</v>
      </c>
      <c r="L256" s="16">
        <v>300000</v>
      </c>
      <c r="M256" s="16">
        <v>0.1</v>
      </c>
      <c r="N256" s="16">
        <v>7.94221133333333</v>
      </c>
      <c r="O256" s="16">
        <v>0</v>
      </c>
      <c r="P256" s="16">
        <v>1.22031818181818</v>
      </c>
      <c r="Q256" s="16">
        <v>1.07388</v>
      </c>
      <c r="R256" s="15">
        <v>414.5</v>
      </c>
      <c r="S256" s="15">
        <v>3</v>
      </c>
      <c r="T256" s="22"/>
      <c r="U256" s="22"/>
      <c r="V256" s="22"/>
    </row>
    <row r="257" ht="19.5" customHeight="1" spans="1:22">
      <c r="A257" s="20"/>
      <c r="B257" s="15" t="s">
        <v>311</v>
      </c>
      <c r="C257" s="16">
        <v>0</v>
      </c>
      <c r="D257" s="16">
        <v>200</v>
      </c>
      <c r="E257" s="16">
        <v>1500</v>
      </c>
      <c r="F257" s="16">
        <v>2250</v>
      </c>
      <c r="G257" s="16">
        <v>1.5</v>
      </c>
      <c r="H257" s="16">
        <v>1.5</v>
      </c>
      <c r="I257" s="16">
        <v>0.1</v>
      </c>
      <c r="J257" s="16">
        <v>27.6</v>
      </c>
      <c r="K257" s="16">
        <v>30000</v>
      </c>
      <c r="L257" s="16">
        <v>300000</v>
      </c>
      <c r="M257" s="16">
        <v>0.1</v>
      </c>
      <c r="N257" s="16">
        <v>7.94221133333333</v>
      </c>
      <c r="O257" s="16">
        <v>0</v>
      </c>
      <c r="P257" s="16">
        <v>1.22031818181818</v>
      </c>
      <c r="Q257" s="16">
        <v>1.07388</v>
      </c>
      <c r="R257" s="15">
        <v>397</v>
      </c>
      <c r="S257" s="15">
        <v>3</v>
      </c>
      <c r="T257" s="22"/>
      <c r="U257" s="22"/>
      <c r="V257" s="22"/>
    </row>
    <row r="258" ht="19.5" customHeight="1" spans="1:22">
      <c r="A258" s="20"/>
      <c r="B258" s="15" t="s">
        <v>312</v>
      </c>
      <c r="C258" s="16">
        <v>0</v>
      </c>
      <c r="D258" s="16">
        <v>200</v>
      </c>
      <c r="E258" s="16">
        <v>1500</v>
      </c>
      <c r="F258" s="16">
        <v>2250</v>
      </c>
      <c r="G258" s="16">
        <v>1.5</v>
      </c>
      <c r="H258" s="16">
        <v>1.5</v>
      </c>
      <c r="I258" s="16">
        <v>0.1</v>
      </c>
      <c r="J258" s="16">
        <v>27.6</v>
      </c>
      <c r="K258" s="16">
        <v>30000</v>
      </c>
      <c r="L258" s="16">
        <v>300000</v>
      </c>
      <c r="M258" s="16">
        <v>0.1</v>
      </c>
      <c r="N258" s="16">
        <v>7.94221133333333</v>
      </c>
      <c r="O258" s="16">
        <v>0</v>
      </c>
      <c r="P258" s="16">
        <v>1.22031818181818</v>
      </c>
      <c r="Q258" s="16">
        <v>1.07388</v>
      </c>
      <c r="R258" s="15">
        <v>393.95</v>
      </c>
      <c r="S258" s="15">
        <v>3</v>
      </c>
      <c r="T258" s="22"/>
      <c r="U258" s="22"/>
      <c r="V258" s="22"/>
    </row>
    <row r="259" ht="19.5" customHeight="1" spans="1:22">
      <c r="A259" s="18"/>
      <c r="B259" s="15" t="s">
        <v>313</v>
      </c>
      <c r="C259" s="16">
        <v>0</v>
      </c>
      <c r="D259" s="16">
        <v>125</v>
      </c>
      <c r="E259" s="16">
        <v>1500</v>
      </c>
      <c r="F259" s="16">
        <v>2250</v>
      </c>
      <c r="G259" s="16">
        <v>1.5</v>
      </c>
      <c r="H259" s="16">
        <v>1.5</v>
      </c>
      <c r="I259" s="16">
        <v>0.0762669962917182</v>
      </c>
      <c r="J259" s="16">
        <v>27.6</v>
      </c>
      <c r="K259" s="16">
        <v>57600</v>
      </c>
      <c r="L259" s="16">
        <v>242700</v>
      </c>
      <c r="M259" s="16">
        <v>0.237330037082818</v>
      </c>
      <c r="N259" s="16">
        <v>3.72875</v>
      </c>
      <c r="O259" s="16">
        <v>0</v>
      </c>
      <c r="P259" s="16">
        <v>1.34235</v>
      </c>
      <c r="Q259" s="16">
        <v>1.07388</v>
      </c>
      <c r="R259" s="15">
        <v>323.9</v>
      </c>
      <c r="S259" s="15">
        <v>3</v>
      </c>
      <c r="T259" s="22"/>
      <c r="U259" s="22"/>
      <c r="V259" s="22"/>
    </row>
    <row r="260" ht="19.5" customHeight="1" spans="1:22">
      <c r="A260" s="15" t="s">
        <v>314</v>
      </c>
      <c r="B260" s="15" t="s">
        <v>315</v>
      </c>
      <c r="C260" s="16">
        <v>0</v>
      </c>
      <c r="D260" s="16">
        <v>200</v>
      </c>
      <c r="E260" s="16">
        <v>1500</v>
      </c>
      <c r="F260" s="16">
        <v>2250</v>
      </c>
      <c r="G260" s="16">
        <v>1.5</v>
      </c>
      <c r="H260" s="16">
        <f t="shared" ref="H260:H271" si="29">F260/E260</f>
        <v>1.5</v>
      </c>
      <c r="I260" s="16">
        <v>0.100004313319531</v>
      </c>
      <c r="J260" s="16">
        <v>27.6</v>
      </c>
      <c r="K260" s="16">
        <v>160000</v>
      </c>
      <c r="L260" s="16">
        <v>540000</v>
      </c>
      <c r="M260" s="16">
        <v>0.380952380952381</v>
      </c>
      <c r="N260" s="16">
        <v>4.467493875</v>
      </c>
      <c r="O260" s="16">
        <v>0.3355875</v>
      </c>
      <c r="P260" s="16">
        <v>0.813545454545454</v>
      </c>
      <c r="Q260" s="16">
        <v>1.07388</v>
      </c>
      <c r="R260" s="15">
        <v>508.95</v>
      </c>
      <c r="S260" s="15">
        <v>3</v>
      </c>
      <c r="T260" s="22"/>
      <c r="U260" s="22"/>
      <c r="V260" s="22"/>
    </row>
    <row r="261" ht="19.5" customHeight="1" spans="1:22">
      <c r="A261" s="17" t="s">
        <v>316</v>
      </c>
      <c r="B261" s="15" t="s">
        <v>317</v>
      </c>
      <c r="C261" s="16">
        <v>0</v>
      </c>
      <c r="D261" s="16">
        <v>300</v>
      </c>
      <c r="E261" s="16">
        <v>1200</v>
      </c>
      <c r="F261" s="16">
        <v>3250</v>
      </c>
      <c r="G261" s="16">
        <v>1</v>
      </c>
      <c r="H261" s="16">
        <f t="shared" si="29"/>
        <v>2.70833333333333</v>
      </c>
      <c r="I261" s="16">
        <v>0.0718414843414843</v>
      </c>
      <c r="J261" s="16">
        <v>25.9</v>
      </c>
      <c r="K261" s="16">
        <v>22500</v>
      </c>
      <c r="L261" s="16">
        <v>360000</v>
      </c>
      <c r="M261" s="16">
        <v>0.0625</v>
      </c>
      <c r="N261" s="16">
        <v>18.74384064</v>
      </c>
      <c r="O261" s="16">
        <v>0</v>
      </c>
      <c r="P261" s="16">
        <v>0.677342857142857</v>
      </c>
      <c r="Q261" s="16">
        <v>0.47847619047619</v>
      </c>
      <c r="R261" s="15">
        <v>186.65</v>
      </c>
      <c r="S261" s="15">
        <v>1</v>
      </c>
      <c r="T261" s="22"/>
      <c r="U261" s="22"/>
      <c r="V261" s="22"/>
    </row>
    <row r="262" ht="19.5" customHeight="1" spans="1:22">
      <c r="A262" s="18"/>
      <c r="B262" s="15" t="s">
        <v>318</v>
      </c>
      <c r="C262" s="16">
        <v>0</v>
      </c>
      <c r="D262" s="16">
        <v>300</v>
      </c>
      <c r="E262" s="16">
        <v>1200</v>
      </c>
      <c r="F262" s="16">
        <v>3750</v>
      </c>
      <c r="G262" s="16">
        <v>1</v>
      </c>
      <c r="H262" s="16">
        <f t="shared" si="29"/>
        <v>3.125</v>
      </c>
      <c r="I262" s="16">
        <v>0.0964071856287425</v>
      </c>
      <c r="J262" s="16">
        <v>33.4</v>
      </c>
      <c r="K262" s="16">
        <v>22500</v>
      </c>
      <c r="L262" s="16">
        <v>360000</v>
      </c>
      <c r="M262" s="16">
        <v>0.0625</v>
      </c>
      <c r="N262" s="16">
        <v>17.41449024</v>
      </c>
      <c r="O262" s="16">
        <v>0</v>
      </c>
      <c r="P262" s="16">
        <v>0.677342857142857</v>
      </c>
      <c r="Q262" s="16">
        <v>0.47847619047619</v>
      </c>
      <c r="R262" s="15">
        <v>188</v>
      </c>
      <c r="S262" s="15">
        <v>1</v>
      </c>
      <c r="T262" s="22"/>
      <c r="U262" s="22"/>
      <c r="V262" s="22"/>
    </row>
    <row r="263" ht="19.5" customHeight="1" spans="1:22">
      <c r="A263" s="17" t="s">
        <v>319</v>
      </c>
      <c r="B263" s="15" t="s">
        <v>35</v>
      </c>
      <c r="C263" s="16">
        <v>0</v>
      </c>
      <c r="D263" s="16">
        <v>200</v>
      </c>
      <c r="E263" s="16">
        <v>1500</v>
      </c>
      <c r="F263" s="16">
        <v>1500</v>
      </c>
      <c r="G263" s="16">
        <v>1</v>
      </c>
      <c r="H263" s="16">
        <f t="shared" si="29"/>
        <v>1</v>
      </c>
      <c r="I263" s="16">
        <v>0.0702898550724638</v>
      </c>
      <c r="J263" s="16">
        <v>46</v>
      </c>
      <c r="K263" s="16">
        <v>60000</v>
      </c>
      <c r="L263" s="16">
        <v>300000</v>
      </c>
      <c r="M263" s="16">
        <v>0.2</v>
      </c>
      <c r="N263" s="16">
        <v>59.3322625</v>
      </c>
      <c r="O263" s="16">
        <v>0</v>
      </c>
      <c r="P263" s="16">
        <v>4.3098</v>
      </c>
      <c r="Q263" s="16">
        <v>3.378025502</v>
      </c>
      <c r="R263" s="15">
        <v>2158</v>
      </c>
      <c r="S263" s="15">
        <v>1</v>
      </c>
      <c r="T263" s="22"/>
      <c r="U263" s="22"/>
      <c r="V263" s="22"/>
    </row>
    <row r="264" ht="19.5" customHeight="1" spans="1:22">
      <c r="A264" s="20"/>
      <c r="B264" s="15" t="s">
        <v>320</v>
      </c>
      <c r="C264" s="16">
        <v>0</v>
      </c>
      <c r="D264" s="16">
        <v>200</v>
      </c>
      <c r="E264" s="16">
        <v>1500</v>
      </c>
      <c r="F264" s="16">
        <v>1500</v>
      </c>
      <c r="G264" s="16">
        <v>1</v>
      </c>
      <c r="H264" s="16">
        <f t="shared" si="29"/>
        <v>1</v>
      </c>
      <c r="I264" s="16">
        <v>0.0702898550724638</v>
      </c>
      <c r="J264" s="16">
        <v>46</v>
      </c>
      <c r="K264" s="16">
        <v>60000</v>
      </c>
      <c r="L264" s="16">
        <v>300000</v>
      </c>
      <c r="M264" s="16">
        <v>0.2</v>
      </c>
      <c r="N264" s="16">
        <v>59.3322625</v>
      </c>
      <c r="O264" s="16">
        <v>0</v>
      </c>
      <c r="P264" s="16">
        <v>4.3098</v>
      </c>
      <c r="Q264" s="16">
        <v>3.355235225</v>
      </c>
      <c r="R264" s="15">
        <v>2290.8</v>
      </c>
      <c r="S264" s="15">
        <v>1</v>
      </c>
      <c r="T264" s="22"/>
      <c r="U264" s="22"/>
      <c r="V264" s="22"/>
    </row>
    <row r="265" ht="19.5" customHeight="1" spans="1:22">
      <c r="A265" s="20"/>
      <c r="B265" s="15" t="s">
        <v>321</v>
      </c>
      <c r="C265" s="16">
        <v>0</v>
      </c>
      <c r="D265" s="16">
        <v>200</v>
      </c>
      <c r="E265" s="16">
        <v>1500</v>
      </c>
      <c r="F265" s="16">
        <v>1500</v>
      </c>
      <c r="G265" s="16">
        <v>1</v>
      </c>
      <c r="H265" s="16">
        <f t="shared" si="29"/>
        <v>1</v>
      </c>
      <c r="I265" s="16">
        <v>0.07</v>
      </c>
      <c r="J265" s="16">
        <v>70</v>
      </c>
      <c r="K265" s="16">
        <v>60000</v>
      </c>
      <c r="L265" s="16">
        <v>300000</v>
      </c>
      <c r="M265" s="16">
        <v>0.2</v>
      </c>
      <c r="N265" s="16">
        <v>59.3322625</v>
      </c>
      <c r="O265" s="16">
        <v>0</v>
      </c>
      <c r="P265" s="16">
        <v>4.3098</v>
      </c>
      <c r="Q265" s="16">
        <v>3.378025502</v>
      </c>
      <c r="R265" s="15">
        <v>2104.7</v>
      </c>
      <c r="S265" s="15">
        <v>1</v>
      </c>
      <c r="T265" s="22"/>
      <c r="U265" s="22"/>
      <c r="V265" s="22"/>
    </row>
    <row r="266" ht="19.5" customHeight="1" spans="1:22">
      <c r="A266" s="20"/>
      <c r="B266" s="15" t="s">
        <v>36</v>
      </c>
      <c r="C266" s="16">
        <v>1</v>
      </c>
      <c r="D266" s="16">
        <v>200</v>
      </c>
      <c r="E266" s="16">
        <v>1500</v>
      </c>
      <c r="F266" s="16">
        <v>1500</v>
      </c>
      <c r="G266" s="16">
        <v>1</v>
      </c>
      <c r="H266" s="16">
        <f t="shared" si="29"/>
        <v>1</v>
      </c>
      <c r="I266" s="16">
        <v>0.0735294117647059</v>
      </c>
      <c r="J266" s="16">
        <v>46</v>
      </c>
      <c r="K266" s="16">
        <v>60000</v>
      </c>
      <c r="L266" s="16">
        <v>340000</v>
      </c>
      <c r="M266" s="16">
        <v>0.176470588235294</v>
      </c>
      <c r="N266" s="16">
        <v>59.3322625</v>
      </c>
      <c r="O266" s="16">
        <v>15.3546613727273</v>
      </c>
      <c r="P266" s="16">
        <v>3.3956</v>
      </c>
      <c r="Q266" s="16">
        <v>3.378025502</v>
      </c>
      <c r="R266" s="15">
        <v>2518.85</v>
      </c>
      <c r="S266" s="15">
        <v>1</v>
      </c>
      <c r="T266" s="22"/>
      <c r="U266" s="22"/>
      <c r="V266" s="22"/>
    </row>
    <row r="267" ht="19.5" customHeight="1" spans="1:22">
      <c r="A267" s="20"/>
      <c r="B267" s="15" t="s">
        <v>322</v>
      </c>
      <c r="C267" s="16">
        <v>0</v>
      </c>
      <c r="D267" s="16">
        <v>200</v>
      </c>
      <c r="E267" s="16">
        <v>1500</v>
      </c>
      <c r="F267" s="16">
        <v>1500</v>
      </c>
      <c r="G267" s="16">
        <v>1</v>
      </c>
      <c r="H267" s="16">
        <f t="shared" si="29"/>
        <v>1</v>
      </c>
      <c r="I267" s="16">
        <v>0.0702898550724638</v>
      </c>
      <c r="J267" s="16">
        <v>46</v>
      </c>
      <c r="K267" s="16">
        <v>40000</v>
      </c>
      <c r="L267" s="16">
        <v>300000</v>
      </c>
      <c r="M267" s="16">
        <v>0.133333333333333</v>
      </c>
      <c r="N267" s="16">
        <v>59.3322625</v>
      </c>
      <c r="O267" s="16">
        <v>0</v>
      </c>
      <c r="P267" s="16">
        <v>2.3574072877563</v>
      </c>
      <c r="Q267" s="16">
        <v>1.689012751</v>
      </c>
      <c r="R267" s="15">
        <v>1482.315</v>
      </c>
      <c r="S267" s="15">
        <v>1</v>
      </c>
      <c r="T267" s="22"/>
      <c r="U267" s="22"/>
      <c r="V267" s="22"/>
    </row>
    <row r="268" ht="19.5" customHeight="1" spans="1:22">
      <c r="A268" s="20"/>
      <c r="B268" s="15" t="s">
        <v>37</v>
      </c>
      <c r="C268" s="16">
        <v>0</v>
      </c>
      <c r="D268" s="16">
        <v>200</v>
      </c>
      <c r="E268" s="16">
        <v>1500</v>
      </c>
      <c r="F268" s="16">
        <v>1500</v>
      </c>
      <c r="G268" s="16">
        <v>1</v>
      </c>
      <c r="H268" s="16">
        <f t="shared" si="29"/>
        <v>1</v>
      </c>
      <c r="I268" s="16">
        <v>0.07</v>
      </c>
      <c r="J268" s="16">
        <v>70</v>
      </c>
      <c r="K268" s="16">
        <v>40000</v>
      </c>
      <c r="L268" s="16">
        <v>300000</v>
      </c>
      <c r="M268" s="16">
        <v>0.133333333333333</v>
      </c>
      <c r="N268" s="16">
        <v>59.3322625</v>
      </c>
      <c r="O268" s="16">
        <v>0</v>
      </c>
      <c r="P268" s="16">
        <v>2.3574072877563</v>
      </c>
      <c r="Q268" s="16">
        <v>1.689012751</v>
      </c>
      <c r="R268" s="15">
        <v>1876</v>
      </c>
      <c r="S268" s="15">
        <v>1</v>
      </c>
      <c r="T268" s="22"/>
      <c r="U268" s="22"/>
      <c r="V268" s="22"/>
    </row>
    <row r="269" ht="19.5" customHeight="1" spans="1:22">
      <c r="A269" s="20"/>
      <c r="B269" s="15" t="s">
        <v>323</v>
      </c>
      <c r="C269" s="16">
        <v>0</v>
      </c>
      <c r="D269" s="16">
        <v>200</v>
      </c>
      <c r="E269" s="16">
        <v>1500</v>
      </c>
      <c r="F269" s="16">
        <v>1500</v>
      </c>
      <c r="G269" s="16">
        <v>1</v>
      </c>
      <c r="H269" s="16">
        <f t="shared" si="29"/>
        <v>1</v>
      </c>
      <c r="I269" s="16">
        <v>0.0702898550724638</v>
      </c>
      <c r="J269" s="16">
        <v>46</v>
      </c>
      <c r="K269" s="16">
        <v>40000</v>
      </c>
      <c r="L269" s="16">
        <v>300000</v>
      </c>
      <c r="M269" s="16">
        <v>0.133333333333333</v>
      </c>
      <c r="N269" s="16">
        <v>59.3322625</v>
      </c>
      <c r="O269" s="16">
        <v>15.3546613727273</v>
      </c>
      <c r="P269" s="16">
        <v>2.3574072877563</v>
      </c>
      <c r="Q269" s="16">
        <v>1.689012751</v>
      </c>
      <c r="R269" s="15">
        <v>1905.5</v>
      </c>
      <c r="S269" s="15">
        <v>1</v>
      </c>
      <c r="T269" s="22"/>
      <c r="U269" s="22"/>
      <c r="V269" s="22"/>
    </row>
    <row r="270" ht="19.5" customHeight="1" spans="1:22">
      <c r="A270" s="18"/>
      <c r="B270" s="15" t="s">
        <v>324</v>
      </c>
      <c r="C270" s="16">
        <v>0</v>
      </c>
      <c r="D270" s="16">
        <v>200</v>
      </c>
      <c r="E270" s="16">
        <v>1500</v>
      </c>
      <c r="F270" s="16">
        <v>1500</v>
      </c>
      <c r="G270" s="16">
        <v>1</v>
      </c>
      <c r="H270" s="16">
        <f t="shared" si="29"/>
        <v>1</v>
      </c>
      <c r="I270" s="16">
        <v>0.0702898550724638</v>
      </c>
      <c r="J270" s="16">
        <v>46</v>
      </c>
      <c r="K270" s="16">
        <v>40000</v>
      </c>
      <c r="L270" s="16">
        <v>300000</v>
      </c>
      <c r="M270" s="16">
        <v>0.133333333333333</v>
      </c>
      <c r="N270" s="16">
        <v>13.122688</v>
      </c>
      <c r="O270" s="16">
        <v>15.3546613727273</v>
      </c>
      <c r="P270" s="16">
        <v>2.3574072877563</v>
      </c>
      <c r="Q270" s="16">
        <v>1.689012751</v>
      </c>
      <c r="R270" s="15">
        <v>1112.405</v>
      </c>
      <c r="S270" s="15">
        <v>3</v>
      </c>
      <c r="T270" s="22"/>
      <c r="U270" s="22"/>
      <c r="V270" s="22"/>
    </row>
    <row r="271" ht="19.5" customHeight="1" spans="1:22">
      <c r="A271" s="16" t="s">
        <v>325</v>
      </c>
      <c r="B271" s="16" t="s">
        <v>326</v>
      </c>
      <c r="C271" s="16">
        <v>0</v>
      </c>
      <c r="D271" s="16">
        <v>100</v>
      </c>
      <c r="E271" s="16">
        <v>3000</v>
      </c>
      <c r="F271" s="16">
        <v>1500</v>
      </c>
      <c r="G271" s="16">
        <v>0.5</v>
      </c>
      <c r="H271" s="16">
        <f t="shared" si="29"/>
        <v>0.5</v>
      </c>
      <c r="I271" s="16">
        <v>0</v>
      </c>
      <c r="J271" s="16">
        <v>27.2</v>
      </c>
      <c r="K271" s="16">
        <v>20000</v>
      </c>
      <c r="L271" s="16">
        <v>300000</v>
      </c>
      <c r="M271" s="16">
        <v>0.0666666666666667</v>
      </c>
      <c r="N271" s="16">
        <v>7.12152</v>
      </c>
      <c r="O271" s="16">
        <v>4.29552</v>
      </c>
      <c r="P271" s="16">
        <v>2.5434</v>
      </c>
      <c r="Q271" s="16">
        <v>6.36373333333333</v>
      </c>
      <c r="R271" s="15">
        <v>769.9564083055</v>
      </c>
      <c r="S271" s="15">
        <v>1</v>
      </c>
      <c r="T271" s="22"/>
      <c r="U271" s="22"/>
      <c r="V271" s="22"/>
    </row>
    <row r="272" ht="19.5" customHeight="1" spans="1:22">
      <c r="A272" s="15" t="s">
        <v>327</v>
      </c>
      <c r="B272" s="15" t="s">
        <v>62</v>
      </c>
      <c r="C272" s="16">
        <v>1</v>
      </c>
      <c r="D272" s="16">
        <v>200</v>
      </c>
      <c r="E272" s="16">
        <v>1300</v>
      </c>
      <c r="F272" s="16">
        <v>2800</v>
      </c>
      <c r="G272" s="16">
        <v>2.15</v>
      </c>
      <c r="H272" s="16">
        <v>2.15</v>
      </c>
      <c r="I272" s="16">
        <v>0.051</v>
      </c>
      <c r="J272" s="16">
        <v>49.1</v>
      </c>
      <c r="K272" s="16">
        <v>41200</v>
      </c>
      <c r="L272" s="16">
        <v>260000</v>
      </c>
      <c r="M272" s="16">
        <v>0.158461538461538</v>
      </c>
      <c r="N272" s="16">
        <v>6.847002</v>
      </c>
      <c r="O272" s="16">
        <v>1.28900803213851</v>
      </c>
      <c r="P272" s="16">
        <v>1.607562</v>
      </c>
      <c r="Q272" s="16">
        <v>2.27702635532188</v>
      </c>
      <c r="R272" s="15">
        <v>356.5</v>
      </c>
      <c r="S272" s="15">
        <v>3</v>
      </c>
      <c r="T272" s="22"/>
      <c r="U272" s="22"/>
      <c r="V272" s="22"/>
    </row>
    <row r="273" ht="19.5" customHeight="1" spans="1:22">
      <c r="A273" s="19" t="s">
        <v>328</v>
      </c>
      <c r="B273" s="16" t="s">
        <v>329</v>
      </c>
      <c r="C273" s="16">
        <v>0</v>
      </c>
      <c r="D273" s="16">
        <v>60</v>
      </c>
      <c r="E273" s="16">
        <v>600</v>
      </c>
      <c r="F273" s="16">
        <v>1200</v>
      </c>
      <c r="G273" s="16">
        <v>2</v>
      </c>
      <c r="H273" s="16">
        <f t="shared" ref="H273:H284" si="30">F273/E273</f>
        <v>2</v>
      </c>
      <c r="I273" s="16">
        <v>0</v>
      </c>
      <c r="J273" s="16">
        <v>36.9</v>
      </c>
      <c r="K273" s="16">
        <v>6600</v>
      </c>
      <c r="L273" s="16">
        <v>36000</v>
      </c>
      <c r="M273" s="16">
        <v>0.183333333333333</v>
      </c>
      <c r="N273" s="16">
        <v>34.3299054545455</v>
      </c>
      <c r="O273" s="16">
        <v>4.33006</v>
      </c>
      <c r="P273" s="16">
        <v>2.758</v>
      </c>
      <c r="Q273" s="16">
        <v>2.16503</v>
      </c>
      <c r="R273" s="15">
        <v>104.59465</v>
      </c>
      <c r="S273" s="15">
        <v>3</v>
      </c>
      <c r="T273" s="22"/>
      <c r="U273" s="22"/>
      <c r="V273" s="22"/>
    </row>
    <row r="274" ht="19.5" customHeight="1" spans="1:22">
      <c r="A274" s="20"/>
      <c r="B274" s="16" t="s">
        <v>330</v>
      </c>
      <c r="C274" s="16">
        <v>0</v>
      </c>
      <c r="D274" s="16">
        <v>60</v>
      </c>
      <c r="E274" s="16">
        <v>600</v>
      </c>
      <c r="F274" s="16">
        <v>1200</v>
      </c>
      <c r="G274" s="16">
        <v>2</v>
      </c>
      <c r="H274" s="16">
        <f t="shared" si="30"/>
        <v>2</v>
      </c>
      <c r="I274" s="16">
        <v>0</v>
      </c>
      <c r="J274" s="16">
        <v>31.8</v>
      </c>
      <c r="K274" s="16">
        <v>3600</v>
      </c>
      <c r="L274" s="16">
        <v>36000</v>
      </c>
      <c r="M274" s="16">
        <v>0.1</v>
      </c>
      <c r="N274" s="16">
        <v>67.86363</v>
      </c>
      <c r="O274" s="16">
        <v>1.41160444444444</v>
      </c>
      <c r="P274" s="16">
        <v>3.25444</v>
      </c>
      <c r="Q274" s="16">
        <v>1.41160444444444</v>
      </c>
      <c r="R274" s="15">
        <v>113.73905</v>
      </c>
      <c r="S274" s="15">
        <v>1</v>
      </c>
      <c r="T274" s="22"/>
      <c r="U274" s="22"/>
      <c r="V274" s="22"/>
    </row>
    <row r="275" ht="19.5" customHeight="1" spans="1:22">
      <c r="A275" s="20"/>
      <c r="B275" s="16" t="s">
        <v>331</v>
      </c>
      <c r="C275" s="16">
        <v>0</v>
      </c>
      <c r="D275" s="16">
        <v>60</v>
      </c>
      <c r="E275" s="16">
        <v>600</v>
      </c>
      <c r="F275" s="16">
        <v>1200</v>
      </c>
      <c r="G275" s="16">
        <v>2</v>
      </c>
      <c r="H275" s="16">
        <f t="shared" si="30"/>
        <v>2</v>
      </c>
      <c r="I275" s="16">
        <v>0</v>
      </c>
      <c r="J275" s="16">
        <v>38.6</v>
      </c>
      <c r="K275" s="16">
        <v>6600</v>
      </c>
      <c r="L275" s="16">
        <v>36000</v>
      </c>
      <c r="M275" s="16">
        <v>0.183333333333333</v>
      </c>
      <c r="N275" s="16">
        <v>34.3299054545455</v>
      </c>
      <c r="O275" s="16">
        <v>1.41160444444444</v>
      </c>
      <c r="P275" s="16">
        <v>2.758</v>
      </c>
      <c r="Q275" s="16">
        <v>1.41160444444444</v>
      </c>
      <c r="R275" s="15">
        <v>110.6843</v>
      </c>
      <c r="S275" s="15">
        <v>2</v>
      </c>
      <c r="T275" s="22"/>
      <c r="U275" s="22"/>
      <c r="V275" s="22"/>
    </row>
    <row r="276" ht="19.5" customHeight="1" spans="1:22">
      <c r="A276" s="20"/>
      <c r="B276" s="16" t="s">
        <v>332</v>
      </c>
      <c r="C276" s="16">
        <v>0</v>
      </c>
      <c r="D276" s="16">
        <v>60</v>
      </c>
      <c r="E276" s="16">
        <v>600</v>
      </c>
      <c r="F276" s="16">
        <v>1200</v>
      </c>
      <c r="G276" s="16">
        <v>2</v>
      </c>
      <c r="H276" s="16">
        <f t="shared" si="30"/>
        <v>2</v>
      </c>
      <c r="I276" s="16">
        <v>0</v>
      </c>
      <c r="J276" s="16">
        <v>32</v>
      </c>
      <c r="K276" s="16">
        <v>3600</v>
      </c>
      <c r="L276" s="16">
        <v>36000</v>
      </c>
      <c r="M276" s="16">
        <v>0.1</v>
      </c>
      <c r="N276" s="16">
        <v>67.86363</v>
      </c>
      <c r="O276" s="16">
        <v>4.33006</v>
      </c>
      <c r="P276" s="16">
        <v>3.25444</v>
      </c>
      <c r="Q276" s="16">
        <v>2.16503</v>
      </c>
      <c r="R276" s="15">
        <v>125.856682552255</v>
      </c>
      <c r="S276" s="15">
        <v>1</v>
      </c>
      <c r="T276" s="22"/>
      <c r="U276" s="22"/>
      <c r="V276" s="22"/>
    </row>
    <row r="277" ht="19.5" customHeight="1" spans="1:22">
      <c r="A277" s="20"/>
      <c r="B277" s="16" t="s">
        <v>333</v>
      </c>
      <c r="C277" s="16">
        <v>0</v>
      </c>
      <c r="D277" s="16">
        <v>60</v>
      </c>
      <c r="E277" s="16">
        <v>600</v>
      </c>
      <c r="F277" s="16">
        <v>1200</v>
      </c>
      <c r="G277" s="16">
        <v>2</v>
      </c>
      <c r="H277" s="16">
        <f t="shared" si="30"/>
        <v>2</v>
      </c>
      <c r="I277" s="16">
        <v>0</v>
      </c>
      <c r="J277" s="16">
        <v>45.8</v>
      </c>
      <c r="K277" s="16">
        <v>6600</v>
      </c>
      <c r="L277" s="16">
        <v>36000</v>
      </c>
      <c r="M277" s="16">
        <v>0.183333333333333</v>
      </c>
      <c r="N277" s="16">
        <v>38.0439545454545</v>
      </c>
      <c r="O277" s="16">
        <v>1.69392533333333</v>
      </c>
      <c r="P277" s="16">
        <v>2.758</v>
      </c>
      <c r="Q277" s="16">
        <v>1.69392533333333</v>
      </c>
      <c r="R277" s="15">
        <v>94.807124916384</v>
      </c>
      <c r="S277" s="15">
        <v>2</v>
      </c>
      <c r="T277" s="22"/>
      <c r="U277" s="22"/>
      <c r="V277" s="22"/>
    </row>
    <row r="278" ht="19.5" customHeight="1" spans="1:22">
      <c r="A278" s="18"/>
      <c r="B278" s="16" t="s">
        <v>334</v>
      </c>
      <c r="C278" s="16">
        <v>0</v>
      </c>
      <c r="D278" s="16">
        <v>60</v>
      </c>
      <c r="E278" s="16">
        <v>600</v>
      </c>
      <c r="F278" s="16">
        <v>1200</v>
      </c>
      <c r="G278" s="16">
        <v>2</v>
      </c>
      <c r="H278" s="16">
        <f t="shared" si="30"/>
        <v>2</v>
      </c>
      <c r="I278" s="16">
        <v>0</v>
      </c>
      <c r="J278" s="16">
        <v>38.9</v>
      </c>
      <c r="K278" s="16">
        <v>6600</v>
      </c>
      <c r="L278" s="16">
        <v>36000</v>
      </c>
      <c r="M278" s="16">
        <v>0.183333333333333</v>
      </c>
      <c r="N278" s="16">
        <v>38.0439545454545</v>
      </c>
      <c r="O278" s="16">
        <v>2.41989333333333</v>
      </c>
      <c r="P278" s="16">
        <v>2.758</v>
      </c>
      <c r="Q278" s="16">
        <v>2.41989333333333</v>
      </c>
      <c r="R278" s="15">
        <v>97.636761874221</v>
      </c>
      <c r="S278" s="15">
        <v>2</v>
      </c>
      <c r="T278" s="22"/>
      <c r="U278" s="22"/>
      <c r="V278" s="22"/>
    </row>
    <row r="279" ht="19.5" customHeight="1" spans="1:22">
      <c r="A279" s="15" t="s">
        <v>335</v>
      </c>
      <c r="B279" s="15" t="s">
        <v>114</v>
      </c>
      <c r="C279" s="16">
        <v>0</v>
      </c>
      <c r="D279" s="16">
        <v>160</v>
      </c>
      <c r="E279" s="16">
        <v>1000</v>
      </c>
      <c r="F279" s="16">
        <v>850</v>
      </c>
      <c r="G279" s="16">
        <v>0.85</v>
      </c>
      <c r="H279" s="16">
        <f t="shared" si="30"/>
        <v>0.85</v>
      </c>
      <c r="I279" s="16">
        <v>0.15</v>
      </c>
      <c r="J279" s="16">
        <v>26.48</v>
      </c>
      <c r="K279" s="16">
        <v>25600</v>
      </c>
      <c r="L279" s="16">
        <v>160000</v>
      </c>
      <c r="M279" s="16">
        <v>0.16</v>
      </c>
      <c r="N279" s="16">
        <v>2.65621658861017</v>
      </c>
      <c r="O279" s="16">
        <v>0.758534285714286</v>
      </c>
      <c r="P279" s="16">
        <v>1.39245896882522</v>
      </c>
      <c r="Q279" s="16">
        <v>1.35198867857143</v>
      </c>
      <c r="R279" s="15">
        <v>336.65</v>
      </c>
      <c r="S279" s="15">
        <v>3</v>
      </c>
      <c r="T279" s="22"/>
      <c r="U279" s="22"/>
      <c r="V279" s="22"/>
    </row>
    <row r="280" ht="19.5" customHeight="1" spans="1:22">
      <c r="A280" s="16" t="s">
        <v>336</v>
      </c>
      <c r="B280" s="16" t="s">
        <v>337</v>
      </c>
      <c r="C280" s="16">
        <v>0</v>
      </c>
      <c r="D280" s="16">
        <v>100</v>
      </c>
      <c r="E280" s="16">
        <v>2650</v>
      </c>
      <c r="F280" s="16">
        <v>2400</v>
      </c>
      <c r="G280" s="16">
        <v>0.91</v>
      </c>
      <c r="H280" s="16">
        <f t="shared" si="30"/>
        <v>0.905660377358491</v>
      </c>
      <c r="I280" s="16">
        <v>0.04</v>
      </c>
      <c r="J280" s="16">
        <v>17.16</v>
      </c>
      <c r="K280" s="16">
        <v>25000</v>
      </c>
      <c r="L280" s="16">
        <v>265000</v>
      </c>
      <c r="M280" s="16">
        <v>0.0943396226415094</v>
      </c>
      <c r="N280" s="16">
        <v>6.8370831</v>
      </c>
      <c r="O280" s="16">
        <v>0</v>
      </c>
      <c r="P280" s="16">
        <v>1.37441725</v>
      </c>
      <c r="Q280" s="16">
        <v>1.37441725</v>
      </c>
      <c r="R280" s="15">
        <v>456.249</v>
      </c>
      <c r="S280" s="15">
        <v>3</v>
      </c>
      <c r="T280" s="22"/>
      <c r="U280" s="22"/>
      <c r="V280" s="22"/>
    </row>
    <row r="281" ht="19.5" customHeight="1" spans="1:22">
      <c r="A281" s="15" t="s">
        <v>338</v>
      </c>
      <c r="B281" s="15" t="s">
        <v>339</v>
      </c>
      <c r="C281" s="16">
        <v>0</v>
      </c>
      <c r="D281" s="16">
        <v>180</v>
      </c>
      <c r="E281" s="16">
        <v>925</v>
      </c>
      <c r="F281" s="16">
        <v>1700</v>
      </c>
      <c r="G281" s="16">
        <v>1.84</v>
      </c>
      <c r="H281" s="16">
        <f t="shared" si="30"/>
        <v>1.83783783783784</v>
      </c>
      <c r="I281" s="16">
        <v>0.28028028028028</v>
      </c>
      <c r="J281" s="16">
        <v>30</v>
      </c>
      <c r="K281" s="16">
        <v>32400</v>
      </c>
      <c r="L281" s="16">
        <v>166500</v>
      </c>
      <c r="M281" s="16">
        <v>0.194594594594595</v>
      </c>
      <c r="N281" s="16">
        <v>12.629202467431</v>
      </c>
      <c r="O281" s="16">
        <v>0.97968</v>
      </c>
      <c r="P281" s="16">
        <v>0.693930554279657</v>
      </c>
      <c r="Q281" s="16">
        <v>1.95936</v>
      </c>
      <c r="R281" s="15">
        <v>514.5</v>
      </c>
      <c r="S281" s="15">
        <v>3</v>
      </c>
      <c r="T281" s="22"/>
      <c r="U281" s="22"/>
      <c r="V281" s="22"/>
    </row>
    <row r="282" ht="19.5" customHeight="1" spans="1:22">
      <c r="A282" s="19" t="s">
        <v>340</v>
      </c>
      <c r="B282" s="16" t="s">
        <v>341</v>
      </c>
      <c r="C282" s="16">
        <v>0</v>
      </c>
      <c r="D282" s="16">
        <v>100</v>
      </c>
      <c r="E282" s="16">
        <v>1200</v>
      </c>
      <c r="F282" s="16">
        <v>1800</v>
      </c>
      <c r="G282" s="16">
        <v>1.5</v>
      </c>
      <c r="H282" s="16">
        <f t="shared" si="30"/>
        <v>1.5</v>
      </c>
      <c r="I282" s="16">
        <v>0</v>
      </c>
      <c r="J282" s="16">
        <v>26.1</v>
      </c>
      <c r="K282" s="16">
        <v>24000</v>
      </c>
      <c r="L282" s="16">
        <v>120000</v>
      </c>
      <c r="M282" s="16">
        <v>0.2</v>
      </c>
      <c r="N282" s="16">
        <v>9.7968</v>
      </c>
      <c r="O282" s="16">
        <v>3.79155</v>
      </c>
      <c r="P282" s="16">
        <v>3.197</v>
      </c>
      <c r="Q282" s="16">
        <v>3.197</v>
      </c>
      <c r="R282" s="15">
        <v>197</v>
      </c>
      <c r="S282" s="15">
        <v>3</v>
      </c>
      <c r="T282" s="22"/>
      <c r="U282" s="22"/>
      <c r="V282" s="22"/>
    </row>
    <row r="283" ht="19.5" customHeight="1" spans="1:22">
      <c r="A283" s="20"/>
      <c r="B283" s="16" t="s">
        <v>342</v>
      </c>
      <c r="C283" s="16">
        <v>0</v>
      </c>
      <c r="D283" s="16">
        <v>100</v>
      </c>
      <c r="E283" s="16">
        <v>1200</v>
      </c>
      <c r="F283" s="16">
        <v>1800</v>
      </c>
      <c r="G283" s="16">
        <v>1.5</v>
      </c>
      <c r="H283" s="16">
        <f t="shared" si="30"/>
        <v>1.5</v>
      </c>
      <c r="I283" s="16">
        <v>0</v>
      </c>
      <c r="J283" s="16">
        <v>26.2</v>
      </c>
      <c r="K283" s="16">
        <v>24000</v>
      </c>
      <c r="L283" s="16">
        <v>120000</v>
      </c>
      <c r="M283" s="16">
        <v>0.2</v>
      </c>
      <c r="N283" s="16">
        <v>7.3476</v>
      </c>
      <c r="O283" s="16">
        <v>3.79155</v>
      </c>
      <c r="P283" s="16">
        <v>1.592451</v>
      </c>
      <c r="Q283" s="16">
        <v>1.592451</v>
      </c>
      <c r="R283" s="15">
        <v>123.4864753275</v>
      </c>
      <c r="S283" s="15">
        <v>3</v>
      </c>
      <c r="T283" s="22"/>
      <c r="U283" s="22"/>
      <c r="V283" s="22"/>
    </row>
    <row r="284" ht="19.5" customHeight="1" spans="1:22">
      <c r="A284" s="20"/>
      <c r="B284" s="16" t="s">
        <v>343</v>
      </c>
      <c r="C284" s="16">
        <v>0</v>
      </c>
      <c r="D284" s="16">
        <v>100</v>
      </c>
      <c r="E284" s="16">
        <v>1200</v>
      </c>
      <c r="F284" s="16">
        <v>1800</v>
      </c>
      <c r="G284" s="16">
        <v>1.5</v>
      </c>
      <c r="H284" s="16">
        <f t="shared" si="30"/>
        <v>1.5</v>
      </c>
      <c r="I284" s="16">
        <v>0.07</v>
      </c>
      <c r="J284" s="16">
        <v>24.1</v>
      </c>
      <c r="K284" s="16">
        <v>24000</v>
      </c>
      <c r="L284" s="16">
        <v>120000</v>
      </c>
      <c r="M284" s="16">
        <v>0.2</v>
      </c>
      <c r="N284" s="16">
        <v>7.3476</v>
      </c>
      <c r="O284" s="16">
        <v>3.79155</v>
      </c>
      <c r="P284" s="16">
        <v>1.592451</v>
      </c>
      <c r="Q284" s="16">
        <v>1.592451</v>
      </c>
      <c r="R284" s="15">
        <v>173.06896024</v>
      </c>
      <c r="S284" s="15">
        <v>3</v>
      </c>
      <c r="T284" s="22"/>
      <c r="U284" s="22"/>
      <c r="V284" s="22"/>
    </row>
    <row r="285" ht="19.5" customHeight="1" spans="1:22">
      <c r="A285" s="20"/>
      <c r="B285" s="16" t="s">
        <v>344</v>
      </c>
      <c r="C285" s="16">
        <v>0</v>
      </c>
      <c r="D285" s="16">
        <v>100</v>
      </c>
      <c r="E285" s="16">
        <v>1200</v>
      </c>
      <c r="F285" s="16">
        <v>1800</v>
      </c>
      <c r="G285" s="16">
        <v>1.5</v>
      </c>
      <c r="H285" s="16">
        <v>1.5</v>
      </c>
      <c r="I285" s="16">
        <v>0</v>
      </c>
      <c r="J285" s="16">
        <v>27.5</v>
      </c>
      <c r="K285" s="16">
        <v>24000</v>
      </c>
      <c r="L285" s="16">
        <v>120000</v>
      </c>
      <c r="M285" s="16">
        <v>0.2</v>
      </c>
      <c r="N285" s="16">
        <v>9.7968</v>
      </c>
      <c r="O285" s="16">
        <v>5.89796666666667</v>
      </c>
      <c r="P285" s="16">
        <v>3.197</v>
      </c>
      <c r="Q285" s="16">
        <v>3.197</v>
      </c>
      <c r="R285" s="15">
        <v>186.6725</v>
      </c>
      <c r="S285" s="15">
        <v>3</v>
      </c>
      <c r="T285" s="22"/>
      <c r="U285" s="22"/>
      <c r="V285" s="22"/>
    </row>
    <row r="286" ht="19.5" customHeight="1" spans="1:22">
      <c r="A286" s="20"/>
      <c r="B286" s="15" t="s">
        <v>345</v>
      </c>
      <c r="C286" s="16">
        <v>0</v>
      </c>
      <c r="D286" s="16">
        <v>100</v>
      </c>
      <c r="E286" s="16">
        <v>1200</v>
      </c>
      <c r="F286" s="16">
        <v>1200</v>
      </c>
      <c r="G286" s="16">
        <v>1</v>
      </c>
      <c r="H286" s="16">
        <v>1</v>
      </c>
      <c r="I286" s="16">
        <v>0</v>
      </c>
      <c r="J286" s="16">
        <v>22.2</v>
      </c>
      <c r="K286" s="16">
        <v>24000</v>
      </c>
      <c r="L286" s="16">
        <v>120000</v>
      </c>
      <c r="M286" s="16">
        <v>0.2</v>
      </c>
      <c r="N286" s="16">
        <v>9.7968</v>
      </c>
      <c r="O286" s="16">
        <v>6.25697333333333</v>
      </c>
      <c r="P286" s="16">
        <v>3.3916</v>
      </c>
      <c r="Q286" s="16">
        <v>3.3916</v>
      </c>
      <c r="R286" s="15">
        <v>260.405</v>
      </c>
      <c r="S286" s="15">
        <v>2</v>
      </c>
      <c r="T286" s="22"/>
      <c r="U286" s="22"/>
      <c r="V286" s="22"/>
    </row>
    <row r="287" ht="19.5" customHeight="1" spans="1:22">
      <c r="A287" s="20"/>
      <c r="B287" s="15" t="s">
        <v>346</v>
      </c>
      <c r="C287" s="16">
        <v>0</v>
      </c>
      <c r="D287" s="16">
        <v>100</v>
      </c>
      <c r="E287" s="16">
        <v>1200</v>
      </c>
      <c r="F287" s="16">
        <v>1200</v>
      </c>
      <c r="G287" s="16">
        <v>1</v>
      </c>
      <c r="H287" s="16">
        <v>1</v>
      </c>
      <c r="I287" s="16">
        <v>0</v>
      </c>
      <c r="J287" s="16">
        <v>21.6</v>
      </c>
      <c r="K287" s="16">
        <v>24000</v>
      </c>
      <c r="L287" s="16">
        <v>120000</v>
      </c>
      <c r="M287" s="16">
        <v>0.2</v>
      </c>
      <c r="N287" s="16">
        <v>7.3476</v>
      </c>
      <c r="O287" s="16">
        <v>6.25697333333333</v>
      </c>
      <c r="P287" s="16">
        <v>1.6893828</v>
      </c>
      <c r="Q287" s="16">
        <v>1.6893828</v>
      </c>
      <c r="R287" s="15">
        <v>185.9133302</v>
      </c>
      <c r="S287" s="15">
        <v>2</v>
      </c>
      <c r="T287" s="22"/>
      <c r="U287" s="22"/>
      <c r="V287" s="22"/>
    </row>
    <row r="288" ht="19.5" customHeight="1" spans="1:22">
      <c r="A288" s="18"/>
      <c r="B288" s="15" t="s">
        <v>347</v>
      </c>
      <c r="C288" s="16">
        <v>0</v>
      </c>
      <c r="D288" s="16">
        <v>100</v>
      </c>
      <c r="E288" s="16">
        <v>1200</v>
      </c>
      <c r="F288" s="16">
        <v>1200</v>
      </c>
      <c r="G288" s="16">
        <v>1</v>
      </c>
      <c r="H288" s="16">
        <v>1</v>
      </c>
      <c r="I288" s="16">
        <v>0.07</v>
      </c>
      <c r="J288" s="16">
        <v>23.9</v>
      </c>
      <c r="K288" s="16">
        <v>24000</v>
      </c>
      <c r="L288" s="16">
        <v>120000</v>
      </c>
      <c r="M288" s="16">
        <v>0.2</v>
      </c>
      <c r="N288" s="16">
        <v>7.3476</v>
      </c>
      <c r="O288" s="16">
        <v>6.25697333333333</v>
      </c>
      <c r="P288" s="16">
        <v>1.6893828</v>
      </c>
      <c r="Q288" s="16">
        <v>1.6893828</v>
      </c>
      <c r="R288" s="15">
        <v>254.09933611</v>
      </c>
      <c r="S288" s="15">
        <v>2</v>
      </c>
      <c r="T288" s="22"/>
      <c r="U288" s="22"/>
      <c r="V288" s="22"/>
    </row>
    <row r="289" ht="19.5" customHeight="1" spans="1:22">
      <c r="A289" s="17" t="s">
        <v>348</v>
      </c>
      <c r="B289" s="15" t="s">
        <v>349</v>
      </c>
      <c r="C289" s="16">
        <v>0</v>
      </c>
      <c r="D289" s="16">
        <v>150</v>
      </c>
      <c r="E289" s="16">
        <f t="shared" ref="E289:E290" si="31">1850+2*150</f>
        <v>2150</v>
      </c>
      <c r="F289" s="16">
        <f t="shared" ref="F289:F290" si="32">1400+400/2</f>
        <v>1600</v>
      </c>
      <c r="G289" s="16">
        <v>0.8</v>
      </c>
      <c r="H289" s="16">
        <v>0.8</v>
      </c>
      <c r="I289" s="16">
        <v>0.0617283950617284</v>
      </c>
      <c r="J289" s="16">
        <v>32.4</v>
      </c>
      <c r="K289" s="16">
        <v>150000</v>
      </c>
      <c r="L289" s="16">
        <v>577500</v>
      </c>
      <c r="M289" s="16">
        <v>0.25974025974026</v>
      </c>
      <c r="N289" s="16">
        <v>3.552</v>
      </c>
      <c r="O289" s="16">
        <v>3.552</v>
      </c>
      <c r="P289" s="16">
        <v>3.552</v>
      </c>
      <c r="Q289" s="16">
        <v>3.552</v>
      </c>
      <c r="R289" s="15">
        <v>1843.98806682578</v>
      </c>
      <c r="S289" s="15">
        <v>1</v>
      </c>
      <c r="T289" s="22"/>
      <c r="U289" s="22"/>
      <c r="V289" s="22"/>
    </row>
    <row r="290" ht="19.5" customHeight="1" spans="1:22">
      <c r="A290" s="18"/>
      <c r="B290" s="15" t="s">
        <v>350</v>
      </c>
      <c r="C290" s="16">
        <v>1</v>
      </c>
      <c r="D290" s="16">
        <v>150</v>
      </c>
      <c r="E290" s="16">
        <f t="shared" si="31"/>
        <v>2150</v>
      </c>
      <c r="F290" s="16">
        <f t="shared" si="32"/>
        <v>1600</v>
      </c>
      <c r="G290" s="16">
        <v>0.8</v>
      </c>
      <c r="H290" s="16">
        <v>0.8</v>
      </c>
      <c r="I290" s="16">
        <v>0.0617283950617284</v>
      </c>
      <c r="J290" s="16">
        <v>32.4</v>
      </c>
      <c r="K290" s="16">
        <v>150000</v>
      </c>
      <c r="L290" s="16">
        <v>577500</v>
      </c>
      <c r="M290" s="16">
        <v>0.25974025974026</v>
      </c>
      <c r="N290" s="16">
        <v>3.8016</v>
      </c>
      <c r="O290" s="16">
        <v>6.336</v>
      </c>
      <c r="P290" s="16">
        <v>3.8016</v>
      </c>
      <c r="Q290" s="16">
        <v>3.8016</v>
      </c>
      <c r="R290" s="15">
        <v>1967.96338672768</v>
      </c>
      <c r="S290" s="15">
        <v>1</v>
      </c>
      <c r="T290" s="22"/>
      <c r="U290" s="22"/>
      <c r="V290" s="22"/>
    </row>
    <row r="291" ht="19.5" customHeight="1" spans="1:22">
      <c r="A291" s="15" t="s">
        <v>351</v>
      </c>
      <c r="B291" s="15" t="s">
        <v>352</v>
      </c>
      <c r="C291" s="16">
        <v>0</v>
      </c>
      <c r="D291" s="16">
        <v>130</v>
      </c>
      <c r="E291" s="16">
        <v>1500</v>
      </c>
      <c r="F291" s="16">
        <v>2250</v>
      </c>
      <c r="G291" s="16">
        <v>2.25</v>
      </c>
      <c r="H291" s="16">
        <f t="shared" ref="H291:H295" si="33">F291/E291</f>
        <v>1.5</v>
      </c>
      <c r="I291" s="16">
        <v>0.0528434963729081</v>
      </c>
      <c r="J291" s="16">
        <v>27.3</v>
      </c>
      <c r="K291" s="16">
        <v>62500</v>
      </c>
      <c r="L291" s="16">
        <v>255000</v>
      </c>
      <c r="M291" s="16">
        <v>0.245098039215686</v>
      </c>
      <c r="N291" s="16">
        <v>14.788083712</v>
      </c>
      <c r="O291" s="16">
        <v>4.7260136</v>
      </c>
      <c r="P291" s="16">
        <v>3.63354358974359</v>
      </c>
      <c r="Q291" s="16">
        <v>3.63354358974359</v>
      </c>
      <c r="R291" s="15">
        <v>870.297029702969</v>
      </c>
      <c r="S291" s="15">
        <v>1</v>
      </c>
      <c r="T291" s="22"/>
      <c r="U291" s="22"/>
      <c r="V291" s="22"/>
    </row>
    <row r="292" ht="19.5" customHeight="1" spans="1:22">
      <c r="A292" s="15" t="s">
        <v>353</v>
      </c>
      <c r="B292" s="15" t="s">
        <v>354</v>
      </c>
      <c r="C292" s="16">
        <v>0</v>
      </c>
      <c r="D292" s="16">
        <v>120</v>
      </c>
      <c r="E292" s="16">
        <v>1000</v>
      </c>
      <c r="F292" s="16">
        <v>1600</v>
      </c>
      <c r="G292" s="16">
        <v>1.6</v>
      </c>
      <c r="H292" s="16">
        <f t="shared" si="33"/>
        <v>1.6</v>
      </c>
      <c r="I292" s="16">
        <v>0.0873655913978495</v>
      </c>
      <c r="J292" s="16">
        <v>31</v>
      </c>
      <c r="K292" s="16">
        <v>27000</v>
      </c>
      <c r="L292" s="16">
        <v>120000</v>
      </c>
      <c r="M292" s="16">
        <v>0.225</v>
      </c>
      <c r="N292" s="16">
        <v>5.846852994181</v>
      </c>
      <c r="O292" s="16">
        <v>1.31182222222222</v>
      </c>
      <c r="P292" s="16">
        <v>1.43180465181789</v>
      </c>
      <c r="Q292" s="16">
        <v>1.31182222222222</v>
      </c>
      <c r="R292" s="15">
        <v>274.128</v>
      </c>
      <c r="S292" s="15">
        <v>3</v>
      </c>
      <c r="T292" s="22"/>
      <c r="U292" s="22"/>
      <c r="V292" s="22"/>
    </row>
    <row r="293" ht="19.5" customHeight="1" spans="1:22">
      <c r="A293" s="16" t="s">
        <v>355</v>
      </c>
      <c r="B293" s="16" t="s">
        <v>356</v>
      </c>
      <c r="C293" s="16">
        <v>0</v>
      </c>
      <c r="D293" s="16">
        <v>102</v>
      </c>
      <c r="E293" s="16">
        <v>1900</v>
      </c>
      <c r="F293" s="16">
        <v>5500</v>
      </c>
      <c r="G293" s="16">
        <v>2.89</v>
      </c>
      <c r="H293" s="16">
        <f t="shared" si="33"/>
        <v>2.89473684210526</v>
      </c>
      <c r="I293" s="16">
        <v>0</v>
      </c>
      <c r="J293" s="16">
        <v>23.27</v>
      </c>
      <c r="K293" s="16">
        <v>27846</v>
      </c>
      <c r="L293" s="16">
        <v>193800</v>
      </c>
      <c r="M293" s="16">
        <v>0.143684210526316</v>
      </c>
      <c r="N293" s="16">
        <v>25.9958332109459</v>
      </c>
      <c r="O293" s="16">
        <v>1.98899714532872</v>
      </c>
      <c r="P293" s="16">
        <v>1.14653388914621</v>
      </c>
      <c r="Q293" s="16">
        <v>1.71980083371931</v>
      </c>
      <c r="R293" s="15">
        <v>334.112115732369</v>
      </c>
      <c r="S293" s="15">
        <v>2</v>
      </c>
      <c r="T293" s="22"/>
      <c r="U293" s="22"/>
      <c r="V293" s="22"/>
    </row>
    <row r="294" ht="19.5" customHeight="1" spans="1:22">
      <c r="A294" s="17" t="s">
        <v>357</v>
      </c>
      <c r="B294" s="15" t="s">
        <v>358</v>
      </c>
      <c r="C294" s="16">
        <v>0</v>
      </c>
      <c r="D294" s="16">
        <v>100</v>
      </c>
      <c r="E294" s="16">
        <v>1500</v>
      </c>
      <c r="F294" s="16">
        <v>2150</v>
      </c>
      <c r="G294" s="16">
        <v>1.43</v>
      </c>
      <c r="H294" s="16">
        <f t="shared" si="33"/>
        <v>1.43333333333333</v>
      </c>
      <c r="I294" s="16">
        <v>0</v>
      </c>
      <c r="J294" s="16">
        <v>36.6</v>
      </c>
      <c r="K294" s="16">
        <v>62500</v>
      </c>
      <c r="L294" s="16">
        <v>225000</v>
      </c>
      <c r="M294" s="16">
        <v>0.277777777777778</v>
      </c>
      <c r="N294" s="16">
        <v>10.8317</v>
      </c>
      <c r="O294" s="16">
        <v>1.0037952</v>
      </c>
      <c r="P294" s="16">
        <v>1.76625</v>
      </c>
      <c r="Q294" s="16">
        <v>2.355</v>
      </c>
      <c r="R294" s="15">
        <v>462.8</v>
      </c>
      <c r="S294" s="15">
        <v>1</v>
      </c>
      <c r="T294" s="22"/>
      <c r="U294" s="22"/>
      <c r="V294" s="22"/>
    </row>
    <row r="295" ht="19.5" customHeight="1" spans="1:22">
      <c r="A295" s="18"/>
      <c r="B295" s="15" t="s">
        <v>359</v>
      </c>
      <c r="C295" s="16">
        <v>0</v>
      </c>
      <c r="D295" s="16">
        <v>100</v>
      </c>
      <c r="E295" s="16">
        <v>1500</v>
      </c>
      <c r="F295" s="16">
        <v>2150</v>
      </c>
      <c r="G295" s="16">
        <v>1.43</v>
      </c>
      <c r="H295" s="16">
        <f t="shared" si="33"/>
        <v>1.43333333333333</v>
      </c>
      <c r="I295" s="16">
        <v>0</v>
      </c>
      <c r="J295" s="16">
        <v>35.8</v>
      </c>
      <c r="K295" s="16">
        <v>62500</v>
      </c>
      <c r="L295" s="16">
        <v>225000</v>
      </c>
      <c r="M295" s="16">
        <v>0.277777777777778</v>
      </c>
      <c r="N295" s="16">
        <v>10.8317</v>
      </c>
      <c r="O295" s="16">
        <v>1.0037952</v>
      </c>
      <c r="P295" s="16">
        <v>2.355</v>
      </c>
      <c r="Q295" s="16">
        <v>3.5325</v>
      </c>
      <c r="R295" s="15">
        <v>576.75</v>
      </c>
      <c r="S295" s="15">
        <v>1</v>
      </c>
      <c r="T295" s="22"/>
      <c r="U295" s="22"/>
      <c r="V295" s="22"/>
    </row>
    <row r="296" ht="19.5" customHeight="1" spans="1:22">
      <c r="A296" s="15" t="s">
        <v>360</v>
      </c>
      <c r="B296" s="15" t="s">
        <v>361</v>
      </c>
      <c r="C296" s="16">
        <v>0</v>
      </c>
      <c r="D296" s="16">
        <v>150</v>
      </c>
      <c r="E296" s="16">
        <v>1500</v>
      </c>
      <c r="F296" s="16">
        <v>4200</v>
      </c>
      <c r="G296" s="16">
        <v>2.8</v>
      </c>
      <c r="H296" s="16">
        <v>2.8</v>
      </c>
      <c r="I296" s="16">
        <v>0</v>
      </c>
      <c r="J296" s="16">
        <v>28.28</v>
      </c>
      <c r="K296" s="16">
        <v>90000</v>
      </c>
      <c r="L296" s="16">
        <v>315000</v>
      </c>
      <c r="M296" s="16">
        <v>0.285714285714286</v>
      </c>
      <c r="N296" s="16">
        <v>3.418106</v>
      </c>
      <c r="O296" s="16">
        <v>4.27343867350812</v>
      </c>
      <c r="P296" s="16">
        <v>1.4672626</v>
      </c>
      <c r="Q296" s="16">
        <v>1.21555586453096</v>
      </c>
      <c r="R296" s="15">
        <v>108</v>
      </c>
      <c r="S296" s="15">
        <v>3</v>
      </c>
      <c r="T296" s="22"/>
      <c r="U296" s="22"/>
      <c r="V296" s="22"/>
    </row>
    <row r="297" ht="19.5" customHeight="1" spans="1:22">
      <c r="A297" s="17" t="s">
        <v>362</v>
      </c>
      <c r="B297" s="16" t="s">
        <v>363</v>
      </c>
      <c r="C297" s="16">
        <v>0</v>
      </c>
      <c r="D297" s="16">
        <v>80</v>
      </c>
      <c r="E297" s="16">
        <v>400</v>
      </c>
      <c r="F297" s="16">
        <v>1640</v>
      </c>
      <c r="G297" s="16">
        <v>4.1</v>
      </c>
      <c r="H297" s="16">
        <f t="shared" ref="H297:H309" si="34">F297/E297</f>
        <v>4.1</v>
      </c>
      <c r="I297" s="16">
        <v>0.25</v>
      </c>
      <c r="J297" s="16">
        <v>50.2</v>
      </c>
      <c r="K297" s="16">
        <v>0</v>
      </c>
      <c r="L297" s="16">
        <v>32000</v>
      </c>
      <c r="M297" s="16">
        <v>0</v>
      </c>
      <c r="N297" s="16">
        <v>0</v>
      </c>
      <c r="O297" s="16">
        <v>0</v>
      </c>
      <c r="P297" s="16">
        <v>5.8092</v>
      </c>
      <c r="Q297" s="16">
        <v>0.933227625</v>
      </c>
      <c r="R297" s="15">
        <v>67.907012195122</v>
      </c>
      <c r="S297" s="15">
        <v>3</v>
      </c>
      <c r="T297" s="22"/>
      <c r="U297" s="22"/>
      <c r="V297" s="22"/>
    </row>
    <row r="298" ht="19.5" customHeight="1" spans="1:22">
      <c r="A298" s="20"/>
      <c r="B298" s="16" t="s">
        <v>364</v>
      </c>
      <c r="C298" s="16">
        <v>0</v>
      </c>
      <c r="D298" s="16">
        <v>80</v>
      </c>
      <c r="E298" s="16">
        <v>400</v>
      </c>
      <c r="F298" s="16">
        <v>1640</v>
      </c>
      <c r="G298" s="16">
        <v>4.1</v>
      </c>
      <c r="H298" s="16">
        <f t="shared" si="34"/>
        <v>4.1</v>
      </c>
      <c r="I298" s="16">
        <v>0.5</v>
      </c>
      <c r="J298" s="16">
        <v>41.8</v>
      </c>
      <c r="K298" s="16">
        <v>0</v>
      </c>
      <c r="L298" s="16">
        <v>32000</v>
      </c>
      <c r="M298" s="16">
        <v>0</v>
      </c>
      <c r="N298" s="16">
        <v>0</v>
      </c>
      <c r="O298" s="16">
        <v>0</v>
      </c>
      <c r="P298" s="16">
        <v>5.8092</v>
      </c>
      <c r="Q298" s="16">
        <v>0.933227625</v>
      </c>
      <c r="R298" s="15">
        <v>75.8699237804878</v>
      </c>
      <c r="S298" s="15">
        <v>2</v>
      </c>
      <c r="T298" s="22"/>
      <c r="U298" s="22"/>
      <c r="V298" s="22"/>
    </row>
    <row r="299" ht="19.5" customHeight="1" spans="1:22">
      <c r="A299" s="18"/>
      <c r="B299" s="16" t="s">
        <v>365</v>
      </c>
      <c r="C299" s="16">
        <v>0</v>
      </c>
      <c r="D299" s="16">
        <v>80</v>
      </c>
      <c r="E299" s="16">
        <v>400</v>
      </c>
      <c r="F299" s="16">
        <v>1640</v>
      </c>
      <c r="G299" s="16">
        <v>4.1</v>
      </c>
      <c r="H299" s="16">
        <f t="shared" si="34"/>
        <v>4.1</v>
      </c>
      <c r="I299" s="16">
        <v>0.5</v>
      </c>
      <c r="J299" s="16">
        <v>42.9</v>
      </c>
      <c r="K299" s="16">
        <v>0</v>
      </c>
      <c r="L299" s="16">
        <v>32000</v>
      </c>
      <c r="M299" s="16">
        <v>0</v>
      </c>
      <c r="N299" s="16">
        <v>0</v>
      </c>
      <c r="O299" s="16">
        <v>0</v>
      </c>
      <c r="P299" s="16">
        <v>5.8092</v>
      </c>
      <c r="Q299" s="16">
        <v>0.933227625</v>
      </c>
      <c r="R299" s="15">
        <v>78.172256097561</v>
      </c>
      <c r="S299" s="15">
        <v>2</v>
      </c>
      <c r="T299" s="22"/>
      <c r="U299" s="22"/>
      <c r="V299" s="22"/>
    </row>
    <row r="300" ht="19.5" customHeight="1" spans="1:22">
      <c r="A300" s="17" t="s">
        <v>366</v>
      </c>
      <c r="B300" s="15" t="s">
        <v>367</v>
      </c>
      <c r="C300" s="16">
        <v>1</v>
      </c>
      <c r="D300" s="16">
        <v>100</v>
      </c>
      <c r="E300" s="16">
        <v>1000</v>
      </c>
      <c r="F300" s="16">
        <v>1000</v>
      </c>
      <c r="G300" s="16">
        <v>1</v>
      </c>
      <c r="H300" s="16">
        <f t="shared" si="34"/>
        <v>1</v>
      </c>
      <c r="I300" s="16">
        <v>0.050032597743841</v>
      </c>
      <c r="J300" s="16">
        <v>103.3</v>
      </c>
      <c r="K300" s="16">
        <v>60000</v>
      </c>
      <c r="L300" s="16">
        <v>196000</v>
      </c>
      <c r="M300" s="16">
        <v>0.306122448979592</v>
      </c>
      <c r="N300" s="16">
        <v>24.442480944</v>
      </c>
      <c r="O300" s="16">
        <v>3.78232372544</v>
      </c>
      <c r="P300" s="16">
        <v>2.22406</v>
      </c>
      <c r="Q300" s="16">
        <v>1.689555186</v>
      </c>
      <c r="R300" s="15">
        <v>892.3</v>
      </c>
      <c r="S300" s="15">
        <v>1</v>
      </c>
      <c r="T300" s="22"/>
      <c r="U300" s="22"/>
      <c r="V300" s="22"/>
    </row>
    <row r="301" ht="19.5" customHeight="1" spans="1:22">
      <c r="A301" s="20"/>
      <c r="B301" s="15" t="s">
        <v>368</v>
      </c>
      <c r="C301" s="16">
        <v>1</v>
      </c>
      <c r="D301" s="16">
        <v>100</v>
      </c>
      <c r="E301" s="16">
        <v>1000</v>
      </c>
      <c r="F301" s="16">
        <v>1000</v>
      </c>
      <c r="G301" s="16">
        <v>1</v>
      </c>
      <c r="H301" s="16">
        <f t="shared" si="34"/>
        <v>1</v>
      </c>
      <c r="I301" s="16">
        <v>0.0500716815651881</v>
      </c>
      <c r="J301" s="16">
        <v>96.8</v>
      </c>
      <c r="K301" s="16">
        <v>60000</v>
      </c>
      <c r="L301" s="16">
        <v>196000</v>
      </c>
      <c r="M301" s="16">
        <v>0.306122448979592</v>
      </c>
      <c r="N301" s="16">
        <v>24.442480944</v>
      </c>
      <c r="O301" s="16">
        <v>3.78232372544</v>
      </c>
      <c r="P301" s="16">
        <v>6.086088</v>
      </c>
      <c r="Q301" s="16">
        <v>1.689555186</v>
      </c>
      <c r="R301" s="15">
        <v>1267.775</v>
      </c>
      <c r="S301" s="15">
        <v>1</v>
      </c>
      <c r="T301" s="22"/>
      <c r="U301" s="22"/>
      <c r="V301" s="22"/>
    </row>
    <row r="302" ht="19.5" customHeight="1" spans="1:22">
      <c r="A302" s="20"/>
      <c r="B302" s="15" t="s">
        <v>369</v>
      </c>
      <c r="C302" s="16">
        <v>1</v>
      </c>
      <c r="D302" s="16">
        <v>100</v>
      </c>
      <c r="E302" s="16">
        <v>1000</v>
      </c>
      <c r="F302" s="16">
        <v>1000</v>
      </c>
      <c r="G302" s="16">
        <v>1</v>
      </c>
      <c r="H302" s="16">
        <f t="shared" si="34"/>
        <v>1</v>
      </c>
      <c r="I302" s="16">
        <v>0.0500064524454768</v>
      </c>
      <c r="J302" s="16">
        <v>110.7</v>
      </c>
      <c r="K302" s="16">
        <v>60000</v>
      </c>
      <c r="L302" s="16">
        <v>196000</v>
      </c>
      <c r="M302" s="16">
        <v>0.306122448979592</v>
      </c>
      <c r="N302" s="16">
        <v>24.442480944</v>
      </c>
      <c r="O302" s="16">
        <v>3.78232372544</v>
      </c>
      <c r="P302" s="16">
        <v>2.22406</v>
      </c>
      <c r="Q302" s="16">
        <v>4.62321348505</v>
      </c>
      <c r="R302" s="15">
        <v>1430.805</v>
      </c>
      <c r="S302" s="15">
        <v>1</v>
      </c>
      <c r="T302" s="22"/>
      <c r="U302" s="22"/>
      <c r="V302" s="22"/>
    </row>
    <row r="303" ht="19.5" customHeight="1" spans="1:22">
      <c r="A303" s="20"/>
      <c r="B303" s="15" t="s">
        <v>370</v>
      </c>
      <c r="C303" s="16">
        <v>1</v>
      </c>
      <c r="D303" s="16">
        <v>100</v>
      </c>
      <c r="E303" s="16">
        <v>1000</v>
      </c>
      <c r="F303" s="16">
        <v>1000</v>
      </c>
      <c r="G303" s="16">
        <v>1</v>
      </c>
      <c r="H303" s="16">
        <f t="shared" si="34"/>
        <v>1</v>
      </c>
      <c r="I303" s="16">
        <v>0.0500134651636979</v>
      </c>
      <c r="J303" s="16">
        <v>93.5</v>
      </c>
      <c r="K303" s="16">
        <v>33600</v>
      </c>
      <c r="L303" s="16">
        <v>111200</v>
      </c>
      <c r="M303" s="16">
        <v>0.302158273381295</v>
      </c>
      <c r="N303" s="16">
        <v>43.90695264375</v>
      </c>
      <c r="O303" s="16">
        <v>15.7596821893333</v>
      </c>
      <c r="P303" s="16">
        <v>2.30519</v>
      </c>
      <c r="Q303" s="16">
        <v>1.689555186</v>
      </c>
      <c r="R303" s="15">
        <v>818.43</v>
      </c>
      <c r="S303" s="15">
        <v>1</v>
      </c>
      <c r="T303" s="22"/>
      <c r="U303" s="22"/>
      <c r="V303" s="22"/>
    </row>
    <row r="304" ht="19.5" customHeight="1" spans="1:22">
      <c r="A304" s="20"/>
      <c r="B304" s="15" t="s">
        <v>371</v>
      </c>
      <c r="C304" s="16">
        <v>1</v>
      </c>
      <c r="D304" s="16">
        <v>100</v>
      </c>
      <c r="E304" s="16">
        <v>1000</v>
      </c>
      <c r="F304" s="16">
        <v>2000</v>
      </c>
      <c r="G304" s="16">
        <v>2</v>
      </c>
      <c r="H304" s="16">
        <f t="shared" si="34"/>
        <v>2</v>
      </c>
      <c r="I304" s="16">
        <v>0.050032597743841</v>
      </c>
      <c r="J304" s="16">
        <v>103.3</v>
      </c>
      <c r="K304" s="16">
        <v>60000</v>
      </c>
      <c r="L304" s="16">
        <v>196000</v>
      </c>
      <c r="M304" s="16">
        <v>0.306122448979592</v>
      </c>
      <c r="N304" s="16">
        <v>24.442480944</v>
      </c>
      <c r="O304" s="16">
        <v>3.78232372544</v>
      </c>
      <c r="P304" s="16">
        <v>2.22406</v>
      </c>
      <c r="Q304" s="16">
        <v>1.689555186</v>
      </c>
      <c r="R304" s="15">
        <v>575.4826</v>
      </c>
      <c r="S304" s="15">
        <v>1</v>
      </c>
      <c r="T304" s="22"/>
      <c r="U304" s="22"/>
      <c r="V304" s="22"/>
    </row>
    <row r="305" ht="19.5" customHeight="1" spans="1:22">
      <c r="A305" s="20"/>
      <c r="B305" s="15" t="s">
        <v>372</v>
      </c>
      <c r="C305" s="16">
        <v>1</v>
      </c>
      <c r="D305" s="16">
        <v>100</v>
      </c>
      <c r="E305" s="16">
        <v>1000</v>
      </c>
      <c r="F305" s="16">
        <v>2000</v>
      </c>
      <c r="G305" s="16">
        <v>2</v>
      </c>
      <c r="H305" s="16">
        <f t="shared" si="34"/>
        <v>2</v>
      </c>
      <c r="I305" s="16">
        <v>0.0500716815651881</v>
      </c>
      <c r="J305" s="16">
        <v>96.8</v>
      </c>
      <c r="K305" s="16">
        <v>60000</v>
      </c>
      <c r="L305" s="16">
        <v>196000</v>
      </c>
      <c r="M305" s="16">
        <v>0.306122448979592</v>
      </c>
      <c r="N305" s="16">
        <v>24.442480944</v>
      </c>
      <c r="O305" s="16">
        <v>3.78232372544</v>
      </c>
      <c r="P305" s="16">
        <v>6.086088</v>
      </c>
      <c r="Q305" s="16">
        <v>1.689555186</v>
      </c>
      <c r="R305" s="15">
        <v>699.26995</v>
      </c>
      <c r="S305" s="15">
        <v>1</v>
      </c>
      <c r="T305" s="22"/>
      <c r="U305" s="22"/>
      <c r="V305" s="22"/>
    </row>
    <row r="306" ht="19.5" customHeight="1" spans="1:22">
      <c r="A306" s="18"/>
      <c r="B306" s="15" t="s">
        <v>373</v>
      </c>
      <c r="C306" s="16">
        <v>1</v>
      </c>
      <c r="D306" s="16">
        <v>100</v>
      </c>
      <c r="E306" s="16">
        <v>1000</v>
      </c>
      <c r="F306" s="16">
        <v>2000</v>
      </c>
      <c r="G306" s="16">
        <v>2</v>
      </c>
      <c r="H306" s="16">
        <f t="shared" si="34"/>
        <v>2</v>
      </c>
      <c r="I306" s="16">
        <v>0.0500064524454768</v>
      </c>
      <c r="J306" s="16">
        <v>110.7</v>
      </c>
      <c r="K306" s="16">
        <v>60000</v>
      </c>
      <c r="L306" s="16">
        <v>196000</v>
      </c>
      <c r="M306" s="16">
        <v>0.306122448979592</v>
      </c>
      <c r="N306" s="16">
        <v>24.442480944</v>
      </c>
      <c r="O306" s="16">
        <v>3.78232372544</v>
      </c>
      <c r="P306" s="16">
        <v>2.22406</v>
      </c>
      <c r="Q306" s="16">
        <v>4.62321348505</v>
      </c>
      <c r="R306" s="15">
        <v>876.3069</v>
      </c>
      <c r="S306" s="15">
        <v>1</v>
      </c>
      <c r="T306" s="22"/>
      <c r="U306" s="22"/>
      <c r="V306" s="22"/>
    </row>
    <row r="307" ht="19.5" customHeight="1" spans="1:22">
      <c r="A307" s="17" t="s">
        <v>374</v>
      </c>
      <c r="B307" s="15" t="s">
        <v>375</v>
      </c>
      <c r="C307" s="16">
        <v>0</v>
      </c>
      <c r="D307" s="16">
        <v>28</v>
      </c>
      <c r="E307" s="16">
        <v>850</v>
      </c>
      <c r="F307" s="16">
        <v>990</v>
      </c>
      <c r="G307" s="16">
        <v>1.16</v>
      </c>
      <c r="H307" s="16">
        <f t="shared" si="34"/>
        <v>1.16470588235294</v>
      </c>
      <c r="I307" s="16">
        <v>0</v>
      </c>
      <c r="J307" s="16">
        <v>85.8</v>
      </c>
      <c r="K307" s="16">
        <v>22500</v>
      </c>
      <c r="L307" s="16">
        <v>60400</v>
      </c>
      <c r="M307" s="16">
        <v>0.372516556291391</v>
      </c>
      <c r="N307" s="16">
        <v>18.3222572622222</v>
      </c>
      <c r="O307" s="16">
        <v>1.77305333333333</v>
      </c>
      <c r="P307" s="16">
        <v>4.74925</v>
      </c>
      <c r="Q307" s="16">
        <v>9.4985</v>
      </c>
      <c r="R307" s="15">
        <v>326.09828115</v>
      </c>
      <c r="S307" s="15">
        <v>2</v>
      </c>
      <c r="T307" s="22"/>
      <c r="U307" s="22"/>
      <c r="V307" s="22"/>
    </row>
    <row r="308" ht="19.5" customHeight="1" spans="1:22">
      <c r="A308" s="18"/>
      <c r="B308" s="15" t="s">
        <v>376</v>
      </c>
      <c r="C308" s="16">
        <v>0</v>
      </c>
      <c r="D308" s="16">
        <v>26</v>
      </c>
      <c r="E308" s="16">
        <v>900</v>
      </c>
      <c r="F308" s="16">
        <v>510</v>
      </c>
      <c r="G308" s="16">
        <v>0.57</v>
      </c>
      <c r="H308" s="16">
        <f t="shared" si="34"/>
        <v>0.566666666666667</v>
      </c>
      <c r="I308" s="16">
        <v>0.0198397290709463</v>
      </c>
      <c r="J308" s="16">
        <v>61.2</v>
      </c>
      <c r="K308" s="16">
        <v>22500</v>
      </c>
      <c r="L308" s="16">
        <v>60600</v>
      </c>
      <c r="M308" s="16">
        <v>0.371287128712871</v>
      </c>
      <c r="N308" s="16">
        <v>8.73345923555556</v>
      </c>
      <c r="O308" s="16">
        <v>1.77305333333333</v>
      </c>
      <c r="P308" s="16">
        <v>5.97324615384615</v>
      </c>
      <c r="Q308" s="16">
        <v>10.2291538461538</v>
      </c>
      <c r="R308" s="15">
        <v>361.31372865</v>
      </c>
      <c r="S308" s="15">
        <v>2</v>
      </c>
      <c r="T308" s="22"/>
      <c r="U308" s="22"/>
      <c r="V308" s="22"/>
    </row>
    <row r="309" ht="19.5" customHeight="1" spans="1:22">
      <c r="A309" s="19" t="s">
        <v>377</v>
      </c>
      <c r="B309" s="16" t="s">
        <v>378</v>
      </c>
      <c r="C309" s="16">
        <v>0</v>
      </c>
      <c r="D309" s="16">
        <v>50</v>
      </c>
      <c r="E309" s="16">
        <v>500</v>
      </c>
      <c r="F309" s="16">
        <v>1500</v>
      </c>
      <c r="G309" s="16">
        <v>3</v>
      </c>
      <c r="H309" s="16">
        <f t="shared" si="34"/>
        <v>3</v>
      </c>
      <c r="I309" s="16">
        <v>0</v>
      </c>
      <c r="J309" s="16">
        <v>21.6</v>
      </c>
      <c r="K309" s="16">
        <v>2500</v>
      </c>
      <c r="L309" s="16">
        <v>25000</v>
      </c>
      <c r="M309" s="16">
        <v>0.1</v>
      </c>
      <c r="N309" s="16">
        <v>12.479616</v>
      </c>
      <c r="O309" s="16">
        <v>0</v>
      </c>
      <c r="P309" s="16">
        <v>0.610416</v>
      </c>
      <c r="Q309" s="16">
        <v>0.610416</v>
      </c>
      <c r="R309" s="15">
        <v>15.7</v>
      </c>
      <c r="S309" s="15">
        <v>2</v>
      </c>
      <c r="T309" s="22"/>
      <c r="U309" s="22"/>
      <c r="V309" s="22"/>
    </row>
    <row r="310" ht="19.5" customHeight="1" spans="1:22">
      <c r="A310" s="20"/>
      <c r="B310" s="15" t="s">
        <v>379</v>
      </c>
      <c r="C310" s="16">
        <v>0</v>
      </c>
      <c r="D310" s="16">
        <v>50</v>
      </c>
      <c r="E310" s="16">
        <v>500</v>
      </c>
      <c r="F310" s="16">
        <v>1500</v>
      </c>
      <c r="G310" s="16">
        <v>3</v>
      </c>
      <c r="H310" s="16">
        <v>3</v>
      </c>
      <c r="I310" s="16">
        <v>0</v>
      </c>
      <c r="J310" s="16">
        <v>21.6</v>
      </c>
      <c r="K310" s="16">
        <v>5000</v>
      </c>
      <c r="L310" s="16">
        <v>25000</v>
      </c>
      <c r="M310" s="16">
        <v>0.2</v>
      </c>
      <c r="N310" s="16">
        <v>6.239808</v>
      </c>
      <c r="O310" s="16">
        <v>0</v>
      </c>
      <c r="P310" s="16">
        <v>0.610416</v>
      </c>
      <c r="Q310" s="16">
        <v>0.610416</v>
      </c>
      <c r="R310" s="15">
        <v>18.4</v>
      </c>
      <c r="S310" s="15">
        <v>2</v>
      </c>
      <c r="T310" s="22"/>
      <c r="U310" s="22"/>
      <c r="V310" s="22"/>
    </row>
    <row r="311" ht="19.5" customHeight="1" spans="1:22">
      <c r="A311" s="20"/>
      <c r="B311" s="15" t="s">
        <v>380</v>
      </c>
      <c r="C311" s="16">
        <v>0</v>
      </c>
      <c r="D311" s="16">
        <v>50</v>
      </c>
      <c r="E311" s="16">
        <v>500</v>
      </c>
      <c r="F311" s="16">
        <v>1500</v>
      </c>
      <c r="G311" s="16">
        <v>3</v>
      </c>
      <c r="H311" s="16">
        <v>3</v>
      </c>
      <c r="I311" s="16">
        <v>0</v>
      </c>
      <c r="J311" s="16">
        <v>22.45</v>
      </c>
      <c r="K311" s="16">
        <v>5000</v>
      </c>
      <c r="L311" s="16">
        <v>25000</v>
      </c>
      <c r="M311" s="16">
        <v>0.2</v>
      </c>
      <c r="N311" s="16">
        <v>6.239808</v>
      </c>
      <c r="O311" s="16">
        <v>0</v>
      </c>
      <c r="P311" s="16">
        <v>0.610416</v>
      </c>
      <c r="Q311" s="16">
        <v>0.610416</v>
      </c>
      <c r="R311" s="15">
        <v>15.3</v>
      </c>
      <c r="S311" s="15">
        <v>2</v>
      </c>
      <c r="T311" s="22"/>
      <c r="U311" s="22"/>
      <c r="V311" s="22"/>
    </row>
    <row r="312" ht="19.5" customHeight="1" spans="1:22">
      <c r="A312" s="18"/>
      <c r="B312" s="15" t="s">
        <v>381</v>
      </c>
      <c r="C312" s="16">
        <v>0</v>
      </c>
      <c r="D312" s="16">
        <v>50</v>
      </c>
      <c r="E312" s="16">
        <v>500</v>
      </c>
      <c r="F312" s="16">
        <v>1500</v>
      </c>
      <c r="G312" s="16">
        <v>3</v>
      </c>
      <c r="H312" s="16">
        <v>3</v>
      </c>
      <c r="I312" s="16">
        <v>0</v>
      </c>
      <c r="J312" s="16">
        <v>23.45</v>
      </c>
      <c r="K312" s="16">
        <v>5000</v>
      </c>
      <c r="L312" s="16">
        <v>25000</v>
      </c>
      <c r="M312" s="16">
        <v>0.2</v>
      </c>
      <c r="N312" s="16">
        <v>6.239808</v>
      </c>
      <c r="O312" s="16">
        <v>0</v>
      </c>
      <c r="P312" s="16">
        <v>0.610416</v>
      </c>
      <c r="Q312" s="16">
        <v>0.610416</v>
      </c>
      <c r="R312" s="15">
        <v>20.8116232464929</v>
      </c>
      <c r="S312" s="15">
        <v>2</v>
      </c>
      <c r="T312" s="22"/>
      <c r="U312" s="22"/>
      <c r="V312" s="22"/>
    </row>
    <row r="313" ht="19.5" customHeight="1" spans="1:22">
      <c r="A313" s="17" t="s">
        <v>382</v>
      </c>
      <c r="B313" s="16" t="s">
        <v>383</v>
      </c>
      <c r="C313" s="16">
        <v>0</v>
      </c>
      <c r="D313" s="16">
        <v>80</v>
      </c>
      <c r="E313" s="16">
        <v>1700</v>
      </c>
      <c r="F313" s="16">
        <v>2000</v>
      </c>
      <c r="G313" s="16">
        <v>2</v>
      </c>
      <c r="H313" s="16">
        <f t="shared" ref="H313:H317" si="35">F313/E313</f>
        <v>1.17647058823529</v>
      </c>
      <c r="I313" s="16">
        <v>0.21</v>
      </c>
      <c r="J313" s="16">
        <v>62.6</v>
      </c>
      <c r="K313" s="16">
        <v>40000</v>
      </c>
      <c r="L313" s="16">
        <v>184000</v>
      </c>
      <c r="M313" s="16">
        <v>0.217391304347826</v>
      </c>
      <c r="N313" s="16">
        <v>18.1372970136</v>
      </c>
      <c r="O313" s="16">
        <v>8.546353875</v>
      </c>
      <c r="P313" s="16">
        <v>6.40976540625</v>
      </c>
      <c r="Q313" s="16">
        <v>6.40976540625</v>
      </c>
      <c r="R313" s="15">
        <v>1048.5</v>
      </c>
      <c r="S313" s="15">
        <v>2</v>
      </c>
      <c r="T313" s="22"/>
      <c r="U313" s="22"/>
      <c r="V313" s="22"/>
    </row>
    <row r="314" ht="19.5" customHeight="1" spans="1:22">
      <c r="A314" s="20"/>
      <c r="B314" s="15" t="s">
        <v>384</v>
      </c>
      <c r="C314" s="16">
        <v>0</v>
      </c>
      <c r="D314" s="16">
        <v>80</v>
      </c>
      <c r="E314" s="16">
        <v>1700</v>
      </c>
      <c r="F314" s="16">
        <v>2000</v>
      </c>
      <c r="G314" s="16">
        <v>2</v>
      </c>
      <c r="H314" s="16">
        <f t="shared" si="35"/>
        <v>1.17647058823529</v>
      </c>
      <c r="I314" s="16">
        <v>0.21</v>
      </c>
      <c r="J314" s="16">
        <v>68.6</v>
      </c>
      <c r="K314" s="16">
        <v>40000</v>
      </c>
      <c r="L314" s="16">
        <v>184000</v>
      </c>
      <c r="M314" s="16">
        <v>0.217391304347826</v>
      </c>
      <c r="N314" s="16">
        <v>18.1372970136</v>
      </c>
      <c r="O314" s="16">
        <v>8.546353875</v>
      </c>
      <c r="P314" s="16">
        <v>6.40976540625</v>
      </c>
      <c r="Q314" s="16">
        <v>6.40976540625</v>
      </c>
      <c r="R314" s="15">
        <v>1041.05</v>
      </c>
      <c r="S314" s="15">
        <v>2</v>
      </c>
      <c r="T314" s="22"/>
      <c r="U314" s="22"/>
      <c r="V314" s="22"/>
    </row>
    <row r="315" ht="19.5" customHeight="1" spans="1:22">
      <c r="A315" s="20"/>
      <c r="B315" s="15" t="s">
        <v>385</v>
      </c>
      <c r="C315" s="16">
        <v>0</v>
      </c>
      <c r="D315" s="16">
        <v>80</v>
      </c>
      <c r="E315" s="16">
        <v>1700</v>
      </c>
      <c r="F315" s="16">
        <v>2000</v>
      </c>
      <c r="G315" s="16">
        <v>2</v>
      </c>
      <c r="H315" s="16">
        <f t="shared" si="35"/>
        <v>1.17647058823529</v>
      </c>
      <c r="I315" s="16">
        <v>0.21</v>
      </c>
      <c r="J315" s="16">
        <v>66.5</v>
      </c>
      <c r="K315" s="16">
        <v>40000</v>
      </c>
      <c r="L315" s="16">
        <v>184000</v>
      </c>
      <c r="M315" s="16">
        <v>0.217391304347826</v>
      </c>
      <c r="N315" s="16">
        <v>18.1372970136</v>
      </c>
      <c r="O315" s="16">
        <v>4.2731769375</v>
      </c>
      <c r="P315" s="16">
        <v>6.40976540625</v>
      </c>
      <c r="Q315" s="16">
        <v>6.40976540625</v>
      </c>
      <c r="R315" s="15">
        <v>985.85</v>
      </c>
      <c r="S315" s="15">
        <v>2</v>
      </c>
      <c r="T315" s="22"/>
      <c r="U315" s="22"/>
      <c r="V315" s="22"/>
    </row>
    <row r="316" ht="19.5" customHeight="1" spans="1:22">
      <c r="A316" s="20"/>
      <c r="B316" s="15" t="s">
        <v>386</v>
      </c>
      <c r="C316" s="16">
        <v>0</v>
      </c>
      <c r="D316" s="16">
        <v>80</v>
      </c>
      <c r="E316" s="16">
        <v>1700</v>
      </c>
      <c r="F316" s="16">
        <v>2000</v>
      </c>
      <c r="G316" s="16">
        <v>2</v>
      </c>
      <c r="H316" s="16">
        <f t="shared" si="35"/>
        <v>1.17647058823529</v>
      </c>
      <c r="I316" s="16">
        <v>0.18</v>
      </c>
      <c r="J316" s="16">
        <v>61.4</v>
      </c>
      <c r="K316" s="16">
        <v>40000</v>
      </c>
      <c r="L316" s="16">
        <v>184000</v>
      </c>
      <c r="M316" s="16">
        <v>0.217391304347826</v>
      </c>
      <c r="N316" s="16">
        <v>18.1372970136</v>
      </c>
      <c r="O316" s="16">
        <v>8.546353875</v>
      </c>
      <c r="P316" s="16">
        <v>6.40976540625</v>
      </c>
      <c r="Q316" s="16">
        <v>6.40976540625</v>
      </c>
      <c r="R316" s="15">
        <v>947.5</v>
      </c>
      <c r="S316" s="15">
        <v>2</v>
      </c>
      <c r="T316" s="22"/>
      <c r="U316" s="22"/>
      <c r="V316" s="22"/>
    </row>
    <row r="317" ht="19.5" customHeight="1" spans="1:22">
      <c r="A317" s="18"/>
      <c r="B317" s="15" t="s">
        <v>387</v>
      </c>
      <c r="C317" s="16">
        <v>0</v>
      </c>
      <c r="D317" s="16">
        <v>80</v>
      </c>
      <c r="E317" s="16">
        <v>1700</v>
      </c>
      <c r="F317" s="16">
        <v>2000</v>
      </c>
      <c r="G317" s="16">
        <v>2</v>
      </c>
      <c r="H317" s="16">
        <f t="shared" si="35"/>
        <v>1.17647058823529</v>
      </c>
      <c r="I317" s="16">
        <v>0.21</v>
      </c>
      <c r="J317" s="16">
        <v>59.7</v>
      </c>
      <c r="K317" s="16">
        <v>40000</v>
      </c>
      <c r="L317" s="16">
        <v>184000</v>
      </c>
      <c r="M317" s="16">
        <v>0.217391304347826</v>
      </c>
      <c r="N317" s="16">
        <v>18.1372970136</v>
      </c>
      <c r="O317" s="16">
        <v>8.546353875</v>
      </c>
      <c r="P317" s="16">
        <v>6.40976540625</v>
      </c>
      <c r="Q317" s="16">
        <v>6.40976540625</v>
      </c>
      <c r="R317" s="15">
        <v>1012</v>
      </c>
      <c r="S317" s="15">
        <v>2</v>
      </c>
      <c r="T317" s="22"/>
      <c r="U317" s="22"/>
      <c r="V317" s="22"/>
    </row>
    <row r="318" ht="19.5" customHeight="1" spans="1:22">
      <c r="A318" s="17" t="s">
        <v>388</v>
      </c>
      <c r="B318" s="15" t="s">
        <v>389</v>
      </c>
      <c r="C318" s="16">
        <v>0</v>
      </c>
      <c r="D318" s="16">
        <v>120</v>
      </c>
      <c r="E318" s="16">
        <v>1500</v>
      </c>
      <c r="F318" s="16">
        <v>750</v>
      </c>
      <c r="G318" s="16">
        <v>0.5</v>
      </c>
      <c r="H318" s="16">
        <v>0.5</v>
      </c>
      <c r="I318" s="16">
        <v>0</v>
      </c>
      <c r="J318" s="16">
        <v>25.8</v>
      </c>
      <c r="K318" s="16">
        <v>15600</v>
      </c>
      <c r="L318" s="16">
        <v>180000</v>
      </c>
      <c r="M318" s="16">
        <v>0.0866666666666667</v>
      </c>
      <c r="N318" s="16">
        <v>22.66</v>
      </c>
      <c r="O318" s="16">
        <v>0</v>
      </c>
      <c r="P318" s="16">
        <v>3.2708</v>
      </c>
      <c r="Q318" s="16">
        <v>3.2708</v>
      </c>
      <c r="R318" s="15">
        <v>666.117</v>
      </c>
      <c r="S318" s="15">
        <v>1</v>
      </c>
      <c r="T318" s="22"/>
      <c r="U318" s="22"/>
      <c r="V318" s="22"/>
    </row>
    <row r="319" ht="19.5" customHeight="1" spans="1:22">
      <c r="A319" s="20"/>
      <c r="B319" s="15" t="s">
        <v>390</v>
      </c>
      <c r="C319" s="16">
        <v>0</v>
      </c>
      <c r="D319" s="16">
        <v>120</v>
      </c>
      <c r="E319" s="16">
        <v>1500</v>
      </c>
      <c r="F319" s="16">
        <v>750</v>
      </c>
      <c r="G319" s="16">
        <v>0.5</v>
      </c>
      <c r="H319" s="16">
        <v>0.5</v>
      </c>
      <c r="I319" s="16">
        <v>0</v>
      </c>
      <c r="J319" s="16">
        <v>29</v>
      </c>
      <c r="K319" s="16">
        <v>15600</v>
      </c>
      <c r="L319" s="16">
        <v>180000</v>
      </c>
      <c r="M319" s="16">
        <v>0.0866666666666667</v>
      </c>
      <c r="N319" s="16">
        <v>24.3595</v>
      </c>
      <c r="O319" s="16">
        <v>0</v>
      </c>
      <c r="P319" s="16">
        <v>3.9712</v>
      </c>
      <c r="Q319" s="16">
        <v>3.9712</v>
      </c>
      <c r="R319" s="15">
        <v>812.609</v>
      </c>
      <c r="S319" s="15">
        <v>1</v>
      </c>
      <c r="T319" s="22"/>
      <c r="U319" s="22"/>
      <c r="V319" s="22"/>
    </row>
    <row r="320" ht="19.5" customHeight="1" spans="1:22">
      <c r="A320" s="20"/>
      <c r="B320" s="15" t="s">
        <v>391</v>
      </c>
      <c r="C320" s="16">
        <v>0</v>
      </c>
      <c r="D320" s="16">
        <v>120</v>
      </c>
      <c r="E320" s="16">
        <v>1500</v>
      </c>
      <c r="F320" s="16">
        <v>750</v>
      </c>
      <c r="G320" s="16">
        <v>0.5</v>
      </c>
      <c r="H320" s="16">
        <v>0.5</v>
      </c>
      <c r="I320" s="16">
        <v>0</v>
      </c>
      <c r="J320" s="16">
        <v>32.1</v>
      </c>
      <c r="K320" s="16">
        <v>9600</v>
      </c>
      <c r="L320" s="16">
        <v>180000</v>
      </c>
      <c r="M320" s="16">
        <v>0.0533333333333333</v>
      </c>
      <c r="N320" s="16">
        <v>3.796</v>
      </c>
      <c r="O320" s="16">
        <v>0</v>
      </c>
      <c r="P320" s="16">
        <v>3.9712</v>
      </c>
      <c r="Q320" s="16">
        <v>3.9712</v>
      </c>
      <c r="R320" s="15">
        <v>382.6885</v>
      </c>
      <c r="S320" s="15">
        <v>1</v>
      </c>
      <c r="T320" s="22"/>
      <c r="U320" s="22"/>
      <c r="V320" s="22"/>
    </row>
    <row r="321" ht="19.5" customHeight="1" spans="1:22">
      <c r="A321" s="20"/>
      <c r="B321" s="15" t="s">
        <v>392</v>
      </c>
      <c r="C321" s="16">
        <v>0</v>
      </c>
      <c r="D321" s="16">
        <v>120</v>
      </c>
      <c r="E321" s="16">
        <v>1500</v>
      </c>
      <c r="F321" s="16">
        <v>500</v>
      </c>
      <c r="G321" s="16">
        <v>0.33</v>
      </c>
      <c r="H321" s="16">
        <v>0.33</v>
      </c>
      <c r="I321" s="16">
        <v>0</v>
      </c>
      <c r="J321" s="16">
        <v>34.8</v>
      </c>
      <c r="K321" s="16">
        <v>15600</v>
      </c>
      <c r="L321" s="16">
        <v>180000</v>
      </c>
      <c r="M321" s="16">
        <v>0.0866666666666667</v>
      </c>
      <c r="N321" s="16">
        <v>20.5005</v>
      </c>
      <c r="O321" s="16">
        <v>0</v>
      </c>
      <c r="P321" s="16">
        <v>3.9712</v>
      </c>
      <c r="Q321" s="16">
        <v>3.9712</v>
      </c>
      <c r="R321" s="15">
        <v>939.425</v>
      </c>
      <c r="S321" s="15">
        <v>1</v>
      </c>
      <c r="T321" s="22"/>
      <c r="U321" s="22"/>
      <c r="V321" s="22"/>
    </row>
    <row r="322" ht="19.5" customHeight="1" spans="1:22">
      <c r="A322" s="20"/>
      <c r="B322" s="15" t="s">
        <v>393</v>
      </c>
      <c r="C322" s="16">
        <v>0</v>
      </c>
      <c r="D322" s="16">
        <v>120</v>
      </c>
      <c r="E322" s="16">
        <v>1500</v>
      </c>
      <c r="F322" s="16">
        <v>1500</v>
      </c>
      <c r="G322" s="16">
        <v>1</v>
      </c>
      <c r="H322" s="16">
        <v>1</v>
      </c>
      <c r="I322" s="16">
        <v>0</v>
      </c>
      <c r="J322" s="16">
        <v>35</v>
      </c>
      <c r="K322" s="16">
        <v>15600</v>
      </c>
      <c r="L322" s="16">
        <v>180000</v>
      </c>
      <c r="M322" s="16">
        <v>0.0866666666666667</v>
      </c>
      <c r="N322" s="16">
        <v>51.48</v>
      </c>
      <c r="O322" s="16">
        <v>0</v>
      </c>
      <c r="P322" s="16">
        <v>1.9856</v>
      </c>
      <c r="Q322" s="16">
        <v>3.9712</v>
      </c>
      <c r="R322" s="15">
        <v>708.7875</v>
      </c>
      <c r="S322" s="15">
        <v>1</v>
      </c>
      <c r="T322" s="22"/>
      <c r="U322" s="22"/>
      <c r="V322" s="22"/>
    </row>
    <row r="323" ht="19.5" customHeight="1" spans="1:22">
      <c r="A323" s="20"/>
      <c r="B323" s="15" t="s">
        <v>394</v>
      </c>
      <c r="C323" s="16">
        <v>0</v>
      </c>
      <c r="D323" s="16">
        <v>120</v>
      </c>
      <c r="E323" s="16">
        <v>1500</v>
      </c>
      <c r="F323" s="16">
        <v>1500</v>
      </c>
      <c r="G323" s="16">
        <v>1</v>
      </c>
      <c r="H323" s="16">
        <v>1</v>
      </c>
      <c r="I323" s="16">
        <v>0</v>
      </c>
      <c r="J323" s="16">
        <v>22.6</v>
      </c>
      <c r="K323" s="16">
        <v>15600</v>
      </c>
      <c r="L323" s="16">
        <v>180000</v>
      </c>
      <c r="M323" s="16">
        <v>0.0866666666666667</v>
      </c>
      <c r="N323" s="16">
        <v>51.48</v>
      </c>
      <c r="O323" s="16">
        <v>0</v>
      </c>
      <c r="P323" s="16">
        <v>3.9712</v>
      </c>
      <c r="Q323" s="16">
        <v>3.9712</v>
      </c>
      <c r="R323" s="15">
        <v>735.69</v>
      </c>
      <c r="S323" s="15">
        <v>1</v>
      </c>
      <c r="T323" s="22"/>
      <c r="U323" s="22"/>
      <c r="V323" s="22"/>
    </row>
    <row r="324" ht="19.5" customHeight="1" spans="1:22">
      <c r="A324" s="20"/>
      <c r="B324" s="15" t="s">
        <v>395</v>
      </c>
      <c r="C324" s="16">
        <v>0</v>
      </c>
      <c r="D324" s="16">
        <v>120</v>
      </c>
      <c r="E324" s="16">
        <v>1500</v>
      </c>
      <c r="F324" s="16">
        <v>750</v>
      </c>
      <c r="G324" s="16">
        <v>0.5</v>
      </c>
      <c r="H324" s="16">
        <v>0.5</v>
      </c>
      <c r="I324" s="16">
        <v>0</v>
      </c>
      <c r="J324" s="16">
        <v>24</v>
      </c>
      <c r="K324" s="16">
        <v>34800</v>
      </c>
      <c r="L324" s="16">
        <v>180000</v>
      </c>
      <c r="M324" s="16">
        <v>0.193333333333333</v>
      </c>
      <c r="N324" s="16">
        <v>12.2977102770867</v>
      </c>
      <c r="O324" s="16">
        <v>6.52334261225401</v>
      </c>
      <c r="P324" s="16">
        <v>1.59538270408386</v>
      </c>
      <c r="Q324" s="16">
        <v>1.9856</v>
      </c>
      <c r="R324" s="15">
        <v>562.695</v>
      </c>
      <c r="S324" s="15">
        <v>1</v>
      </c>
      <c r="T324" s="22"/>
      <c r="U324" s="22"/>
      <c r="V324" s="22"/>
    </row>
    <row r="325" ht="19.5" customHeight="1" spans="1:22">
      <c r="A325" s="20"/>
      <c r="B325" s="15" t="s">
        <v>396</v>
      </c>
      <c r="C325" s="16">
        <v>0</v>
      </c>
      <c r="D325" s="16">
        <v>120</v>
      </c>
      <c r="E325" s="16">
        <v>1500</v>
      </c>
      <c r="F325" s="16">
        <v>750</v>
      </c>
      <c r="G325" s="16">
        <v>0.5</v>
      </c>
      <c r="H325" s="16">
        <v>0.5</v>
      </c>
      <c r="I325" s="16">
        <v>0.05</v>
      </c>
      <c r="J325" s="16">
        <v>26.3</v>
      </c>
      <c r="K325" s="16">
        <v>15600</v>
      </c>
      <c r="L325" s="16">
        <v>180000</v>
      </c>
      <c r="M325" s="16">
        <v>0.0866666666666667</v>
      </c>
      <c r="N325" s="16">
        <v>24.3595</v>
      </c>
      <c r="O325" s="16">
        <v>0</v>
      </c>
      <c r="P325" s="16">
        <v>1.46</v>
      </c>
      <c r="Q325" s="16">
        <v>1.9856</v>
      </c>
      <c r="R325" s="15">
        <v>788.7</v>
      </c>
      <c r="S325" s="15">
        <v>1</v>
      </c>
      <c r="T325" s="22"/>
      <c r="U325" s="22"/>
      <c r="V325" s="22"/>
    </row>
    <row r="326" ht="19.5" customHeight="1" spans="1:22">
      <c r="A326" s="20"/>
      <c r="B326" s="15" t="s">
        <v>397</v>
      </c>
      <c r="C326" s="16">
        <v>0</v>
      </c>
      <c r="D326" s="16">
        <v>120</v>
      </c>
      <c r="E326" s="16">
        <v>1500</v>
      </c>
      <c r="F326" s="16">
        <v>750</v>
      </c>
      <c r="G326" s="16">
        <v>0.5</v>
      </c>
      <c r="H326" s="16">
        <v>0.5</v>
      </c>
      <c r="I326" s="16">
        <v>0.1</v>
      </c>
      <c r="J326" s="16">
        <v>27</v>
      </c>
      <c r="K326" s="16">
        <v>15600</v>
      </c>
      <c r="L326" s="16">
        <v>180000</v>
      </c>
      <c r="M326" s="16">
        <v>0.0866666666666667</v>
      </c>
      <c r="N326" s="16">
        <v>24.3595</v>
      </c>
      <c r="O326" s="16">
        <v>0</v>
      </c>
      <c r="P326" s="16">
        <v>1.9856</v>
      </c>
      <c r="Q326" s="16">
        <v>1.9856</v>
      </c>
      <c r="R326" s="15">
        <v>865</v>
      </c>
      <c r="S326" s="15">
        <v>1</v>
      </c>
      <c r="T326" s="22"/>
      <c r="U326" s="22"/>
      <c r="V326" s="22"/>
    </row>
    <row r="327" ht="19.5" customHeight="1" spans="1:22">
      <c r="A327" s="18"/>
      <c r="B327" s="15" t="s">
        <v>398</v>
      </c>
      <c r="C327" s="16">
        <v>0</v>
      </c>
      <c r="D327" s="16">
        <v>120</v>
      </c>
      <c r="E327" s="16">
        <v>1500</v>
      </c>
      <c r="F327" s="16">
        <v>750</v>
      </c>
      <c r="G327" s="16">
        <v>0.5</v>
      </c>
      <c r="H327" s="16">
        <v>0.5</v>
      </c>
      <c r="I327" s="16">
        <v>0</v>
      </c>
      <c r="J327" s="16">
        <v>23.7</v>
      </c>
      <c r="K327" s="16">
        <v>15600</v>
      </c>
      <c r="L327" s="16">
        <v>180000</v>
      </c>
      <c r="M327" s="16">
        <v>0.0866666666666667</v>
      </c>
      <c r="N327" s="16">
        <v>22.66</v>
      </c>
      <c r="O327" s="16">
        <v>0</v>
      </c>
      <c r="P327" s="16">
        <v>1.6354</v>
      </c>
      <c r="Q327" s="16">
        <v>1.6354</v>
      </c>
      <c r="R327" s="15">
        <v>634.4465</v>
      </c>
      <c r="S327" s="15">
        <v>1</v>
      </c>
      <c r="T327" s="22"/>
      <c r="U327" s="22"/>
      <c r="V327" s="22"/>
    </row>
    <row r="328" ht="19.5" customHeight="1" spans="1:22">
      <c r="A328" s="19" t="s">
        <v>399</v>
      </c>
      <c r="B328" s="16" t="s">
        <v>400</v>
      </c>
      <c r="C328" s="16">
        <v>0</v>
      </c>
      <c r="D328" s="16">
        <v>102</v>
      </c>
      <c r="E328" s="16">
        <v>1220</v>
      </c>
      <c r="F328" s="16">
        <v>3660</v>
      </c>
      <c r="G328" s="16">
        <v>3</v>
      </c>
      <c r="H328" s="16">
        <f t="shared" ref="H328:H341" si="36">F328/E328</f>
        <v>3</v>
      </c>
      <c r="I328" s="16">
        <v>0.1</v>
      </c>
      <c r="J328" s="16">
        <v>31.6</v>
      </c>
      <c r="K328" s="16">
        <v>19431</v>
      </c>
      <c r="L328" s="16">
        <v>124440</v>
      </c>
      <c r="M328" s="16">
        <v>0.156147540983607</v>
      </c>
      <c r="N328" s="16">
        <v>12.6298908959909</v>
      </c>
      <c r="O328" s="16">
        <v>2.02048792569659</v>
      </c>
      <c r="P328" s="16">
        <v>1.288175</v>
      </c>
      <c r="Q328" s="16">
        <v>1.41071683006536</v>
      </c>
      <c r="R328" s="15">
        <v>144.385</v>
      </c>
      <c r="S328" s="15">
        <v>3</v>
      </c>
      <c r="T328" s="22"/>
      <c r="U328" s="22"/>
      <c r="V328" s="22"/>
    </row>
    <row r="329" ht="19.5" customHeight="1" spans="1:22">
      <c r="A329" s="20"/>
      <c r="B329" s="16" t="s">
        <v>401</v>
      </c>
      <c r="C329" s="16">
        <v>0</v>
      </c>
      <c r="D329" s="16">
        <v>102</v>
      </c>
      <c r="E329" s="16">
        <v>1220</v>
      </c>
      <c r="F329" s="16">
        <v>3660</v>
      </c>
      <c r="G329" s="16">
        <v>3</v>
      </c>
      <c r="H329" s="16">
        <f t="shared" si="36"/>
        <v>3</v>
      </c>
      <c r="I329" s="16">
        <v>0.1</v>
      </c>
      <c r="J329" s="16">
        <v>34</v>
      </c>
      <c r="K329" s="16">
        <v>19431</v>
      </c>
      <c r="L329" s="16">
        <v>124440</v>
      </c>
      <c r="M329" s="16">
        <v>0.156147540983607</v>
      </c>
      <c r="N329" s="16">
        <v>12.6298908959909</v>
      </c>
      <c r="O329" s="16">
        <v>3.010923183391</v>
      </c>
      <c r="P329" s="16">
        <v>1.288175</v>
      </c>
      <c r="Q329" s="16">
        <v>1.41071683006536</v>
      </c>
      <c r="R329" s="15">
        <v>159.795</v>
      </c>
      <c r="S329" s="15">
        <v>3</v>
      </c>
      <c r="T329" s="22"/>
      <c r="U329" s="22"/>
      <c r="V329" s="22"/>
    </row>
    <row r="330" ht="19.5" customHeight="1" spans="1:22">
      <c r="A330" s="20"/>
      <c r="B330" s="16" t="s">
        <v>402</v>
      </c>
      <c r="C330" s="16">
        <v>0</v>
      </c>
      <c r="D330" s="16">
        <v>102</v>
      </c>
      <c r="E330" s="16">
        <v>1220</v>
      </c>
      <c r="F330" s="16">
        <v>3360</v>
      </c>
      <c r="G330" s="16">
        <v>2.75</v>
      </c>
      <c r="H330" s="16">
        <f t="shared" si="36"/>
        <v>2.75409836065574</v>
      </c>
      <c r="I330" s="16">
        <v>0.1</v>
      </c>
      <c r="J330" s="16">
        <v>43.6</v>
      </c>
      <c r="K330" s="16">
        <v>124440</v>
      </c>
      <c r="L330" s="16">
        <v>352512</v>
      </c>
      <c r="M330" s="16">
        <v>0.353009259259259</v>
      </c>
      <c r="N330" s="16">
        <v>6.7981</v>
      </c>
      <c r="O330" s="16">
        <v>0.96126</v>
      </c>
      <c r="P330" s="16">
        <v>1.41071683006536</v>
      </c>
      <c r="Q330" s="16">
        <v>1.41071683006536</v>
      </c>
      <c r="R330" s="15">
        <v>193</v>
      </c>
      <c r="S330" s="15">
        <v>3</v>
      </c>
      <c r="T330" s="22"/>
      <c r="U330" s="22"/>
      <c r="V330" s="22"/>
    </row>
    <row r="331" ht="19.5" customHeight="1" spans="1:22">
      <c r="A331" s="20"/>
      <c r="B331" s="16" t="s">
        <v>403</v>
      </c>
      <c r="C331" s="16">
        <v>0</v>
      </c>
      <c r="D331" s="16">
        <v>102</v>
      </c>
      <c r="E331" s="16">
        <v>1220</v>
      </c>
      <c r="F331" s="16">
        <v>3360</v>
      </c>
      <c r="G331" s="16">
        <v>2.75</v>
      </c>
      <c r="H331" s="16">
        <f t="shared" si="36"/>
        <v>2.75409836065574</v>
      </c>
      <c r="I331" s="16">
        <v>0.1</v>
      </c>
      <c r="J331" s="16">
        <v>43.6</v>
      </c>
      <c r="K331" s="16">
        <v>19431</v>
      </c>
      <c r="L331" s="16">
        <v>124440</v>
      </c>
      <c r="M331" s="16">
        <v>0.156147540983607</v>
      </c>
      <c r="N331" s="16">
        <v>12.6298908959909</v>
      </c>
      <c r="O331" s="16">
        <v>2.02048792569659</v>
      </c>
      <c r="P331" s="16">
        <v>1.41071683006536</v>
      </c>
      <c r="Q331" s="16">
        <v>1.41071683006536</v>
      </c>
      <c r="R331" s="15">
        <v>291.17</v>
      </c>
      <c r="S331" s="15">
        <v>3</v>
      </c>
      <c r="T331" s="22"/>
      <c r="U331" s="22"/>
      <c r="V331" s="22"/>
    </row>
    <row r="332" ht="19.5" customHeight="1" spans="1:22">
      <c r="A332" s="20"/>
      <c r="B332" s="16" t="s">
        <v>404</v>
      </c>
      <c r="C332" s="16">
        <v>0</v>
      </c>
      <c r="D332" s="16">
        <v>102</v>
      </c>
      <c r="E332" s="16">
        <v>1220</v>
      </c>
      <c r="F332" s="16">
        <v>3360</v>
      </c>
      <c r="G332" s="16">
        <v>2.75</v>
      </c>
      <c r="H332" s="16">
        <f t="shared" si="36"/>
        <v>2.75409836065574</v>
      </c>
      <c r="I332" s="16">
        <v>0.1</v>
      </c>
      <c r="J332" s="16">
        <v>41.7</v>
      </c>
      <c r="K332" s="16">
        <v>124440</v>
      </c>
      <c r="L332" s="16">
        <v>352512</v>
      </c>
      <c r="M332" s="16">
        <v>0.353009259259259</v>
      </c>
      <c r="N332" s="16">
        <v>6.7981</v>
      </c>
      <c r="O332" s="16">
        <v>0.61919</v>
      </c>
      <c r="P332" s="16">
        <v>1.73381649114484</v>
      </c>
      <c r="Q332" s="16">
        <v>1.91958254376751</v>
      </c>
      <c r="R332" s="15">
        <v>187.2</v>
      </c>
      <c r="S332" s="15">
        <v>3</v>
      </c>
      <c r="T332" s="22"/>
      <c r="U332" s="22"/>
      <c r="V332" s="22"/>
    </row>
    <row r="333" ht="19.5" customHeight="1" spans="1:22">
      <c r="A333" s="18"/>
      <c r="B333" s="16" t="s">
        <v>405</v>
      </c>
      <c r="C333" s="16">
        <v>0</v>
      </c>
      <c r="D333" s="16">
        <v>102</v>
      </c>
      <c r="E333" s="16">
        <v>1220</v>
      </c>
      <c r="F333" s="16">
        <v>3360</v>
      </c>
      <c r="G333" s="16">
        <v>2.75</v>
      </c>
      <c r="H333" s="16">
        <f t="shared" si="36"/>
        <v>2.75409836065574</v>
      </c>
      <c r="I333" s="16">
        <v>0.1</v>
      </c>
      <c r="J333" s="16">
        <v>41.7</v>
      </c>
      <c r="K333" s="16">
        <v>45390</v>
      </c>
      <c r="L333" s="16">
        <v>124440</v>
      </c>
      <c r="M333" s="16">
        <v>0.364754098360656</v>
      </c>
      <c r="N333" s="16">
        <v>6.0187</v>
      </c>
      <c r="O333" s="16">
        <v>8.83753</v>
      </c>
      <c r="P333" s="16">
        <v>1.73381649114484</v>
      </c>
      <c r="Q333" s="16">
        <v>1.91958254376751</v>
      </c>
      <c r="R333" s="15">
        <v>367</v>
      </c>
      <c r="S333" s="15">
        <v>3</v>
      </c>
      <c r="T333" s="22"/>
      <c r="U333" s="22"/>
      <c r="V333" s="22"/>
    </row>
    <row r="334" ht="19.5" customHeight="1" spans="1:22">
      <c r="A334" s="19" t="s">
        <v>406</v>
      </c>
      <c r="B334" s="16" t="s">
        <v>407</v>
      </c>
      <c r="C334" s="16">
        <v>0</v>
      </c>
      <c r="D334" s="16">
        <v>100</v>
      </c>
      <c r="E334" s="16">
        <v>600</v>
      </c>
      <c r="F334" s="16">
        <v>850</v>
      </c>
      <c r="G334" s="16">
        <v>1.42</v>
      </c>
      <c r="H334" s="16">
        <f t="shared" si="36"/>
        <v>1.41666666666667</v>
      </c>
      <c r="I334" s="16">
        <v>0</v>
      </c>
      <c r="J334" s="16">
        <v>16.5</v>
      </c>
      <c r="K334" s="16">
        <v>0</v>
      </c>
      <c r="L334" s="16">
        <v>60000</v>
      </c>
      <c r="M334" s="16">
        <v>0.0833333333333333</v>
      </c>
      <c r="N334" s="16">
        <v>0</v>
      </c>
      <c r="O334" s="16">
        <v>0</v>
      </c>
      <c r="P334" s="16">
        <v>15.1669</v>
      </c>
      <c r="Q334" s="16">
        <v>3.3653</v>
      </c>
      <c r="R334" s="15">
        <v>157.3</v>
      </c>
      <c r="S334" s="15">
        <v>1</v>
      </c>
      <c r="T334" s="22"/>
      <c r="U334" s="22"/>
      <c r="V334" s="22"/>
    </row>
    <row r="335" ht="19.5" customHeight="1" spans="1:22">
      <c r="A335" s="20"/>
      <c r="B335" s="16" t="s">
        <v>408</v>
      </c>
      <c r="C335" s="16">
        <v>0</v>
      </c>
      <c r="D335" s="16">
        <v>100</v>
      </c>
      <c r="E335" s="16">
        <v>585</v>
      </c>
      <c r="F335" s="16">
        <v>700</v>
      </c>
      <c r="G335" s="16">
        <v>1.2</v>
      </c>
      <c r="H335" s="16">
        <f t="shared" si="36"/>
        <v>1.1965811965812</v>
      </c>
      <c r="I335" s="16">
        <v>0</v>
      </c>
      <c r="J335" s="16">
        <v>37</v>
      </c>
      <c r="K335" s="16">
        <v>0</v>
      </c>
      <c r="L335" s="16">
        <v>58500</v>
      </c>
      <c r="M335" s="16">
        <v>0.341880341880342</v>
      </c>
      <c r="N335" s="16">
        <v>0</v>
      </c>
      <c r="O335" s="16">
        <v>0</v>
      </c>
      <c r="P335" s="16">
        <v>2.00574</v>
      </c>
      <c r="Q335" s="16">
        <v>1.58028</v>
      </c>
      <c r="R335" s="15">
        <v>141.55397524414</v>
      </c>
      <c r="S335" s="15">
        <v>1</v>
      </c>
      <c r="T335" s="22"/>
      <c r="U335" s="22"/>
      <c r="V335" s="22"/>
    </row>
    <row r="336" ht="19.5" customHeight="1" spans="1:22">
      <c r="A336" s="18"/>
      <c r="B336" s="16" t="s">
        <v>409</v>
      </c>
      <c r="C336" s="16">
        <v>0</v>
      </c>
      <c r="D336" s="16">
        <v>125</v>
      </c>
      <c r="E336" s="16">
        <v>500</v>
      </c>
      <c r="F336" s="16">
        <v>600</v>
      </c>
      <c r="G336" s="16">
        <v>1.2</v>
      </c>
      <c r="H336" s="16">
        <f t="shared" si="36"/>
        <v>1.2</v>
      </c>
      <c r="I336" s="16">
        <v>0</v>
      </c>
      <c r="J336" s="16">
        <v>16.7</v>
      </c>
      <c r="K336" s="16">
        <v>0</v>
      </c>
      <c r="L336" s="16">
        <v>62500</v>
      </c>
      <c r="M336" s="16">
        <v>0</v>
      </c>
      <c r="N336" s="16">
        <v>0</v>
      </c>
      <c r="O336" s="16">
        <v>0</v>
      </c>
      <c r="P336" s="16">
        <v>24.33125</v>
      </c>
      <c r="Q336" s="16">
        <v>1.9465</v>
      </c>
      <c r="R336" s="15">
        <v>169.96</v>
      </c>
      <c r="S336" s="15">
        <v>1</v>
      </c>
      <c r="T336" s="22"/>
      <c r="U336" s="22"/>
      <c r="V336" s="22"/>
    </row>
    <row r="337" ht="19.5" customHeight="1" spans="1:22">
      <c r="A337" s="19" t="s">
        <v>410</v>
      </c>
      <c r="B337" s="16" t="s">
        <v>411</v>
      </c>
      <c r="C337" s="16">
        <v>0</v>
      </c>
      <c r="D337" s="16">
        <v>152</v>
      </c>
      <c r="E337" s="16">
        <v>1219</v>
      </c>
      <c r="F337" s="16">
        <v>2438</v>
      </c>
      <c r="G337" s="16">
        <v>2</v>
      </c>
      <c r="H337" s="16">
        <f t="shared" si="36"/>
        <v>2</v>
      </c>
      <c r="I337" s="16">
        <v>0.073</v>
      </c>
      <c r="J337" s="16">
        <v>47.1</v>
      </c>
      <c r="K337" s="16">
        <v>34808</v>
      </c>
      <c r="L337" s="16">
        <v>185288</v>
      </c>
      <c r="M337" s="16">
        <v>0.18785890073831</v>
      </c>
      <c r="N337" s="16">
        <v>14.4129500114916</v>
      </c>
      <c r="O337" s="16">
        <v>3.52682868486842</v>
      </c>
      <c r="P337" s="16">
        <v>1.316835</v>
      </c>
      <c r="Q337" s="16">
        <v>1.19573796992481</v>
      </c>
      <c r="R337" s="15">
        <v>458.5</v>
      </c>
      <c r="S337" s="15">
        <v>2</v>
      </c>
      <c r="T337" s="22"/>
      <c r="U337" s="22"/>
      <c r="V337" s="22"/>
    </row>
    <row r="338" ht="19.5" customHeight="1" spans="1:22">
      <c r="A338" s="20"/>
      <c r="B338" s="16" t="s">
        <v>412</v>
      </c>
      <c r="C338" s="16">
        <v>0</v>
      </c>
      <c r="D338" s="16">
        <v>152</v>
      </c>
      <c r="E338" s="16">
        <v>1219</v>
      </c>
      <c r="F338" s="16">
        <v>2438</v>
      </c>
      <c r="G338" s="16">
        <v>2</v>
      </c>
      <c r="H338" s="16">
        <f t="shared" si="36"/>
        <v>2</v>
      </c>
      <c r="I338" s="16">
        <v>0.073</v>
      </c>
      <c r="J338" s="16">
        <v>48.6</v>
      </c>
      <c r="K338" s="16">
        <v>34808</v>
      </c>
      <c r="L338" s="16">
        <v>185288</v>
      </c>
      <c r="M338" s="16">
        <v>0.18785890073831</v>
      </c>
      <c r="N338" s="16">
        <v>31.0805152838428</v>
      </c>
      <c r="O338" s="16">
        <v>3.52682868486842</v>
      </c>
      <c r="P338" s="16">
        <v>2.71867578125</v>
      </c>
      <c r="Q338" s="16">
        <v>2.71867578125</v>
      </c>
      <c r="R338" s="15">
        <v>742</v>
      </c>
      <c r="S338" s="15">
        <v>2</v>
      </c>
      <c r="T338" s="22"/>
      <c r="U338" s="22"/>
      <c r="V338" s="22"/>
    </row>
    <row r="339" ht="19.5" customHeight="1" spans="1:22">
      <c r="A339" s="20"/>
      <c r="B339" s="16" t="s">
        <v>413</v>
      </c>
      <c r="C339" s="16">
        <v>0</v>
      </c>
      <c r="D339" s="16">
        <v>152</v>
      </c>
      <c r="E339" s="16">
        <v>1219</v>
      </c>
      <c r="F339" s="16">
        <v>1829</v>
      </c>
      <c r="G339" s="16">
        <v>1.5</v>
      </c>
      <c r="H339" s="16">
        <f t="shared" si="36"/>
        <v>1.50041017227235</v>
      </c>
      <c r="I339" s="16">
        <v>0.077</v>
      </c>
      <c r="J339" s="16">
        <v>48.7</v>
      </c>
      <c r="K339" s="16">
        <v>34808</v>
      </c>
      <c r="L339" s="16">
        <v>185288</v>
      </c>
      <c r="M339" s="16">
        <v>0.18785890073831</v>
      </c>
      <c r="N339" s="16">
        <v>14.4129500114916</v>
      </c>
      <c r="O339" s="16">
        <v>3.52682868486842</v>
      </c>
      <c r="P339" s="16">
        <v>1.5360824</v>
      </c>
      <c r="Q339" s="16">
        <v>1.46845013850416</v>
      </c>
      <c r="R339" s="15">
        <v>589</v>
      </c>
      <c r="S339" s="15">
        <v>2</v>
      </c>
      <c r="T339" s="22"/>
      <c r="U339" s="22"/>
      <c r="V339" s="22"/>
    </row>
    <row r="340" ht="19.5" customHeight="1" spans="1:22">
      <c r="A340" s="20"/>
      <c r="B340" s="16" t="s">
        <v>414</v>
      </c>
      <c r="C340" s="16">
        <v>0</v>
      </c>
      <c r="D340" s="16">
        <v>152</v>
      </c>
      <c r="E340" s="16">
        <v>1219</v>
      </c>
      <c r="F340" s="16">
        <v>1829</v>
      </c>
      <c r="G340" s="16">
        <v>1.5</v>
      </c>
      <c r="H340" s="16">
        <f t="shared" si="36"/>
        <v>1.50041017227235</v>
      </c>
      <c r="I340" s="16">
        <v>0.064</v>
      </c>
      <c r="J340" s="16">
        <v>55.8</v>
      </c>
      <c r="K340" s="16">
        <v>34808</v>
      </c>
      <c r="L340" s="16">
        <v>185288</v>
      </c>
      <c r="M340" s="16">
        <v>0.18785890073831</v>
      </c>
      <c r="N340" s="16">
        <v>26.43522</v>
      </c>
      <c r="O340" s="16">
        <v>3.52682868486842</v>
      </c>
      <c r="P340" s="16">
        <v>3.25384817913386</v>
      </c>
      <c r="Q340" s="16">
        <v>3.25384817913386</v>
      </c>
      <c r="R340" s="15">
        <v>841</v>
      </c>
      <c r="S340" s="15">
        <v>2</v>
      </c>
      <c r="T340" s="22"/>
      <c r="U340" s="22"/>
      <c r="V340" s="22"/>
    </row>
    <row r="341" ht="19.5" customHeight="1" spans="1:22">
      <c r="A341" s="18"/>
      <c r="B341" s="16" t="s">
        <v>415</v>
      </c>
      <c r="C341" s="16">
        <v>0</v>
      </c>
      <c r="D341" s="16">
        <v>152</v>
      </c>
      <c r="E341" s="16">
        <v>1219</v>
      </c>
      <c r="F341" s="16">
        <v>1829</v>
      </c>
      <c r="G341" s="16">
        <v>1.5</v>
      </c>
      <c r="H341" s="16">
        <f t="shared" si="36"/>
        <v>1.50041017227235</v>
      </c>
      <c r="I341" s="16">
        <v>0.016</v>
      </c>
      <c r="J341" s="16">
        <v>57.5</v>
      </c>
      <c r="K341" s="16">
        <v>34808</v>
      </c>
      <c r="L341" s="16">
        <v>185288</v>
      </c>
      <c r="M341" s="16">
        <v>0.18785890073831</v>
      </c>
      <c r="N341" s="16">
        <v>26.43522</v>
      </c>
      <c r="O341" s="16">
        <v>3.52682868486842</v>
      </c>
      <c r="P341" s="16">
        <v>2.71867578125</v>
      </c>
      <c r="Q341" s="16">
        <v>2.71867578125</v>
      </c>
      <c r="R341" s="15">
        <v>665</v>
      </c>
      <c r="S341" s="15">
        <v>2</v>
      </c>
      <c r="T341" s="22"/>
      <c r="U341" s="22"/>
      <c r="V341" s="22"/>
    </row>
    <row r="342" ht="19.5" customHeight="1" spans="1:22">
      <c r="A342" s="17" t="s">
        <v>416</v>
      </c>
      <c r="B342" s="15" t="s">
        <v>417</v>
      </c>
      <c r="C342" s="16">
        <v>0</v>
      </c>
      <c r="D342" s="16">
        <v>150</v>
      </c>
      <c r="E342" s="16">
        <v>2000</v>
      </c>
      <c r="F342" s="16">
        <v>2000</v>
      </c>
      <c r="G342" s="16">
        <v>3</v>
      </c>
      <c r="H342" s="16">
        <v>1</v>
      </c>
      <c r="I342" s="16">
        <v>0.055</v>
      </c>
      <c r="J342" s="16">
        <v>35.94</v>
      </c>
      <c r="K342" s="16">
        <v>49500</v>
      </c>
      <c r="L342" s="16">
        <v>300000</v>
      </c>
      <c r="M342" s="16">
        <v>0.165</v>
      </c>
      <c r="N342" s="16">
        <v>7.02574357075536</v>
      </c>
      <c r="O342" s="16">
        <v>5.16272200731018</v>
      </c>
      <c r="P342" s="16">
        <v>1.4201</v>
      </c>
      <c r="Q342" s="16">
        <v>1.80257605145974</v>
      </c>
      <c r="R342" s="15">
        <v>268.15</v>
      </c>
      <c r="S342" s="15">
        <v>3</v>
      </c>
      <c r="T342" s="22"/>
      <c r="U342" s="22"/>
      <c r="V342" s="22"/>
    </row>
    <row r="343" ht="19.5" customHeight="1" spans="1:22">
      <c r="A343" s="18"/>
      <c r="B343" s="15" t="s">
        <v>418</v>
      </c>
      <c r="C343" s="16">
        <v>0</v>
      </c>
      <c r="D343" s="16">
        <v>150</v>
      </c>
      <c r="E343" s="16">
        <v>2000</v>
      </c>
      <c r="F343" s="16">
        <v>2000</v>
      </c>
      <c r="G343" s="16">
        <v>3</v>
      </c>
      <c r="H343" s="16">
        <v>1</v>
      </c>
      <c r="I343" s="16">
        <v>0.055</v>
      </c>
      <c r="J343" s="16">
        <v>37.71</v>
      </c>
      <c r="K343" s="16">
        <v>49500</v>
      </c>
      <c r="L343" s="16">
        <v>300000</v>
      </c>
      <c r="M343" s="16">
        <v>0.165</v>
      </c>
      <c r="N343" s="16">
        <v>7.02574357075536</v>
      </c>
      <c r="O343" s="16">
        <v>3.94374597780639</v>
      </c>
      <c r="P343" s="16">
        <v>1.4201</v>
      </c>
      <c r="Q343" s="16">
        <v>1.80257605145974</v>
      </c>
      <c r="R343" s="15">
        <v>262.65</v>
      </c>
      <c r="S343" s="15">
        <v>3</v>
      </c>
      <c r="T343" s="22"/>
      <c r="U343" s="22"/>
      <c r="V343" s="22"/>
    </row>
    <row r="344" ht="19.5" customHeight="1" spans="1:22">
      <c r="A344" s="17" t="s">
        <v>419</v>
      </c>
      <c r="B344" s="15" t="s">
        <v>420</v>
      </c>
      <c r="C344" s="16">
        <v>0</v>
      </c>
      <c r="D344" s="16">
        <f t="shared" ref="D344:D347" si="37">8*25.4</f>
        <v>203.2</v>
      </c>
      <c r="E344" s="16">
        <f t="shared" ref="E344:E347" si="38">304.8*5</f>
        <v>1524</v>
      </c>
      <c r="F344" s="16">
        <f t="shared" ref="F344:F347" si="39">304.8*12</f>
        <v>3657.6</v>
      </c>
      <c r="G344" s="16">
        <v>2.4</v>
      </c>
      <c r="H344" s="16">
        <f t="shared" ref="H344:H372" si="40">F344/E344</f>
        <v>2.4</v>
      </c>
      <c r="I344" s="16">
        <v>0.089</v>
      </c>
      <c r="J344" s="16">
        <v>33</v>
      </c>
      <c r="K344" s="16">
        <v>44000</v>
      </c>
      <c r="L344" s="16">
        <v>309676.8</v>
      </c>
      <c r="M344" s="16">
        <v>0.142083617500568</v>
      </c>
      <c r="N344" s="16">
        <v>20.5274519978879</v>
      </c>
      <c r="O344" s="16">
        <v>1.07982910565906</v>
      </c>
      <c r="P344" s="16">
        <v>1.35088484104361</v>
      </c>
      <c r="Q344" s="16">
        <v>3.20200789692806</v>
      </c>
      <c r="R344" s="15">
        <v>698.5</v>
      </c>
      <c r="S344" s="15">
        <v>3</v>
      </c>
      <c r="T344" s="22"/>
      <c r="U344" s="22"/>
      <c r="V344" s="22"/>
    </row>
    <row r="345" ht="19.5" customHeight="1" spans="1:22">
      <c r="A345" s="20"/>
      <c r="B345" s="15" t="s">
        <v>421</v>
      </c>
      <c r="C345" s="16">
        <v>0</v>
      </c>
      <c r="D345" s="16">
        <f t="shared" si="37"/>
        <v>203.2</v>
      </c>
      <c r="E345" s="16">
        <f t="shared" si="38"/>
        <v>1524</v>
      </c>
      <c r="F345" s="16">
        <f t="shared" si="39"/>
        <v>3657.6</v>
      </c>
      <c r="G345" s="16">
        <v>2.4</v>
      </c>
      <c r="H345" s="16">
        <f t="shared" si="40"/>
        <v>2.4</v>
      </c>
      <c r="I345" s="16">
        <v>0.09</v>
      </c>
      <c r="J345" s="16">
        <v>32.5</v>
      </c>
      <c r="K345" s="16">
        <v>44000</v>
      </c>
      <c r="L345" s="16">
        <v>309676.8</v>
      </c>
      <c r="M345" s="16">
        <v>0.142083617500568</v>
      </c>
      <c r="N345" s="16">
        <v>20.5274519978879</v>
      </c>
      <c r="O345" s="16">
        <v>0</v>
      </c>
      <c r="P345" s="16">
        <v>1.35088484104361</v>
      </c>
      <c r="Q345" s="16">
        <v>3.20200789692806</v>
      </c>
      <c r="R345" s="15">
        <v>698.5</v>
      </c>
      <c r="S345" s="15">
        <v>3</v>
      </c>
      <c r="T345" s="22"/>
      <c r="U345" s="22"/>
      <c r="V345" s="22"/>
    </row>
    <row r="346" ht="19.5" customHeight="1" spans="1:22">
      <c r="A346" s="20"/>
      <c r="B346" s="15" t="s">
        <v>422</v>
      </c>
      <c r="C346" s="16">
        <v>0</v>
      </c>
      <c r="D346" s="16">
        <f t="shared" si="37"/>
        <v>203.2</v>
      </c>
      <c r="E346" s="16">
        <f t="shared" si="38"/>
        <v>1524</v>
      </c>
      <c r="F346" s="16">
        <f t="shared" si="39"/>
        <v>3657.6</v>
      </c>
      <c r="G346" s="16">
        <v>2.4</v>
      </c>
      <c r="H346" s="16">
        <f t="shared" si="40"/>
        <v>2.4</v>
      </c>
      <c r="I346" s="16">
        <v>0.091</v>
      </c>
      <c r="J346" s="16">
        <v>32</v>
      </c>
      <c r="K346" s="16">
        <v>38000</v>
      </c>
      <c r="L346" s="16">
        <v>309676.8</v>
      </c>
      <c r="M346" s="16">
        <v>0.122708578750491</v>
      </c>
      <c r="N346" s="16">
        <v>48.5706758943159</v>
      </c>
      <c r="O346" s="16">
        <v>0</v>
      </c>
      <c r="P346" s="16">
        <v>2.64783235631053</v>
      </c>
      <c r="Q346" s="16">
        <v>2.7791011935602</v>
      </c>
      <c r="R346" s="15">
        <v>749.5</v>
      </c>
      <c r="S346" s="15">
        <v>3</v>
      </c>
      <c r="T346" s="22"/>
      <c r="U346" s="22"/>
      <c r="V346" s="22"/>
    </row>
    <row r="347" ht="19.5" customHeight="1" spans="1:22">
      <c r="A347" s="18"/>
      <c r="B347" s="15" t="s">
        <v>423</v>
      </c>
      <c r="C347" s="16">
        <v>0</v>
      </c>
      <c r="D347" s="16">
        <f t="shared" si="37"/>
        <v>203.2</v>
      </c>
      <c r="E347" s="16">
        <f t="shared" si="38"/>
        <v>1524</v>
      </c>
      <c r="F347" s="16">
        <f t="shared" si="39"/>
        <v>3657.6</v>
      </c>
      <c r="G347" s="16">
        <v>2.4</v>
      </c>
      <c r="H347" s="16">
        <f t="shared" si="40"/>
        <v>2.4</v>
      </c>
      <c r="I347" s="16">
        <v>0.091</v>
      </c>
      <c r="J347" s="16">
        <v>32</v>
      </c>
      <c r="K347" s="16">
        <v>44000</v>
      </c>
      <c r="L347" s="16">
        <v>309676.8</v>
      </c>
      <c r="M347" s="16">
        <v>0.142083617500568</v>
      </c>
      <c r="N347" s="16">
        <v>41.0549039957757</v>
      </c>
      <c r="O347" s="16">
        <v>0</v>
      </c>
      <c r="P347" s="16">
        <v>2.70176968208722</v>
      </c>
      <c r="Q347" s="16">
        <v>3.20200789692806</v>
      </c>
      <c r="R347" s="15">
        <v>698</v>
      </c>
      <c r="S347" s="15">
        <v>3</v>
      </c>
      <c r="T347" s="22"/>
      <c r="U347" s="22"/>
      <c r="V347" s="22"/>
    </row>
    <row r="348" ht="19.5" customHeight="1" spans="1:22">
      <c r="A348" s="19" t="s">
        <v>424</v>
      </c>
      <c r="B348" s="16" t="s">
        <v>425</v>
      </c>
      <c r="C348" s="16">
        <v>0</v>
      </c>
      <c r="D348" s="16">
        <v>100</v>
      </c>
      <c r="E348" s="16">
        <v>700</v>
      </c>
      <c r="F348" s="16">
        <v>1550</v>
      </c>
      <c r="G348" s="16">
        <v>2.36</v>
      </c>
      <c r="H348" s="16">
        <f t="shared" si="40"/>
        <v>2.21428571428571</v>
      </c>
      <c r="I348" s="16">
        <v>0.15</v>
      </c>
      <c r="J348" s="16">
        <v>117</v>
      </c>
      <c r="K348" s="16">
        <v>12500</v>
      </c>
      <c r="L348" s="16">
        <v>70000</v>
      </c>
      <c r="M348" s="16">
        <v>0.178571428571429</v>
      </c>
      <c r="N348" s="16">
        <v>14.1797376</v>
      </c>
      <c r="O348" s="16">
        <v>4.6629</v>
      </c>
      <c r="P348" s="16">
        <v>1.727825</v>
      </c>
      <c r="Q348" s="16">
        <v>1.942875</v>
      </c>
      <c r="R348" s="15">
        <v>330.667921361784</v>
      </c>
      <c r="S348" s="15">
        <v>3</v>
      </c>
      <c r="T348" s="22"/>
      <c r="U348" s="22"/>
      <c r="V348" s="22"/>
    </row>
    <row r="349" ht="19.5" customHeight="1" spans="1:22">
      <c r="A349" s="20"/>
      <c r="B349" s="16" t="s">
        <v>426</v>
      </c>
      <c r="C349" s="16">
        <v>0</v>
      </c>
      <c r="D349" s="16">
        <v>100</v>
      </c>
      <c r="E349" s="16">
        <v>700</v>
      </c>
      <c r="F349" s="16">
        <v>1550</v>
      </c>
      <c r="G349" s="16">
        <v>2.36</v>
      </c>
      <c r="H349" s="16">
        <f t="shared" si="40"/>
        <v>2.21428571428571</v>
      </c>
      <c r="I349" s="16">
        <v>0.15</v>
      </c>
      <c r="J349" s="16">
        <v>117</v>
      </c>
      <c r="K349" s="16">
        <v>12500</v>
      </c>
      <c r="L349" s="16">
        <v>70000</v>
      </c>
      <c r="M349" s="16">
        <v>0.178571428571429</v>
      </c>
      <c r="N349" s="16">
        <v>41.7248455104</v>
      </c>
      <c r="O349" s="16">
        <v>42.189264</v>
      </c>
      <c r="P349" s="16">
        <v>10.5748812</v>
      </c>
      <c r="Q349" s="16">
        <v>12.04164</v>
      </c>
      <c r="R349" s="15">
        <v>360.95</v>
      </c>
      <c r="S349" s="15">
        <v>3</v>
      </c>
      <c r="T349" s="22"/>
      <c r="U349" s="22"/>
      <c r="V349" s="22"/>
    </row>
    <row r="350" ht="19.5" customHeight="1" spans="1:22">
      <c r="A350" s="20"/>
      <c r="B350" s="16" t="s">
        <v>427</v>
      </c>
      <c r="C350" s="16">
        <v>0</v>
      </c>
      <c r="D350" s="16">
        <v>100</v>
      </c>
      <c r="E350" s="16">
        <v>700</v>
      </c>
      <c r="F350" s="16">
        <v>1550</v>
      </c>
      <c r="G350" s="16">
        <v>2.36</v>
      </c>
      <c r="H350" s="16">
        <f t="shared" si="40"/>
        <v>2.21428571428571</v>
      </c>
      <c r="I350" s="16">
        <v>0.15</v>
      </c>
      <c r="J350" s="16">
        <v>117</v>
      </c>
      <c r="K350" s="16">
        <v>12500</v>
      </c>
      <c r="L350" s="16">
        <v>70000</v>
      </c>
      <c r="M350" s="16">
        <v>0.178571428571429</v>
      </c>
      <c r="N350" s="16">
        <v>14.1797376</v>
      </c>
      <c r="O350" s="16">
        <v>4.6629</v>
      </c>
      <c r="P350" s="16">
        <v>1.727825</v>
      </c>
      <c r="Q350" s="16">
        <v>1.942875</v>
      </c>
      <c r="R350" s="15">
        <v>223</v>
      </c>
      <c r="S350" s="15">
        <v>3</v>
      </c>
      <c r="T350" s="22"/>
      <c r="U350" s="22"/>
      <c r="V350" s="22"/>
    </row>
    <row r="351" ht="19.5" customHeight="1" spans="1:22">
      <c r="A351" s="20"/>
      <c r="B351" s="16" t="s">
        <v>428</v>
      </c>
      <c r="C351" s="16">
        <v>0</v>
      </c>
      <c r="D351" s="16">
        <v>100</v>
      </c>
      <c r="E351" s="16">
        <v>700</v>
      </c>
      <c r="F351" s="16">
        <v>1550</v>
      </c>
      <c r="G351" s="16">
        <v>2.36</v>
      </c>
      <c r="H351" s="16">
        <f t="shared" si="40"/>
        <v>2.21428571428571</v>
      </c>
      <c r="I351" s="16">
        <v>0.25</v>
      </c>
      <c r="J351" s="16">
        <v>117</v>
      </c>
      <c r="K351" s="16">
        <v>12500</v>
      </c>
      <c r="L351" s="16">
        <v>70000</v>
      </c>
      <c r="M351" s="16">
        <v>0.178571428571429</v>
      </c>
      <c r="N351" s="16">
        <v>14.1797376</v>
      </c>
      <c r="O351" s="16">
        <v>4.6629</v>
      </c>
      <c r="P351" s="16">
        <v>1.727825</v>
      </c>
      <c r="Q351" s="16">
        <v>1.942875</v>
      </c>
      <c r="R351" s="15">
        <v>363.5473855375</v>
      </c>
      <c r="S351" s="15">
        <v>2</v>
      </c>
      <c r="T351" s="22"/>
      <c r="U351" s="22"/>
      <c r="V351" s="22"/>
    </row>
    <row r="352" ht="19.5" customHeight="1" spans="1:22">
      <c r="A352" s="18"/>
      <c r="B352" s="16" t="s">
        <v>429</v>
      </c>
      <c r="C352" s="16">
        <v>0</v>
      </c>
      <c r="D352" s="16">
        <v>100</v>
      </c>
      <c r="E352" s="16">
        <v>700</v>
      </c>
      <c r="F352" s="16">
        <v>950</v>
      </c>
      <c r="G352" s="16">
        <v>1.5</v>
      </c>
      <c r="H352" s="16">
        <f t="shared" si="40"/>
        <v>1.35714285714286</v>
      </c>
      <c r="I352" s="16">
        <v>0.15</v>
      </c>
      <c r="J352" s="16">
        <v>117</v>
      </c>
      <c r="K352" s="16">
        <v>12500</v>
      </c>
      <c r="L352" s="16">
        <v>70000</v>
      </c>
      <c r="M352" s="16">
        <v>0.178571428571429</v>
      </c>
      <c r="N352" s="16">
        <v>14.1797376</v>
      </c>
      <c r="O352" s="16">
        <v>4.6629</v>
      </c>
      <c r="P352" s="16">
        <v>1.727825</v>
      </c>
      <c r="Q352" s="16">
        <v>1.942875</v>
      </c>
      <c r="R352" s="15">
        <v>448.5</v>
      </c>
      <c r="S352" s="15">
        <v>1</v>
      </c>
      <c r="T352" s="22"/>
      <c r="U352" s="22"/>
      <c r="V352" s="22"/>
    </row>
    <row r="353" ht="19.5" customHeight="1" spans="1:22">
      <c r="A353" s="15" t="s">
        <v>430</v>
      </c>
      <c r="B353" s="15" t="s">
        <v>35</v>
      </c>
      <c r="C353" s="16">
        <v>0</v>
      </c>
      <c r="D353" s="16">
        <v>120</v>
      </c>
      <c r="E353" s="16">
        <v>2000</v>
      </c>
      <c r="F353" s="16">
        <v>2300</v>
      </c>
      <c r="G353" s="16">
        <v>1.25</v>
      </c>
      <c r="H353" s="16">
        <f t="shared" si="40"/>
        <v>1.15</v>
      </c>
      <c r="I353" s="16">
        <v>0</v>
      </c>
      <c r="J353" s="16">
        <v>34</v>
      </c>
      <c r="K353" s="16">
        <v>0</v>
      </c>
      <c r="L353" s="16">
        <v>240000</v>
      </c>
      <c r="M353" s="16">
        <v>0</v>
      </c>
      <c r="N353" s="16">
        <v>0</v>
      </c>
      <c r="O353" s="16">
        <v>0</v>
      </c>
      <c r="P353" s="16">
        <v>2.375</v>
      </c>
      <c r="Q353" s="16">
        <v>1.9</v>
      </c>
      <c r="R353" s="15">
        <v>274</v>
      </c>
      <c r="S353" s="15">
        <v>3</v>
      </c>
      <c r="T353" s="22"/>
      <c r="U353" s="22"/>
      <c r="V353" s="22"/>
    </row>
    <row r="354" ht="19.5" customHeight="1" spans="1:22">
      <c r="A354" s="17" t="s">
        <v>431</v>
      </c>
      <c r="B354" s="15" t="s">
        <v>249</v>
      </c>
      <c r="C354" s="16">
        <v>0</v>
      </c>
      <c r="D354" s="16">
        <v>200</v>
      </c>
      <c r="E354" s="16">
        <v>1280</v>
      </c>
      <c r="F354" s="16">
        <v>2360</v>
      </c>
      <c r="G354" s="16">
        <v>2</v>
      </c>
      <c r="H354" s="16">
        <f t="shared" si="40"/>
        <v>1.84375</v>
      </c>
      <c r="I354" s="16">
        <v>0.13</v>
      </c>
      <c r="J354" s="16">
        <v>45.9</v>
      </c>
      <c r="K354" s="16">
        <v>43200</v>
      </c>
      <c r="L354" s="16">
        <v>256000</v>
      </c>
      <c r="M354" s="16">
        <v>0.16875</v>
      </c>
      <c r="N354" s="16">
        <v>12.1088</v>
      </c>
      <c r="O354" s="16">
        <v>3.871</v>
      </c>
      <c r="P354" s="16">
        <v>1.61024</v>
      </c>
      <c r="Q354" s="16">
        <v>1.7952</v>
      </c>
      <c r="R354" s="15">
        <v>653</v>
      </c>
      <c r="S354" s="15">
        <v>3</v>
      </c>
      <c r="T354" s="22"/>
      <c r="U354" s="22"/>
      <c r="V354" s="22"/>
    </row>
    <row r="355" ht="19.5" customHeight="1" spans="1:22">
      <c r="A355" s="18"/>
      <c r="B355" s="15" t="s">
        <v>250</v>
      </c>
      <c r="C355" s="16">
        <v>0</v>
      </c>
      <c r="D355" s="16">
        <v>200</v>
      </c>
      <c r="E355" s="16">
        <v>1280</v>
      </c>
      <c r="F355" s="16">
        <v>2360</v>
      </c>
      <c r="G355" s="16">
        <v>2</v>
      </c>
      <c r="H355" s="16">
        <f t="shared" si="40"/>
        <v>1.84375</v>
      </c>
      <c r="I355" s="16">
        <v>0.13</v>
      </c>
      <c r="J355" s="16">
        <v>45.9</v>
      </c>
      <c r="K355" s="16">
        <v>43200</v>
      </c>
      <c r="L355" s="16">
        <v>256000</v>
      </c>
      <c r="M355" s="16">
        <v>0.16875</v>
      </c>
      <c r="N355" s="16">
        <v>12.1088</v>
      </c>
      <c r="O355" s="16">
        <v>3.871</v>
      </c>
      <c r="P355" s="16">
        <v>4.5152</v>
      </c>
      <c r="Q355" s="16">
        <v>3.8624</v>
      </c>
      <c r="R355" s="15">
        <v>740</v>
      </c>
      <c r="S355" s="15">
        <v>3</v>
      </c>
      <c r="T355" s="22"/>
      <c r="U355" s="22"/>
      <c r="V355" s="22"/>
    </row>
    <row r="356" ht="19.5" customHeight="1" spans="1:22">
      <c r="A356" s="19" t="s">
        <v>432</v>
      </c>
      <c r="B356" s="16" t="s">
        <v>433</v>
      </c>
      <c r="C356" s="16">
        <v>0</v>
      </c>
      <c r="D356" s="16">
        <v>85</v>
      </c>
      <c r="E356" s="16">
        <v>1200</v>
      </c>
      <c r="F356" s="16">
        <v>2000</v>
      </c>
      <c r="G356" s="16">
        <v>1.67</v>
      </c>
      <c r="H356" s="16">
        <f t="shared" si="40"/>
        <v>1.66666666666667</v>
      </c>
      <c r="I356" s="16">
        <v>0.24</v>
      </c>
      <c r="J356" s="16">
        <v>65</v>
      </c>
      <c r="K356" s="16">
        <v>32400</v>
      </c>
      <c r="L356" s="16">
        <v>136200</v>
      </c>
      <c r="M356" s="16">
        <v>0.237885462555066</v>
      </c>
      <c r="N356" s="16">
        <v>8.0225061728395</v>
      </c>
      <c r="O356" s="16">
        <v>4.48863</v>
      </c>
      <c r="P356" s="16">
        <v>3.16844470588235</v>
      </c>
      <c r="Q356" s="16">
        <v>3.16844470588235</v>
      </c>
      <c r="R356" s="15">
        <v>434.95</v>
      </c>
      <c r="S356" s="15">
        <v>2</v>
      </c>
      <c r="T356" s="22"/>
      <c r="U356" s="22"/>
      <c r="V356" s="22"/>
    </row>
    <row r="357" ht="19.5" customHeight="1" spans="1:22">
      <c r="A357" s="20"/>
      <c r="B357" s="16" t="s">
        <v>434</v>
      </c>
      <c r="C357" s="16">
        <v>0</v>
      </c>
      <c r="D357" s="16">
        <v>85</v>
      </c>
      <c r="E357" s="16">
        <v>1200</v>
      </c>
      <c r="F357" s="16">
        <v>2000</v>
      </c>
      <c r="G357" s="16">
        <v>1.67</v>
      </c>
      <c r="H357" s="16">
        <f t="shared" si="40"/>
        <v>1.66666666666667</v>
      </c>
      <c r="I357" s="16">
        <v>0.12</v>
      </c>
      <c r="J357" s="16">
        <v>65</v>
      </c>
      <c r="K357" s="16">
        <v>32400</v>
      </c>
      <c r="L357" s="16">
        <v>136200</v>
      </c>
      <c r="M357" s="16">
        <v>0.237885462555066</v>
      </c>
      <c r="N357" s="16">
        <v>8.0225061728395</v>
      </c>
      <c r="O357" s="16">
        <v>4.48863</v>
      </c>
      <c r="P357" s="16">
        <v>3.16844470588235</v>
      </c>
      <c r="Q357" s="16">
        <v>3.16844470588235</v>
      </c>
      <c r="R357" s="15">
        <v>348.73525</v>
      </c>
      <c r="S357" s="15">
        <v>2</v>
      </c>
      <c r="T357" s="22"/>
      <c r="U357" s="22"/>
      <c r="V357" s="22"/>
    </row>
    <row r="358" ht="19.5" customHeight="1" spans="1:22">
      <c r="A358" s="20"/>
      <c r="B358" s="16" t="s">
        <v>435</v>
      </c>
      <c r="C358" s="16">
        <v>0</v>
      </c>
      <c r="D358" s="16">
        <v>85</v>
      </c>
      <c r="E358" s="16">
        <v>1200</v>
      </c>
      <c r="F358" s="16">
        <v>2000</v>
      </c>
      <c r="G358" s="16">
        <v>1.67</v>
      </c>
      <c r="H358" s="16">
        <f t="shared" si="40"/>
        <v>1.66666666666667</v>
      </c>
      <c r="I358" s="16">
        <v>0</v>
      </c>
      <c r="J358" s="16">
        <v>65</v>
      </c>
      <c r="K358" s="16">
        <v>32400</v>
      </c>
      <c r="L358" s="16">
        <v>136200</v>
      </c>
      <c r="M358" s="16">
        <v>0.237885462555066</v>
      </c>
      <c r="N358" s="16">
        <v>8.0225061728395</v>
      </c>
      <c r="O358" s="16">
        <v>4.48863</v>
      </c>
      <c r="P358" s="16">
        <v>3.16844470588235</v>
      </c>
      <c r="Q358" s="16">
        <v>3.16844470588235</v>
      </c>
      <c r="R358" s="15">
        <v>237.6783698925</v>
      </c>
      <c r="S358" s="15">
        <v>2</v>
      </c>
      <c r="T358" s="22"/>
      <c r="U358" s="22"/>
      <c r="V358" s="22"/>
    </row>
    <row r="359" ht="19.5" customHeight="1" spans="1:22">
      <c r="A359" s="20"/>
      <c r="B359" s="16" t="s">
        <v>436</v>
      </c>
      <c r="C359" s="16">
        <v>0</v>
      </c>
      <c r="D359" s="16">
        <v>85</v>
      </c>
      <c r="E359" s="16">
        <v>1200</v>
      </c>
      <c r="F359" s="16">
        <v>2000</v>
      </c>
      <c r="G359" s="16">
        <v>1.67</v>
      </c>
      <c r="H359" s="16">
        <f t="shared" si="40"/>
        <v>1.66666666666667</v>
      </c>
      <c r="I359" s="16">
        <v>0.12</v>
      </c>
      <c r="J359" s="16">
        <v>65</v>
      </c>
      <c r="K359" s="16">
        <v>32400</v>
      </c>
      <c r="L359" s="16">
        <v>136200</v>
      </c>
      <c r="M359" s="16">
        <v>0.237885462555066</v>
      </c>
      <c r="N359" s="16">
        <v>8.0225061728395</v>
      </c>
      <c r="O359" s="16">
        <v>4.48863</v>
      </c>
      <c r="P359" s="16">
        <v>3.16844470588235</v>
      </c>
      <c r="Q359" s="16">
        <v>6.33688941176471</v>
      </c>
      <c r="R359" s="15">
        <v>352.9588</v>
      </c>
      <c r="S359" s="15">
        <v>2</v>
      </c>
      <c r="T359" s="22"/>
      <c r="U359" s="22"/>
      <c r="V359" s="22"/>
    </row>
    <row r="360" ht="19.5" customHeight="1" spans="1:22">
      <c r="A360" s="18"/>
      <c r="B360" s="16" t="s">
        <v>437</v>
      </c>
      <c r="C360" s="16">
        <v>0</v>
      </c>
      <c r="D360" s="16">
        <v>85</v>
      </c>
      <c r="E360" s="16">
        <v>1200</v>
      </c>
      <c r="F360" s="16">
        <v>2000</v>
      </c>
      <c r="G360" s="16">
        <v>1.67</v>
      </c>
      <c r="H360" s="16">
        <f t="shared" si="40"/>
        <v>1.66666666666667</v>
      </c>
      <c r="I360" s="16">
        <v>0.12</v>
      </c>
      <c r="J360" s="16">
        <v>65</v>
      </c>
      <c r="K360" s="16">
        <v>32400</v>
      </c>
      <c r="L360" s="16">
        <v>136200</v>
      </c>
      <c r="M360" s="16">
        <v>0.237885462555066</v>
      </c>
      <c r="N360" s="16">
        <v>8.0225061728395</v>
      </c>
      <c r="O360" s="16">
        <v>4.48863</v>
      </c>
      <c r="P360" s="16">
        <v>3.16844470588235</v>
      </c>
      <c r="Q360" s="16">
        <v>1.58422235294118</v>
      </c>
      <c r="R360" s="15">
        <v>357.22525</v>
      </c>
      <c r="S360" s="15">
        <v>2</v>
      </c>
      <c r="T360" s="22"/>
      <c r="U360" s="22"/>
      <c r="V360" s="22"/>
    </row>
    <row r="361" ht="19.5" customHeight="1" spans="1:22">
      <c r="A361" s="19" t="s">
        <v>438</v>
      </c>
      <c r="B361" s="16" t="s">
        <v>439</v>
      </c>
      <c r="C361" s="16">
        <v>0</v>
      </c>
      <c r="D361" s="16">
        <v>100</v>
      </c>
      <c r="E361" s="16">
        <v>700</v>
      </c>
      <c r="F361" s="16">
        <v>1500</v>
      </c>
      <c r="G361" s="16">
        <v>1.8</v>
      </c>
      <c r="H361" s="16">
        <f t="shared" si="40"/>
        <v>2.14285714285714</v>
      </c>
      <c r="I361" s="16">
        <v>0.24</v>
      </c>
      <c r="J361" s="16">
        <v>24.7</v>
      </c>
      <c r="K361" s="16">
        <v>10000</v>
      </c>
      <c r="L361" s="16">
        <v>70000</v>
      </c>
      <c r="M361" s="16">
        <v>0.142857142857143</v>
      </c>
      <c r="N361" s="16">
        <v>24.92532</v>
      </c>
      <c r="O361" s="16">
        <v>4.137264</v>
      </c>
      <c r="P361" s="16">
        <v>1.83971665794218</v>
      </c>
      <c r="Q361" s="16">
        <v>3.06464</v>
      </c>
      <c r="R361" s="15">
        <v>199.59015</v>
      </c>
      <c r="S361" s="15">
        <v>3</v>
      </c>
      <c r="T361" s="22"/>
      <c r="U361" s="22"/>
      <c r="V361" s="22"/>
    </row>
    <row r="362" ht="19.5" customHeight="1" spans="1:22">
      <c r="A362" s="20"/>
      <c r="B362" s="16" t="s">
        <v>440</v>
      </c>
      <c r="C362" s="16">
        <v>0</v>
      </c>
      <c r="D362" s="16">
        <v>100</v>
      </c>
      <c r="E362" s="16">
        <v>700</v>
      </c>
      <c r="F362" s="16">
        <v>1500</v>
      </c>
      <c r="G362" s="16">
        <v>1.8</v>
      </c>
      <c r="H362" s="16">
        <f t="shared" si="40"/>
        <v>2.14285714285714</v>
      </c>
      <c r="I362" s="16">
        <v>0.35</v>
      </c>
      <c r="J362" s="16">
        <v>27</v>
      </c>
      <c r="K362" s="16">
        <v>10000</v>
      </c>
      <c r="L362" s="16">
        <v>70000</v>
      </c>
      <c r="M362" s="16">
        <v>0.142857142857143</v>
      </c>
      <c r="N362" s="16">
        <v>19.533312</v>
      </c>
      <c r="O362" s="16">
        <v>4.137264</v>
      </c>
      <c r="P362" s="16">
        <v>1.83971665794218</v>
      </c>
      <c r="Q362" s="16">
        <v>3.06464</v>
      </c>
      <c r="R362" s="15">
        <v>223.98755</v>
      </c>
      <c r="S362" s="15">
        <v>3</v>
      </c>
      <c r="T362" s="22"/>
      <c r="U362" s="22"/>
      <c r="V362" s="22"/>
    </row>
    <row r="363" ht="19.5" customHeight="1" spans="1:22">
      <c r="A363" s="18"/>
      <c r="B363" s="16" t="s">
        <v>441</v>
      </c>
      <c r="C363" s="16">
        <v>0</v>
      </c>
      <c r="D363" s="16">
        <v>100</v>
      </c>
      <c r="E363" s="16">
        <v>700</v>
      </c>
      <c r="F363" s="16">
        <v>1500</v>
      </c>
      <c r="G363" s="16">
        <v>1.8</v>
      </c>
      <c r="H363" s="16">
        <f t="shared" si="40"/>
        <v>2.14285714285714</v>
      </c>
      <c r="I363" s="16">
        <v>0.24</v>
      </c>
      <c r="J363" s="16">
        <v>29.4</v>
      </c>
      <c r="K363" s="16">
        <v>10000</v>
      </c>
      <c r="L363" s="16">
        <v>70000</v>
      </c>
      <c r="M363" s="16">
        <v>0.142857142857143</v>
      </c>
      <c r="N363" s="16">
        <v>47.1</v>
      </c>
      <c r="O363" s="16">
        <v>2.758176</v>
      </c>
      <c r="P363" s="16">
        <v>1.83971665794218</v>
      </c>
      <c r="Q363" s="16">
        <v>3.06464</v>
      </c>
      <c r="R363" s="15">
        <v>302.82075</v>
      </c>
      <c r="S363" s="15">
        <v>1</v>
      </c>
      <c r="T363" s="22"/>
      <c r="U363" s="22"/>
      <c r="V363" s="22"/>
    </row>
    <row r="364" ht="19.5" customHeight="1" spans="1:22">
      <c r="A364" s="19" t="s">
        <v>442</v>
      </c>
      <c r="B364" s="16" t="s">
        <v>443</v>
      </c>
      <c r="C364" s="16">
        <v>0</v>
      </c>
      <c r="D364" s="16">
        <v>125</v>
      </c>
      <c r="E364" s="16">
        <v>850</v>
      </c>
      <c r="F364" s="16">
        <v>1600</v>
      </c>
      <c r="G364" s="16">
        <v>1.88</v>
      </c>
      <c r="H364" s="16">
        <f t="shared" si="40"/>
        <v>1.88235294117647</v>
      </c>
      <c r="I364" s="16">
        <v>0.16</v>
      </c>
      <c r="J364" s="16">
        <v>26.46</v>
      </c>
      <c r="K364" s="16">
        <v>0</v>
      </c>
      <c r="L364" s="16">
        <v>106250</v>
      </c>
      <c r="M364" s="16">
        <v>0</v>
      </c>
      <c r="N364" s="16">
        <v>0</v>
      </c>
      <c r="O364" s="16">
        <v>0</v>
      </c>
      <c r="P364" s="16">
        <v>1.734992</v>
      </c>
      <c r="Q364" s="16">
        <v>1.684694624256</v>
      </c>
      <c r="R364" s="15">
        <v>111.4462</v>
      </c>
      <c r="S364" s="15">
        <v>3</v>
      </c>
      <c r="T364" s="22"/>
      <c r="U364" s="22"/>
      <c r="V364" s="22"/>
    </row>
    <row r="365" ht="19.5" customHeight="1" spans="1:22">
      <c r="A365" s="20"/>
      <c r="B365" s="16" t="s">
        <v>444</v>
      </c>
      <c r="C365" s="16">
        <v>0</v>
      </c>
      <c r="D365" s="16">
        <v>125</v>
      </c>
      <c r="E365" s="16">
        <v>850</v>
      </c>
      <c r="F365" s="16">
        <v>1600</v>
      </c>
      <c r="G365" s="16">
        <v>1.88</v>
      </c>
      <c r="H365" s="16">
        <f t="shared" si="40"/>
        <v>1.88235294117647</v>
      </c>
      <c r="I365" s="16">
        <v>0.16</v>
      </c>
      <c r="J365" s="16">
        <v>26.46</v>
      </c>
      <c r="K365" s="16">
        <v>23500</v>
      </c>
      <c r="L365" s="16">
        <v>106250</v>
      </c>
      <c r="M365" s="16">
        <v>0.221176470588235</v>
      </c>
      <c r="N365" s="16">
        <v>4.80417600238298</v>
      </c>
      <c r="O365" s="16">
        <v>0.80508976539759</v>
      </c>
      <c r="P365" s="16">
        <v>2.217936</v>
      </c>
      <c r="Q365" s="16">
        <v>1.684694624256</v>
      </c>
      <c r="R365" s="15">
        <v>151.22635</v>
      </c>
      <c r="S365" s="15">
        <v>3</v>
      </c>
      <c r="T365" s="22"/>
      <c r="U365" s="22"/>
      <c r="V365" s="22"/>
    </row>
    <row r="366" ht="19.5" customHeight="1" spans="1:22">
      <c r="A366" s="20"/>
      <c r="B366" s="16" t="s">
        <v>445</v>
      </c>
      <c r="C366" s="16">
        <v>0</v>
      </c>
      <c r="D366" s="16">
        <v>125</v>
      </c>
      <c r="E366" s="16">
        <v>850</v>
      </c>
      <c r="F366" s="16">
        <v>1600</v>
      </c>
      <c r="G366" s="16">
        <v>1.88</v>
      </c>
      <c r="H366" s="16">
        <f t="shared" si="40"/>
        <v>1.88235294117647</v>
      </c>
      <c r="I366" s="16">
        <v>0.16</v>
      </c>
      <c r="J366" s="16">
        <v>26.46</v>
      </c>
      <c r="K366" s="16">
        <v>28125</v>
      </c>
      <c r="L366" s="16">
        <v>106250</v>
      </c>
      <c r="M366" s="16">
        <v>0.264705882352941</v>
      </c>
      <c r="N366" s="16">
        <v>4.91905853169778</v>
      </c>
      <c r="O366" s="16">
        <v>3.342648064</v>
      </c>
      <c r="P366" s="16">
        <v>1.580152</v>
      </c>
      <c r="Q366" s="16">
        <v>1.684694624256</v>
      </c>
      <c r="R366" s="15">
        <v>163.40565</v>
      </c>
      <c r="S366" s="15">
        <v>3</v>
      </c>
      <c r="T366" s="22"/>
      <c r="U366" s="22"/>
      <c r="V366" s="22"/>
    </row>
    <row r="367" ht="19.5" customHeight="1" spans="1:22">
      <c r="A367" s="20"/>
      <c r="B367" s="16" t="s">
        <v>446</v>
      </c>
      <c r="C367" s="16">
        <v>0</v>
      </c>
      <c r="D367" s="16">
        <v>125</v>
      </c>
      <c r="E367" s="16">
        <v>1000</v>
      </c>
      <c r="F367" s="16">
        <v>2000</v>
      </c>
      <c r="G367" s="16">
        <v>2</v>
      </c>
      <c r="H367" s="16">
        <f t="shared" si="40"/>
        <v>2</v>
      </c>
      <c r="I367" s="16">
        <v>0.3</v>
      </c>
      <c r="J367" s="16">
        <v>30.8</v>
      </c>
      <c r="K367" s="16">
        <v>25000</v>
      </c>
      <c r="L367" s="16">
        <v>125000</v>
      </c>
      <c r="M367" s="16">
        <v>0.2</v>
      </c>
      <c r="N367" s="16">
        <v>6.77388816336</v>
      </c>
      <c r="O367" s="16">
        <v>0.8352806316</v>
      </c>
      <c r="P367" s="16">
        <v>1.755768</v>
      </c>
      <c r="Q367" s="16">
        <v>0.534579604224</v>
      </c>
      <c r="R367" s="15">
        <v>262.92836</v>
      </c>
      <c r="S367" s="15">
        <v>3</v>
      </c>
      <c r="T367" s="22"/>
      <c r="U367" s="22"/>
      <c r="V367" s="22"/>
    </row>
    <row r="368" ht="19.5" customHeight="1" spans="1:22">
      <c r="A368" s="20"/>
      <c r="B368" s="16" t="s">
        <v>447</v>
      </c>
      <c r="C368" s="16">
        <v>0</v>
      </c>
      <c r="D368" s="16">
        <v>125</v>
      </c>
      <c r="E368" s="16">
        <v>1000</v>
      </c>
      <c r="F368" s="16">
        <v>2000</v>
      </c>
      <c r="G368" s="16">
        <v>2</v>
      </c>
      <c r="H368" s="16">
        <f t="shared" si="40"/>
        <v>2</v>
      </c>
      <c r="I368" s="16">
        <v>0.3</v>
      </c>
      <c r="J368" s="16">
        <v>30.8</v>
      </c>
      <c r="K368" s="16">
        <v>25000</v>
      </c>
      <c r="L368" s="16">
        <v>125000</v>
      </c>
      <c r="M368" s="16">
        <v>0.2</v>
      </c>
      <c r="N368" s="16">
        <v>6.77388816336</v>
      </c>
      <c r="O368" s="16">
        <v>2.6323353504</v>
      </c>
      <c r="P368" s="16">
        <v>1.755768</v>
      </c>
      <c r="Q368" s="16">
        <v>1.684694624256</v>
      </c>
      <c r="R368" s="15">
        <v>215.46964</v>
      </c>
      <c r="S368" s="15">
        <v>3</v>
      </c>
      <c r="T368" s="22"/>
      <c r="U368" s="22"/>
      <c r="V368" s="22"/>
    </row>
    <row r="369" ht="19.5" customHeight="1" spans="1:22">
      <c r="A369" s="18"/>
      <c r="B369" s="16" t="s">
        <v>448</v>
      </c>
      <c r="C369" s="16">
        <v>0</v>
      </c>
      <c r="D369" s="16">
        <v>125</v>
      </c>
      <c r="E369" s="16">
        <v>1000</v>
      </c>
      <c r="F369" s="16">
        <v>2000</v>
      </c>
      <c r="G369" s="16">
        <v>2</v>
      </c>
      <c r="H369" s="16">
        <f t="shared" si="40"/>
        <v>2</v>
      </c>
      <c r="I369" s="16">
        <v>0.3</v>
      </c>
      <c r="J369" s="16">
        <v>30.8</v>
      </c>
      <c r="K369" s="16">
        <v>25000</v>
      </c>
      <c r="L369" s="16">
        <v>125000</v>
      </c>
      <c r="M369" s="16">
        <v>0.2</v>
      </c>
      <c r="N369" s="16">
        <v>6.77388816336</v>
      </c>
      <c r="O369" s="16">
        <v>3.5097804672</v>
      </c>
      <c r="P369" s="16">
        <v>1.755768</v>
      </c>
      <c r="Q369" s="16">
        <v>1.684694624256</v>
      </c>
      <c r="R369" s="15">
        <v>294.38472</v>
      </c>
      <c r="S369" s="15">
        <v>3</v>
      </c>
      <c r="T369" s="22"/>
      <c r="U369" s="22"/>
      <c r="V369" s="22"/>
    </row>
    <row r="370" ht="19.5" customHeight="1" spans="1:22">
      <c r="A370" s="17" t="s">
        <v>449</v>
      </c>
      <c r="B370" s="15" t="s">
        <v>450</v>
      </c>
      <c r="C370" s="16">
        <v>0</v>
      </c>
      <c r="D370" s="16">
        <v>125</v>
      </c>
      <c r="E370" s="16">
        <v>1000</v>
      </c>
      <c r="F370" s="16">
        <v>2000</v>
      </c>
      <c r="G370" s="16">
        <v>2</v>
      </c>
      <c r="H370" s="16">
        <f t="shared" si="40"/>
        <v>2</v>
      </c>
      <c r="I370" s="16">
        <v>0.1</v>
      </c>
      <c r="J370" s="16">
        <v>20.7</v>
      </c>
      <c r="K370" s="16">
        <v>27500</v>
      </c>
      <c r="L370" s="16">
        <v>125000</v>
      </c>
      <c r="M370" s="16">
        <v>0.22</v>
      </c>
      <c r="N370" s="16">
        <v>6.15808014850909</v>
      </c>
      <c r="O370" s="16">
        <v>2.6323353504</v>
      </c>
      <c r="P370" s="16">
        <v>1.684694624256</v>
      </c>
      <c r="Q370" s="16">
        <v>1.684694624256</v>
      </c>
      <c r="R370" s="15">
        <v>195.1</v>
      </c>
      <c r="S370" s="15">
        <v>3</v>
      </c>
      <c r="T370" s="22"/>
      <c r="U370" s="22"/>
      <c r="V370" s="22"/>
    </row>
    <row r="371" ht="19.5" customHeight="1" spans="1:22">
      <c r="A371" s="20"/>
      <c r="B371" s="15" t="s">
        <v>451</v>
      </c>
      <c r="C371" s="16">
        <v>0</v>
      </c>
      <c r="D371" s="16">
        <v>125</v>
      </c>
      <c r="E371" s="16">
        <v>1000</v>
      </c>
      <c r="F371" s="16">
        <v>2000</v>
      </c>
      <c r="G371" s="16">
        <v>2</v>
      </c>
      <c r="H371" s="16">
        <f t="shared" si="40"/>
        <v>2</v>
      </c>
      <c r="I371" s="16">
        <v>0.2</v>
      </c>
      <c r="J371" s="16">
        <v>20.7</v>
      </c>
      <c r="K371" s="16">
        <v>27500</v>
      </c>
      <c r="L371" s="16">
        <v>125000</v>
      </c>
      <c r="M371" s="16">
        <v>0.22</v>
      </c>
      <c r="N371" s="16">
        <v>6.15808014850909</v>
      </c>
      <c r="O371" s="16">
        <v>2.6323353504</v>
      </c>
      <c r="P371" s="16">
        <v>1.684694624256</v>
      </c>
      <c r="Q371" s="16">
        <v>1.684694624256</v>
      </c>
      <c r="R371" s="15">
        <v>242.5</v>
      </c>
      <c r="S371" s="15">
        <v>3</v>
      </c>
      <c r="T371" s="22"/>
      <c r="U371" s="22"/>
      <c r="V371" s="22"/>
    </row>
    <row r="372" ht="19.5" customHeight="1" spans="1:22">
      <c r="A372" s="20"/>
      <c r="B372" s="15" t="s">
        <v>452</v>
      </c>
      <c r="C372" s="16">
        <v>0</v>
      </c>
      <c r="D372" s="16">
        <v>125</v>
      </c>
      <c r="E372" s="16">
        <v>1000</v>
      </c>
      <c r="F372" s="16">
        <v>2000</v>
      </c>
      <c r="G372" s="16">
        <v>2</v>
      </c>
      <c r="H372" s="16">
        <f t="shared" si="40"/>
        <v>2</v>
      </c>
      <c r="I372" s="16">
        <v>0.3</v>
      </c>
      <c r="J372" s="16">
        <v>20.7</v>
      </c>
      <c r="K372" s="16">
        <v>27500</v>
      </c>
      <c r="L372" s="16">
        <v>125000</v>
      </c>
      <c r="M372" s="16">
        <v>0.22</v>
      </c>
      <c r="N372" s="16">
        <v>6.15808014850909</v>
      </c>
      <c r="O372" s="16">
        <v>2.6323353504</v>
      </c>
      <c r="P372" s="16">
        <v>1.684694624256</v>
      </c>
      <c r="Q372" s="16">
        <v>1.684694624256</v>
      </c>
      <c r="R372" s="15">
        <v>233.55</v>
      </c>
      <c r="S372" s="15">
        <v>3</v>
      </c>
      <c r="T372" s="22"/>
      <c r="U372" s="22"/>
      <c r="V372" s="22"/>
    </row>
    <row r="373" ht="19.5" customHeight="1" spans="1:22">
      <c r="A373" s="20"/>
      <c r="B373" s="15" t="s">
        <v>453</v>
      </c>
      <c r="C373" s="16">
        <v>0</v>
      </c>
      <c r="D373" s="16">
        <v>125</v>
      </c>
      <c r="E373" s="16">
        <v>1000</v>
      </c>
      <c r="F373" s="16">
        <v>2000</v>
      </c>
      <c r="G373" s="16">
        <v>2</v>
      </c>
      <c r="H373" s="16">
        <v>2</v>
      </c>
      <c r="I373" s="16">
        <v>0.4</v>
      </c>
      <c r="J373" s="16">
        <v>20.7</v>
      </c>
      <c r="K373" s="16">
        <v>27500</v>
      </c>
      <c r="L373" s="16">
        <v>125000</v>
      </c>
      <c r="M373" s="16">
        <v>0.22</v>
      </c>
      <c r="N373" s="16">
        <v>6.15808014850909</v>
      </c>
      <c r="O373" s="16">
        <v>2.6323353504</v>
      </c>
      <c r="P373" s="16">
        <v>1.684694624256</v>
      </c>
      <c r="Q373" s="16">
        <v>1.684694624256</v>
      </c>
      <c r="R373" s="15">
        <v>201.2</v>
      </c>
      <c r="S373" s="15">
        <v>3</v>
      </c>
      <c r="T373" s="22"/>
      <c r="U373" s="22"/>
      <c r="V373" s="22"/>
    </row>
    <row r="374" ht="19.5" customHeight="1" spans="1:22">
      <c r="A374" s="20"/>
      <c r="B374" s="15" t="s">
        <v>454</v>
      </c>
      <c r="C374" s="16">
        <v>0</v>
      </c>
      <c r="D374" s="16">
        <v>125</v>
      </c>
      <c r="E374" s="16">
        <v>1000</v>
      </c>
      <c r="F374" s="16">
        <v>1000</v>
      </c>
      <c r="G374" s="16">
        <v>1</v>
      </c>
      <c r="H374" s="16">
        <v>1</v>
      </c>
      <c r="I374" s="16">
        <v>0.3</v>
      </c>
      <c r="J374" s="16">
        <v>30.8</v>
      </c>
      <c r="K374" s="16">
        <v>27500</v>
      </c>
      <c r="L374" s="16">
        <v>125000</v>
      </c>
      <c r="M374" s="16">
        <v>0.22</v>
      </c>
      <c r="N374" s="16">
        <v>6.15808014850909</v>
      </c>
      <c r="O374" s="16">
        <v>2.6323353504</v>
      </c>
      <c r="P374" s="16">
        <v>1.684694624256</v>
      </c>
      <c r="Q374" s="16">
        <v>1.684694624256</v>
      </c>
      <c r="R374" s="15">
        <v>508.7</v>
      </c>
      <c r="S374" s="15">
        <v>1</v>
      </c>
      <c r="T374" s="22"/>
      <c r="U374" s="22"/>
      <c r="V374" s="22"/>
    </row>
    <row r="375" ht="19.5" customHeight="1" spans="1:22">
      <c r="A375" s="20"/>
      <c r="B375" s="15" t="s">
        <v>455</v>
      </c>
      <c r="C375" s="16">
        <v>0</v>
      </c>
      <c r="D375" s="16">
        <v>125</v>
      </c>
      <c r="E375" s="16">
        <v>1000</v>
      </c>
      <c r="F375" s="16">
        <v>1500</v>
      </c>
      <c r="G375" s="16">
        <v>1.5</v>
      </c>
      <c r="H375" s="16">
        <v>1.5</v>
      </c>
      <c r="I375" s="16">
        <v>0.3</v>
      </c>
      <c r="J375" s="16">
        <v>30.8</v>
      </c>
      <c r="K375" s="16">
        <v>27500</v>
      </c>
      <c r="L375" s="16">
        <v>125000</v>
      </c>
      <c r="M375" s="16">
        <v>0.22</v>
      </c>
      <c r="N375" s="16">
        <v>6.15808014850909</v>
      </c>
      <c r="O375" s="16">
        <v>2.6323353504</v>
      </c>
      <c r="P375" s="16">
        <v>1.684694624256</v>
      </c>
      <c r="Q375" s="16">
        <v>1.684694624256</v>
      </c>
      <c r="R375" s="15">
        <v>329.05</v>
      </c>
      <c r="S375" s="15">
        <v>2</v>
      </c>
      <c r="T375" s="22"/>
      <c r="U375" s="22"/>
      <c r="V375" s="22"/>
    </row>
    <row r="376" ht="19.5" customHeight="1" spans="1:22">
      <c r="A376" s="20"/>
      <c r="B376" s="15" t="s">
        <v>456</v>
      </c>
      <c r="C376" s="16">
        <v>0</v>
      </c>
      <c r="D376" s="16">
        <v>125</v>
      </c>
      <c r="E376" s="16">
        <v>1000</v>
      </c>
      <c r="F376" s="16">
        <v>2000</v>
      </c>
      <c r="G376" s="16">
        <v>2</v>
      </c>
      <c r="H376" s="16">
        <v>2</v>
      </c>
      <c r="I376" s="16">
        <v>0.3</v>
      </c>
      <c r="J376" s="16">
        <v>30.8</v>
      </c>
      <c r="K376" s="16">
        <v>27500</v>
      </c>
      <c r="L376" s="16">
        <v>125000</v>
      </c>
      <c r="M376" s="16">
        <v>0.22</v>
      </c>
      <c r="N376" s="16">
        <v>6.15808014850909</v>
      </c>
      <c r="O376" s="16">
        <v>2.6323353504</v>
      </c>
      <c r="P376" s="16">
        <v>1.684694624256</v>
      </c>
      <c r="Q376" s="16">
        <v>1.684694624256</v>
      </c>
      <c r="R376" s="15">
        <v>226.05</v>
      </c>
      <c r="S376" s="15">
        <v>3</v>
      </c>
      <c r="T376" s="22"/>
      <c r="U376" s="22"/>
      <c r="V376" s="22"/>
    </row>
    <row r="377" ht="19.5" customHeight="1" spans="1:22">
      <c r="A377" s="20"/>
      <c r="B377" s="15" t="s">
        <v>457</v>
      </c>
      <c r="C377" s="16">
        <v>0</v>
      </c>
      <c r="D377" s="16">
        <v>125</v>
      </c>
      <c r="E377" s="16">
        <v>1000</v>
      </c>
      <c r="F377" s="16">
        <v>2500</v>
      </c>
      <c r="G377" s="16">
        <v>2.5</v>
      </c>
      <c r="H377" s="16">
        <f>F377/E377</f>
        <v>2.5</v>
      </c>
      <c r="I377" s="16">
        <v>0.3</v>
      </c>
      <c r="J377" s="16">
        <v>30.8</v>
      </c>
      <c r="K377" s="16">
        <v>27500</v>
      </c>
      <c r="L377" s="16">
        <v>125000</v>
      </c>
      <c r="M377" s="16">
        <v>0.22</v>
      </c>
      <c r="N377" s="16">
        <v>6.15808014850909</v>
      </c>
      <c r="O377" s="16">
        <v>2.6323353504</v>
      </c>
      <c r="P377" s="16">
        <v>1.684694624256</v>
      </c>
      <c r="Q377" s="16">
        <v>1.684694624256</v>
      </c>
      <c r="R377" s="15">
        <v>223</v>
      </c>
      <c r="S377" s="15">
        <v>3</v>
      </c>
      <c r="T377" s="22"/>
      <c r="U377" s="22"/>
      <c r="V377" s="22"/>
    </row>
    <row r="378" ht="19.5" customHeight="1" spans="1:22">
      <c r="A378" s="20"/>
      <c r="B378" s="15" t="s">
        <v>458</v>
      </c>
      <c r="C378" s="16">
        <v>0</v>
      </c>
      <c r="D378" s="16">
        <v>125</v>
      </c>
      <c r="E378" s="16">
        <v>1000</v>
      </c>
      <c r="F378" s="16">
        <v>2000</v>
      </c>
      <c r="G378" s="16">
        <v>2</v>
      </c>
      <c r="H378" s="16">
        <v>2</v>
      </c>
      <c r="I378" s="16">
        <v>0.3</v>
      </c>
      <c r="J378" s="16">
        <v>30.8</v>
      </c>
      <c r="K378" s="16">
        <v>27500</v>
      </c>
      <c r="L378" s="16">
        <v>125000</v>
      </c>
      <c r="M378" s="16">
        <v>0.22</v>
      </c>
      <c r="N378" s="16">
        <v>3.80692301181818</v>
      </c>
      <c r="O378" s="16">
        <v>2.6323353504</v>
      </c>
      <c r="P378" s="16">
        <v>1.684694624256</v>
      </c>
      <c r="Q378" s="16">
        <v>1.684694624256</v>
      </c>
      <c r="R378" s="15">
        <v>234.5</v>
      </c>
      <c r="S378" s="15">
        <v>3</v>
      </c>
      <c r="T378" s="22"/>
      <c r="U378" s="22"/>
      <c r="V378" s="22"/>
    </row>
    <row r="379" ht="19.5" customHeight="1" spans="1:22">
      <c r="A379" s="20"/>
      <c r="B379" s="15" t="s">
        <v>459</v>
      </c>
      <c r="C379" s="16">
        <v>0</v>
      </c>
      <c r="D379" s="16">
        <v>125</v>
      </c>
      <c r="E379" s="16">
        <v>1000</v>
      </c>
      <c r="F379" s="16">
        <v>2000</v>
      </c>
      <c r="G379" s="16">
        <v>2</v>
      </c>
      <c r="H379" s="16">
        <v>2</v>
      </c>
      <c r="I379" s="16">
        <v>0.3</v>
      </c>
      <c r="J379" s="16">
        <v>30.8</v>
      </c>
      <c r="K379" s="16">
        <v>27500</v>
      </c>
      <c r="L379" s="16">
        <v>125000</v>
      </c>
      <c r="M379" s="16">
        <v>0.22</v>
      </c>
      <c r="N379" s="16">
        <v>5.3383878528</v>
      </c>
      <c r="O379" s="16">
        <v>2.6323353504</v>
      </c>
      <c r="P379" s="16">
        <v>1.684694624256</v>
      </c>
      <c r="Q379" s="16">
        <v>1.684694624256</v>
      </c>
      <c r="R379" s="15">
        <v>222.75</v>
      </c>
      <c r="S379" s="15">
        <v>3</v>
      </c>
      <c r="T379" s="22"/>
      <c r="U379" s="22"/>
      <c r="V379" s="22"/>
    </row>
    <row r="380" ht="19.5" customHeight="1" spans="1:22">
      <c r="A380" s="20"/>
      <c r="B380" s="15" t="s">
        <v>460</v>
      </c>
      <c r="C380" s="16">
        <v>0</v>
      </c>
      <c r="D380" s="16">
        <v>125</v>
      </c>
      <c r="E380" s="16">
        <v>1000</v>
      </c>
      <c r="F380" s="16">
        <v>2000</v>
      </c>
      <c r="G380" s="16">
        <v>2</v>
      </c>
      <c r="H380" s="16">
        <f>F380/E380</f>
        <v>2</v>
      </c>
      <c r="I380" s="16">
        <v>0.2</v>
      </c>
      <c r="J380" s="16">
        <v>30.8</v>
      </c>
      <c r="K380" s="16">
        <v>27500</v>
      </c>
      <c r="L380" s="16">
        <v>125000</v>
      </c>
      <c r="M380" s="16">
        <v>0.22</v>
      </c>
      <c r="N380" s="16">
        <v>8.76716188636364</v>
      </c>
      <c r="O380" s="16">
        <v>2.6323353504</v>
      </c>
      <c r="P380" s="16">
        <v>1.684694624256</v>
      </c>
      <c r="Q380" s="16">
        <v>1.684694624256</v>
      </c>
      <c r="R380" s="15">
        <v>268</v>
      </c>
      <c r="S380" s="15">
        <v>3</v>
      </c>
      <c r="T380" s="22"/>
      <c r="U380" s="22"/>
      <c r="V380" s="22"/>
    </row>
    <row r="381" ht="19.5" customHeight="1" spans="1:22">
      <c r="A381" s="20"/>
      <c r="B381" s="15" t="s">
        <v>461</v>
      </c>
      <c r="C381" s="16">
        <v>0</v>
      </c>
      <c r="D381" s="16">
        <v>125</v>
      </c>
      <c r="E381" s="16">
        <v>1000</v>
      </c>
      <c r="F381" s="16">
        <v>2000</v>
      </c>
      <c r="G381" s="16">
        <v>2</v>
      </c>
      <c r="H381" s="16">
        <v>2</v>
      </c>
      <c r="I381" s="16">
        <v>0.3</v>
      </c>
      <c r="J381" s="16">
        <v>30.8</v>
      </c>
      <c r="K381" s="16">
        <v>33750</v>
      </c>
      <c r="L381" s="16">
        <v>125000</v>
      </c>
      <c r="M381" s="16">
        <v>0.27</v>
      </c>
      <c r="N381" s="16">
        <v>5.01769493582222</v>
      </c>
      <c r="O381" s="16">
        <v>2.6323353504</v>
      </c>
      <c r="P381" s="16">
        <v>1.684694624256</v>
      </c>
      <c r="Q381" s="16">
        <v>1.684694624256</v>
      </c>
      <c r="R381" s="15">
        <v>237.51</v>
      </c>
      <c r="S381" s="15">
        <v>3</v>
      </c>
      <c r="T381" s="22"/>
      <c r="U381" s="22"/>
      <c r="V381" s="22"/>
    </row>
    <row r="382" ht="19.5" customHeight="1" spans="1:22">
      <c r="A382" s="18"/>
      <c r="B382" s="15" t="s">
        <v>462</v>
      </c>
      <c r="C382" s="16">
        <v>0</v>
      </c>
      <c r="D382" s="16">
        <v>125</v>
      </c>
      <c r="E382" s="16">
        <v>1000</v>
      </c>
      <c r="F382" s="16">
        <v>2000</v>
      </c>
      <c r="G382" s="16">
        <v>2</v>
      </c>
      <c r="H382" s="16">
        <v>2</v>
      </c>
      <c r="I382" s="16">
        <v>0.3</v>
      </c>
      <c r="J382" s="16">
        <v>30.8</v>
      </c>
      <c r="K382" s="16">
        <v>21250</v>
      </c>
      <c r="L382" s="16">
        <v>125000</v>
      </c>
      <c r="M382" s="16">
        <v>0.17</v>
      </c>
      <c r="N382" s="16">
        <v>7.96928019218824</v>
      </c>
      <c r="O382" s="16">
        <v>2.6323353504</v>
      </c>
      <c r="P382" s="16">
        <v>1.684694624256</v>
      </c>
      <c r="Q382" s="16">
        <v>1.684694624256</v>
      </c>
      <c r="R382" s="15">
        <v>280.325</v>
      </c>
      <c r="S382" s="15">
        <v>3</v>
      </c>
      <c r="T382" s="22"/>
      <c r="U382" s="22"/>
      <c r="V382" s="22"/>
    </row>
    <row r="383" ht="19.5" customHeight="1" spans="1:22">
      <c r="A383" s="19" t="s">
        <v>463</v>
      </c>
      <c r="B383" s="16" t="s">
        <v>464</v>
      </c>
      <c r="C383" s="16">
        <v>0</v>
      </c>
      <c r="D383" s="16">
        <v>75</v>
      </c>
      <c r="E383" s="16">
        <v>900</v>
      </c>
      <c r="F383" s="16">
        <v>2250</v>
      </c>
      <c r="G383" s="16">
        <v>2.5</v>
      </c>
      <c r="H383" s="16">
        <f t="shared" ref="H383:H391" si="41">F383/E383</f>
        <v>2.5</v>
      </c>
      <c r="I383" s="16">
        <v>0.1</v>
      </c>
      <c r="J383" s="16">
        <v>30.08</v>
      </c>
      <c r="K383" s="16">
        <v>13500</v>
      </c>
      <c r="L383" s="16">
        <v>67500</v>
      </c>
      <c r="M383" s="16">
        <v>0.2</v>
      </c>
      <c r="N383" s="16">
        <v>19.601042962963</v>
      </c>
      <c r="O383" s="16">
        <v>3.34933333333333</v>
      </c>
      <c r="P383" s="16">
        <v>2.408445</v>
      </c>
      <c r="Q383" s="16">
        <v>2.8888</v>
      </c>
      <c r="R383" s="15">
        <v>134.076285</v>
      </c>
      <c r="S383" s="15">
        <v>3</v>
      </c>
      <c r="T383" s="22"/>
      <c r="U383" s="22"/>
      <c r="V383" s="22"/>
    </row>
    <row r="384" ht="19.5" customHeight="1" spans="1:22">
      <c r="A384" s="18"/>
      <c r="B384" s="16" t="s">
        <v>465</v>
      </c>
      <c r="C384" s="16">
        <v>0</v>
      </c>
      <c r="D384" s="16">
        <v>75</v>
      </c>
      <c r="E384" s="16">
        <v>900</v>
      </c>
      <c r="F384" s="16">
        <v>2250</v>
      </c>
      <c r="G384" s="16">
        <v>2.5</v>
      </c>
      <c r="H384" s="16">
        <f t="shared" si="41"/>
        <v>2.5</v>
      </c>
      <c r="I384" s="16">
        <v>0.2</v>
      </c>
      <c r="J384" s="16">
        <v>30.08</v>
      </c>
      <c r="K384" s="16">
        <v>13500</v>
      </c>
      <c r="L384" s="16">
        <v>67500</v>
      </c>
      <c r="M384" s="16">
        <v>0.2</v>
      </c>
      <c r="N384" s="16">
        <v>19.601042962963</v>
      </c>
      <c r="O384" s="16">
        <v>3.34933333333333</v>
      </c>
      <c r="P384" s="16">
        <v>2.408445</v>
      </c>
      <c r="Q384" s="16">
        <v>2.8888</v>
      </c>
      <c r="R384" s="15">
        <v>151.524885</v>
      </c>
      <c r="S384" s="15">
        <v>3</v>
      </c>
      <c r="T384" s="22"/>
      <c r="U384" s="22"/>
      <c r="V384" s="22"/>
    </row>
    <row r="385" ht="19.5" customHeight="1" spans="1:22">
      <c r="A385" s="15" t="s">
        <v>466</v>
      </c>
      <c r="B385" s="15" t="s">
        <v>467</v>
      </c>
      <c r="C385" s="16">
        <v>1</v>
      </c>
      <c r="D385" s="16">
        <v>200</v>
      </c>
      <c r="E385" s="16">
        <v>1700</v>
      </c>
      <c r="F385" s="16">
        <v>3280</v>
      </c>
      <c r="G385" s="16">
        <v>1.93</v>
      </c>
      <c r="H385" s="16">
        <f t="shared" si="41"/>
        <v>1.92941176470588</v>
      </c>
      <c r="I385" s="16">
        <v>0.093</v>
      </c>
      <c r="J385" s="16">
        <v>30</v>
      </c>
      <c r="K385" s="16">
        <v>80000</v>
      </c>
      <c r="L385" s="16">
        <v>340000</v>
      </c>
      <c r="M385" s="16">
        <v>0.235294117647059</v>
      </c>
      <c r="N385" s="16">
        <v>8.80818</v>
      </c>
      <c r="O385" s="16">
        <v>2.26697325883039</v>
      </c>
      <c r="P385" s="16">
        <v>1.5007</v>
      </c>
      <c r="Q385" s="16">
        <v>1.68775</v>
      </c>
      <c r="R385" s="15">
        <v>679.17795</v>
      </c>
      <c r="S385" s="15">
        <v>2</v>
      </c>
      <c r="T385" s="22"/>
      <c r="U385" s="22"/>
      <c r="V385" s="22"/>
    </row>
    <row r="386" ht="19.5" customHeight="1" spans="1:22">
      <c r="A386" s="15" t="s">
        <v>468</v>
      </c>
      <c r="B386" s="15" t="s">
        <v>469</v>
      </c>
      <c r="C386" s="16">
        <v>0</v>
      </c>
      <c r="D386" s="16">
        <v>100</v>
      </c>
      <c r="E386" s="16">
        <v>2200</v>
      </c>
      <c r="F386" s="16">
        <v>1100</v>
      </c>
      <c r="G386" s="16">
        <v>0.5</v>
      </c>
      <c r="H386" s="16">
        <f t="shared" si="41"/>
        <v>0.5</v>
      </c>
      <c r="I386" s="16">
        <v>0.0310800310800311</v>
      </c>
      <c r="J386" s="16">
        <v>29.7</v>
      </c>
      <c r="K386" s="16">
        <v>40000</v>
      </c>
      <c r="L386" s="16">
        <v>260000</v>
      </c>
      <c r="M386" s="16">
        <v>0.153846153846154</v>
      </c>
      <c r="N386" s="16">
        <v>14.646216</v>
      </c>
      <c r="O386" s="16">
        <v>4.092048</v>
      </c>
      <c r="P386" s="16">
        <v>2.728032</v>
      </c>
      <c r="Q386" s="16">
        <v>2.728032</v>
      </c>
      <c r="R386" s="15"/>
      <c r="S386" s="15">
        <v>2</v>
      </c>
      <c r="T386" s="22"/>
      <c r="U386" s="22"/>
      <c r="V386" s="22"/>
    </row>
    <row r="387" ht="19.5" customHeight="1" spans="1:22">
      <c r="A387" s="17" t="s">
        <v>470</v>
      </c>
      <c r="B387" s="15" t="s">
        <v>471</v>
      </c>
      <c r="C387" s="16">
        <v>0</v>
      </c>
      <c r="D387" s="16">
        <v>80</v>
      </c>
      <c r="E387" s="16">
        <v>2250</v>
      </c>
      <c r="F387" s="16">
        <v>1875</v>
      </c>
      <c r="G387" s="16">
        <v>0.83</v>
      </c>
      <c r="H387" s="16">
        <f t="shared" si="41"/>
        <v>0.833333333333333</v>
      </c>
      <c r="I387" s="16">
        <v>0.0544245283018868</v>
      </c>
      <c r="J387" s="16">
        <v>26</v>
      </c>
      <c r="K387" s="16">
        <v>62500</v>
      </c>
      <c r="L387" s="16">
        <v>265000</v>
      </c>
      <c r="M387" s="16">
        <v>0.235849056603774</v>
      </c>
      <c r="N387" s="16">
        <v>2.90662128352</v>
      </c>
      <c r="O387" s="16">
        <v>3.62892312</v>
      </c>
      <c r="P387" s="16">
        <v>4.4036145</v>
      </c>
      <c r="Q387" s="16">
        <v>8.8069464</v>
      </c>
      <c r="R387" s="15">
        <v>654.1069</v>
      </c>
      <c r="S387" s="15">
        <v>2</v>
      </c>
      <c r="T387" s="22"/>
      <c r="U387" s="22"/>
      <c r="V387" s="22"/>
    </row>
    <row r="388" ht="19.5" customHeight="1" spans="1:22">
      <c r="A388" s="20"/>
      <c r="B388" s="15" t="s">
        <v>472</v>
      </c>
      <c r="C388" s="16">
        <v>0</v>
      </c>
      <c r="D388" s="16">
        <v>80</v>
      </c>
      <c r="E388" s="16">
        <v>2250</v>
      </c>
      <c r="F388" s="16">
        <v>1875</v>
      </c>
      <c r="G388" s="16">
        <v>0.83</v>
      </c>
      <c r="H388" s="16">
        <f t="shared" si="41"/>
        <v>0.833333333333333</v>
      </c>
      <c r="I388" s="16">
        <v>0.0575235849056604</v>
      </c>
      <c r="J388" s="16">
        <v>24.6</v>
      </c>
      <c r="K388" s="16">
        <v>62500</v>
      </c>
      <c r="L388" s="16">
        <v>265000</v>
      </c>
      <c r="M388" s="16">
        <v>0.235849056603774</v>
      </c>
      <c r="N388" s="16">
        <v>2.90662128352</v>
      </c>
      <c r="O388" s="16">
        <v>1.40915664</v>
      </c>
      <c r="P388" s="16">
        <v>1.4678715</v>
      </c>
      <c r="Q388" s="16">
        <v>2.9356488</v>
      </c>
      <c r="R388" s="15">
        <v>484.45</v>
      </c>
      <c r="S388" s="15">
        <v>2</v>
      </c>
      <c r="T388" s="22"/>
      <c r="U388" s="22"/>
      <c r="V388" s="22"/>
    </row>
    <row r="389" ht="19.5" customHeight="1" spans="1:22">
      <c r="A389" s="20"/>
      <c r="B389" s="15" t="s">
        <v>473</v>
      </c>
      <c r="C389" s="16">
        <v>0</v>
      </c>
      <c r="D389" s="16">
        <v>80</v>
      </c>
      <c r="E389" s="16">
        <v>2250</v>
      </c>
      <c r="F389" s="16">
        <v>1875</v>
      </c>
      <c r="G389" s="16">
        <v>0.83</v>
      </c>
      <c r="H389" s="16">
        <f t="shared" si="41"/>
        <v>0.833333333333333</v>
      </c>
      <c r="I389" s="16">
        <v>0.0544245283018868</v>
      </c>
      <c r="J389" s="16">
        <v>26</v>
      </c>
      <c r="K389" s="16">
        <v>62500</v>
      </c>
      <c r="L389" s="16">
        <v>265000</v>
      </c>
      <c r="M389" s="16">
        <v>0.235849056603774</v>
      </c>
      <c r="N389" s="16">
        <v>2.90662128352</v>
      </c>
      <c r="O389" s="16">
        <v>1.40915664</v>
      </c>
      <c r="P389" s="16">
        <v>1.4678715</v>
      </c>
      <c r="Q389" s="16">
        <v>2.9356488</v>
      </c>
      <c r="R389" s="15">
        <v>524.66</v>
      </c>
      <c r="S389" s="15">
        <v>2</v>
      </c>
      <c r="T389" s="22"/>
      <c r="U389" s="22"/>
      <c r="V389" s="22"/>
    </row>
    <row r="390" ht="19.5" customHeight="1" spans="1:22">
      <c r="A390" s="20"/>
      <c r="B390" s="15" t="s">
        <v>474</v>
      </c>
      <c r="C390" s="16">
        <v>0</v>
      </c>
      <c r="D390" s="16">
        <v>50</v>
      </c>
      <c r="E390" s="16">
        <v>2250</v>
      </c>
      <c r="F390" s="16">
        <v>1875</v>
      </c>
      <c r="G390" s="16">
        <v>0.83</v>
      </c>
      <c r="H390" s="16">
        <f t="shared" si="41"/>
        <v>0.833333333333333</v>
      </c>
      <c r="I390" s="16">
        <v>0.0717352941176471</v>
      </c>
      <c r="J390" s="16">
        <v>24.6</v>
      </c>
      <c r="K390" s="16">
        <v>62500</v>
      </c>
      <c r="L390" s="16">
        <v>212500</v>
      </c>
      <c r="M390" s="16">
        <v>0.294117647058824</v>
      </c>
      <c r="N390" s="16">
        <v>2.90662128352</v>
      </c>
      <c r="O390" s="16">
        <v>1.40915664</v>
      </c>
      <c r="P390" s="16">
        <v>2.3485944</v>
      </c>
      <c r="Q390" s="16">
        <v>4.69703808</v>
      </c>
      <c r="R390" s="15">
        <v>466.8</v>
      </c>
      <c r="S390" s="15">
        <v>3</v>
      </c>
      <c r="T390" s="22"/>
      <c r="U390" s="22"/>
      <c r="V390" s="22"/>
    </row>
    <row r="391" ht="19.5" customHeight="1" spans="1:22">
      <c r="A391" s="18"/>
      <c r="B391" s="15" t="s">
        <v>475</v>
      </c>
      <c r="C391" s="16">
        <v>0</v>
      </c>
      <c r="D391" s="16">
        <v>50</v>
      </c>
      <c r="E391" s="16">
        <v>2250</v>
      </c>
      <c r="F391" s="16">
        <v>875</v>
      </c>
      <c r="G391" s="16">
        <v>0.39</v>
      </c>
      <c r="H391" s="16">
        <f t="shared" si="41"/>
        <v>0.388888888888889</v>
      </c>
      <c r="I391" s="16">
        <v>0.0678705882352941</v>
      </c>
      <c r="J391" s="16">
        <v>26</v>
      </c>
      <c r="K391" s="16">
        <v>62500</v>
      </c>
      <c r="L391" s="16">
        <v>212500</v>
      </c>
      <c r="M391" s="16">
        <v>0.294117647058824</v>
      </c>
      <c r="N391" s="16">
        <v>2.90662128352</v>
      </c>
      <c r="O391" s="16">
        <v>3.62892312</v>
      </c>
      <c r="P391" s="16">
        <v>7.0457832</v>
      </c>
      <c r="Q391" s="16">
        <v>14.09111424</v>
      </c>
      <c r="R391" s="15">
        <v>799</v>
      </c>
      <c r="S391" s="15">
        <v>3</v>
      </c>
      <c r="T391" s="22"/>
      <c r="U391" s="22"/>
      <c r="V391" s="22"/>
    </row>
    <row r="392" ht="19.5" customHeight="1" spans="1:22">
      <c r="A392" s="17" t="s">
        <v>476</v>
      </c>
      <c r="B392" s="15" t="s">
        <v>114</v>
      </c>
      <c r="C392" s="16">
        <v>0</v>
      </c>
      <c r="D392" s="16">
        <v>150</v>
      </c>
      <c r="E392" s="16">
        <v>1200</v>
      </c>
      <c r="F392" s="16">
        <v>3250</v>
      </c>
      <c r="G392" s="16">
        <v>2.7</v>
      </c>
      <c r="H392" s="16">
        <v>2.7</v>
      </c>
      <c r="I392" s="16">
        <v>0</v>
      </c>
      <c r="J392" s="16">
        <v>31.2</v>
      </c>
      <c r="K392" s="16">
        <v>13800</v>
      </c>
      <c r="L392" s="16">
        <v>180000</v>
      </c>
      <c r="M392" s="16">
        <v>0.0766666666666667</v>
      </c>
      <c r="N392" s="16">
        <v>20.01</v>
      </c>
      <c r="O392" s="16"/>
      <c r="P392" s="16">
        <v>0.9259</v>
      </c>
      <c r="Q392" s="16">
        <v>2.94123155024921</v>
      </c>
      <c r="R392" s="15"/>
      <c r="S392" s="15"/>
      <c r="T392" s="22"/>
      <c r="U392" s="22"/>
      <c r="V392" s="22"/>
    </row>
    <row r="393" ht="19.5" customHeight="1" spans="1:22">
      <c r="A393" s="18"/>
      <c r="B393" s="15" t="s">
        <v>115</v>
      </c>
      <c r="C393" s="16">
        <v>0</v>
      </c>
      <c r="D393" s="16">
        <v>150</v>
      </c>
      <c r="E393" s="16">
        <v>1200</v>
      </c>
      <c r="F393" s="16">
        <v>3250</v>
      </c>
      <c r="G393" s="16">
        <v>2.7</v>
      </c>
      <c r="H393" s="16">
        <v>2.7</v>
      </c>
      <c r="I393" s="16">
        <v>0</v>
      </c>
      <c r="J393" s="16">
        <v>30.4</v>
      </c>
      <c r="K393" s="16">
        <v>19650</v>
      </c>
      <c r="L393" s="16">
        <v>180000</v>
      </c>
      <c r="M393" s="16">
        <v>0.109166666666667</v>
      </c>
      <c r="N393" s="16">
        <v>28.106</v>
      </c>
      <c r="O393" s="16"/>
      <c r="P393" s="16">
        <v>0.987</v>
      </c>
      <c r="Q393" s="16">
        <v>2.94123155024921</v>
      </c>
      <c r="R393" s="15"/>
      <c r="S393" s="15"/>
      <c r="T393" s="22"/>
      <c r="U393" s="22"/>
      <c r="V393" s="22"/>
    </row>
    <row r="394" ht="19.5" customHeight="1" spans="1:22">
      <c r="A394" s="17" t="s">
        <v>477</v>
      </c>
      <c r="B394" s="15" t="s">
        <v>478</v>
      </c>
      <c r="C394" s="16">
        <v>0</v>
      </c>
      <c r="D394" s="16">
        <v>80</v>
      </c>
      <c r="E394" s="16">
        <v>2000</v>
      </c>
      <c r="F394" s="16">
        <v>2300</v>
      </c>
      <c r="G394" s="16">
        <v>1.15</v>
      </c>
      <c r="H394" s="16">
        <v>1.15</v>
      </c>
      <c r="I394" s="16">
        <v>0</v>
      </c>
      <c r="J394" s="16">
        <v>28.6</v>
      </c>
      <c r="K394" s="16">
        <v>62500</v>
      </c>
      <c r="L394" s="16">
        <v>245000</v>
      </c>
      <c r="M394" s="16">
        <v>0.219298245614035</v>
      </c>
      <c r="N394" s="16">
        <v>9.330188</v>
      </c>
      <c r="O394" s="16">
        <v>2.9230678668358</v>
      </c>
      <c r="P394" s="16">
        <v>0.01312416</v>
      </c>
      <c r="Q394" s="16">
        <v>1.312416</v>
      </c>
      <c r="R394" s="16">
        <v>493</v>
      </c>
      <c r="S394" s="15">
        <v>1</v>
      </c>
      <c r="T394" s="22"/>
      <c r="U394" s="22"/>
      <c r="V394" s="22"/>
    </row>
    <row r="395" ht="19.5" customHeight="1" spans="1:22">
      <c r="A395" s="18"/>
      <c r="B395" s="15" t="s">
        <v>479</v>
      </c>
      <c r="C395" s="16">
        <v>0</v>
      </c>
      <c r="D395" s="16">
        <v>80</v>
      </c>
      <c r="E395" s="16">
        <v>3000</v>
      </c>
      <c r="F395" s="16">
        <v>2300</v>
      </c>
      <c r="G395" s="16">
        <v>0.77</v>
      </c>
      <c r="H395" s="16">
        <v>0.77</v>
      </c>
      <c r="I395" s="16">
        <v>0</v>
      </c>
      <c r="J395" s="16">
        <v>27.3</v>
      </c>
      <c r="K395" s="16">
        <v>62500</v>
      </c>
      <c r="L395" s="16">
        <v>325000</v>
      </c>
      <c r="M395" s="16">
        <v>0.192012288786482</v>
      </c>
      <c r="N395" s="16">
        <v>9.330188</v>
      </c>
      <c r="O395" s="16">
        <v>2.9230678668358</v>
      </c>
      <c r="P395" s="16">
        <v>0.01312416</v>
      </c>
      <c r="Q395" s="16">
        <v>1.312416</v>
      </c>
      <c r="R395" s="16">
        <v>660.02</v>
      </c>
      <c r="S395" s="15">
        <v>1</v>
      </c>
      <c r="T395" s="22"/>
      <c r="U395" s="22"/>
      <c r="V395" s="22"/>
    </row>
    <row r="396" ht="19.5" customHeight="1" spans="1:22">
      <c r="A396" s="17" t="s">
        <v>480</v>
      </c>
      <c r="B396" s="15" t="s">
        <v>481</v>
      </c>
      <c r="C396" s="16"/>
      <c r="D396" s="16">
        <v>200</v>
      </c>
      <c r="E396" s="16">
        <v>1520</v>
      </c>
      <c r="F396" s="16">
        <v>3310</v>
      </c>
      <c r="G396" s="16">
        <v>2.2</v>
      </c>
      <c r="H396" s="16">
        <v>2.2</v>
      </c>
      <c r="I396" s="16">
        <v>0.099</v>
      </c>
      <c r="J396" s="16">
        <v>29.5</v>
      </c>
      <c r="K396" s="16">
        <v>44000</v>
      </c>
      <c r="L396" s="16">
        <v>304000</v>
      </c>
      <c r="M396" s="16">
        <v>0.144736842105263</v>
      </c>
      <c r="N396" s="16">
        <v>41.0549039957757</v>
      </c>
      <c r="O396" s="16">
        <v>1.07982910565906</v>
      </c>
      <c r="P396" s="16">
        <v>2.70176968208722</v>
      </c>
      <c r="Q396" s="16">
        <v>3.20200789692806</v>
      </c>
      <c r="R396" s="15">
        <v>721</v>
      </c>
      <c r="S396" s="15"/>
      <c r="T396" s="22"/>
      <c r="U396" s="22"/>
      <c r="V396" s="22"/>
    </row>
    <row r="397" ht="19.5" customHeight="1" spans="1:22">
      <c r="A397" s="18"/>
      <c r="B397" s="15" t="s">
        <v>482</v>
      </c>
      <c r="C397" s="16"/>
      <c r="D397" s="16">
        <v>200</v>
      </c>
      <c r="E397" s="16">
        <v>1520</v>
      </c>
      <c r="F397" s="16">
        <v>3310</v>
      </c>
      <c r="G397" s="16">
        <v>2.2</v>
      </c>
      <c r="H397" s="16">
        <v>2.2</v>
      </c>
      <c r="I397" s="16">
        <v>0.093</v>
      </c>
      <c r="J397" s="16">
        <v>31.5</v>
      </c>
      <c r="K397" s="16">
        <v>44000</v>
      </c>
      <c r="L397" s="16">
        <v>304000</v>
      </c>
      <c r="M397" s="16">
        <v>0.144736842105263</v>
      </c>
      <c r="N397" s="16">
        <v>41.0549039957757</v>
      </c>
      <c r="O397" s="16">
        <v>1.07982910565906</v>
      </c>
      <c r="P397" s="16">
        <v>2.70176968208722</v>
      </c>
      <c r="Q397" s="16">
        <v>3.20200789692806</v>
      </c>
      <c r="R397" s="15">
        <v>730</v>
      </c>
      <c r="S397" s="15"/>
      <c r="T397" s="22"/>
      <c r="U397" s="22"/>
      <c r="V397" s="22"/>
    </row>
    <row r="398" ht="19.5" customHeight="1" spans="1:22">
      <c r="A398" s="17" t="s">
        <v>483</v>
      </c>
      <c r="B398" s="15" t="s">
        <v>484</v>
      </c>
      <c r="C398" s="16">
        <v>0</v>
      </c>
      <c r="D398" s="16">
        <v>50</v>
      </c>
      <c r="E398" s="16">
        <v>1350</v>
      </c>
      <c r="F398" s="16">
        <v>1200</v>
      </c>
      <c r="G398" s="16">
        <v>0.89</v>
      </c>
      <c r="H398" s="16">
        <v>0.888888888888889</v>
      </c>
      <c r="I398" s="16">
        <v>0.0998811188811189</v>
      </c>
      <c r="J398" s="16">
        <v>24.2</v>
      </c>
      <c r="K398" s="16">
        <v>22500</v>
      </c>
      <c r="L398" s="16">
        <v>97500</v>
      </c>
      <c r="M398" s="16">
        <v>0.230769230769231</v>
      </c>
      <c r="N398" s="16">
        <v>4.72308333333333</v>
      </c>
      <c r="O398" s="16"/>
      <c r="P398" s="16">
        <v>2.381376</v>
      </c>
      <c r="Q398" s="16">
        <v>2.381376</v>
      </c>
      <c r="R398" s="15"/>
      <c r="S398" s="15">
        <v>3</v>
      </c>
      <c r="T398" s="22"/>
      <c r="U398" s="22"/>
      <c r="V398" s="22"/>
    </row>
    <row r="399" ht="19.5" customHeight="1" spans="1:22">
      <c r="A399" s="20"/>
      <c r="B399" s="15" t="s">
        <v>485</v>
      </c>
      <c r="C399" s="16">
        <v>0</v>
      </c>
      <c r="D399" s="16">
        <v>50</v>
      </c>
      <c r="E399" s="16">
        <v>1350</v>
      </c>
      <c r="F399" s="16">
        <v>1200</v>
      </c>
      <c r="G399" s="16">
        <v>0.89</v>
      </c>
      <c r="H399" s="16">
        <v>0.888888888888889</v>
      </c>
      <c r="I399" s="16">
        <v>0.0998811188811189</v>
      </c>
      <c r="J399" s="16">
        <v>24.2</v>
      </c>
      <c r="K399" s="16">
        <v>22500</v>
      </c>
      <c r="L399" s="16">
        <v>97500</v>
      </c>
      <c r="M399" s="16">
        <v>0.230769230769231</v>
      </c>
      <c r="N399" s="16">
        <v>4.72308333333333</v>
      </c>
      <c r="O399" s="16"/>
      <c r="P399" s="16">
        <v>2.381376</v>
      </c>
      <c r="Q399" s="16">
        <v>2.381376</v>
      </c>
      <c r="R399" s="15"/>
      <c r="S399" s="15">
        <v>3</v>
      </c>
      <c r="T399" s="22"/>
      <c r="U399" s="22"/>
      <c r="V399" s="22"/>
    </row>
    <row r="400" ht="19.5" customHeight="1" spans="1:22">
      <c r="A400" s="20"/>
      <c r="B400" s="15" t="s">
        <v>486</v>
      </c>
      <c r="C400" s="16">
        <v>0</v>
      </c>
      <c r="D400" s="16">
        <v>50</v>
      </c>
      <c r="E400" s="16">
        <v>1350</v>
      </c>
      <c r="F400" s="16">
        <v>1200</v>
      </c>
      <c r="G400" s="16">
        <v>0.89</v>
      </c>
      <c r="H400" s="16">
        <v>0.888888888888889</v>
      </c>
      <c r="I400" s="16">
        <v>0.0998811188811189</v>
      </c>
      <c r="J400" s="16">
        <v>24.9</v>
      </c>
      <c r="K400" s="16">
        <v>22500</v>
      </c>
      <c r="L400" s="16">
        <v>97500</v>
      </c>
      <c r="M400" s="16">
        <v>0.230769230769231</v>
      </c>
      <c r="N400" s="16">
        <v>9.26983822222222</v>
      </c>
      <c r="O400" s="16"/>
      <c r="P400" s="16">
        <v>1.60768</v>
      </c>
      <c r="Q400" s="16">
        <v>1.60768</v>
      </c>
      <c r="R400" s="15"/>
      <c r="S400" s="15">
        <v>3</v>
      </c>
      <c r="T400" s="22"/>
      <c r="U400" s="22"/>
      <c r="V400" s="22"/>
    </row>
    <row r="401" ht="19.5" customHeight="1" spans="1:22">
      <c r="A401" s="20"/>
      <c r="B401" s="15" t="s">
        <v>487</v>
      </c>
      <c r="C401" s="16">
        <v>0</v>
      </c>
      <c r="D401" s="16">
        <v>50</v>
      </c>
      <c r="E401" s="16">
        <v>1350</v>
      </c>
      <c r="F401" s="16">
        <v>1200</v>
      </c>
      <c r="G401" s="16">
        <v>0.89</v>
      </c>
      <c r="H401" s="16">
        <v>0.888888888888889</v>
      </c>
      <c r="I401" s="16">
        <v>0.0998811188811189</v>
      </c>
      <c r="J401" s="16">
        <v>24.9</v>
      </c>
      <c r="K401" s="16">
        <v>22500</v>
      </c>
      <c r="L401" s="16">
        <v>97500</v>
      </c>
      <c r="M401" s="16">
        <v>0.230769230769231</v>
      </c>
      <c r="N401" s="16">
        <v>9.26983822222222</v>
      </c>
      <c r="O401" s="16"/>
      <c r="P401" s="16">
        <v>4.1156608</v>
      </c>
      <c r="Q401" s="16">
        <v>1.60768</v>
      </c>
      <c r="R401" s="15"/>
      <c r="S401" s="15">
        <v>3</v>
      </c>
      <c r="T401" s="22"/>
      <c r="U401" s="22"/>
      <c r="V401" s="22"/>
    </row>
    <row r="402" ht="19.5" customHeight="1" spans="1:22">
      <c r="A402" s="20"/>
      <c r="B402" s="15" t="s">
        <v>488</v>
      </c>
      <c r="C402" s="16">
        <v>0</v>
      </c>
      <c r="D402" s="16">
        <v>50</v>
      </c>
      <c r="E402" s="16">
        <v>1350</v>
      </c>
      <c r="F402" s="16">
        <v>1200</v>
      </c>
      <c r="G402" s="16">
        <v>0.89</v>
      </c>
      <c r="H402" s="16">
        <v>0.888888888888889</v>
      </c>
      <c r="I402" s="16">
        <v>0.0955384615384615</v>
      </c>
      <c r="J402" s="16">
        <v>27</v>
      </c>
      <c r="K402" s="16">
        <v>22500</v>
      </c>
      <c r="L402" s="16">
        <v>97500</v>
      </c>
      <c r="M402" s="16">
        <v>0.230769230769231</v>
      </c>
      <c r="N402" s="16">
        <v>15.9363122133333</v>
      </c>
      <c r="O402" s="16"/>
      <c r="P402" s="16">
        <v>4.1156608</v>
      </c>
      <c r="Q402" s="16">
        <v>1.60768</v>
      </c>
      <c r="R402" s="15"/>
      <c r="S402" s="15">
        <v>1</v>
      </c>
      <c r="T402" s="22"/>
      <c r="U402" s="22"/>
      <c r="V402" s="22"/>
    </row>
    <row r="403" ht="19.5" customHeight="1" spans="1:22">
      <c r="A403" s="18"/>
      <c r="B403" s="15" t="s">
        <v>489</v>
      </c>
      <c r="C403" s="16">
        <v>0</v>
      </c>
      <c r="D403" s="16">
        <v>50</v>
      </c>
      <c r="E403" s="16">
        <v>1350</v>
      </c>
      <c r="F403" s="16">
        <v>1200</v>
      </c>
      <c r="G403" s="16">
        <v>0.89</v>
      </c>
      <c r="H403" s="16">
        <v>0.888888888888889</v>
      </c>
      <c r="I403" s="16">
        <v>0.0955384615384615</v>
      </c>
      <c r="J403" s="16">
        <v>27</v>
      </c>
      <c r="K403" s="16">
        <v>22500</v>
      </c>
      <c r="L403" s="16">
        <v>97500</v>
      </c>
      <c r="M403" s="16">
        <v>0.230769230769231</v>
      </c>
      <c r="N403" s="16">
        <v>15.9363122133333</v>
      </c>
      <c r="O403" s="16"/>
      <c r="P403" s="16">
        <v>4.1156608</v>
      </c>
      <c r="Q403" s="16">
        <v>1.60768</v>
      </c>
      <c r="R403" s="15"/>
      <c r="S403" s="15">
        <v>1</v>
      </c>
      <c r="T403" s="22"/>
      <c r="U403" s="22"/>
      <c r="V403" s="22"/>
    </row>
    <row r="404" ht="19.5" customHeight="1" spans="1:22">
      <c r="A404" s="17" t="s">
        <v>490</v>
      </c>
      <c r="B404" s="15" t="s">
        <v>491</v>
      </c>
      <c r="C404" s="16">
        <v>0</v>
      </c>
      <c r="D404" s="16">
        <v>30</v>
      </c>
      <c r="E404" s="16">
        <v>430</v>
      </c>
      <c r="F404" s="16">
        <v>150</v>
      </c>
      <c r="G404" s="16">
        <v>0.348837209302326</v>
      </c>
      <c r="H404" s="16">
        <v>0.348837209302326</v>
      </c>
      <c r="I404" s="16">
        <v>0</v>
      </c>
      <c r="J404" s="16">
        <v>22.4</v>
      </c>
      <c r="K404" s="16">
        <v>4500</v>
      </c>
      <c r="L404" s="16">
        <v>20100</v>
      </c>
      <c r="M404" s="16">
        <v>0.223880597014925</v>
      </c>
      <c r="N404" s="16">
        <v>2.61356853333333</v>
      </c>
      <c r="O404" s="16">
        <v>0.653392133333333</v>
      </c>
      <c r="P404" s="16">
        <v>1.30678426666667</v>
      </c>
      <c r="Q404" s="16">
        <v>1.30678426666667</v>
      </c>
      <c r="R404" s="15">
        <v>21.1870809864688</v>
      </c>
      <c r="S404" s="15">
        <v>1</v>
      </c>
      <c r="T404" s="22"/>
      <c r="U404" s="22"/>
      <c r="V404" s="22"/>
    </row>
    <row r="405" ht="19.5" customHeight="1" spans="1:22">
      <c r="A405" s="20"/>
      <c r="B405" s="15" t="s">
        <v>492</v>
      </c>
      <c r="C405" s="16">
        <v>0</v>
      </c>
      <c r="D405" s="16">
        <v>30</v>
      </c>
      <c r="E405" s="16">
        <v>430</v>
      </c>
      <c r="F405" s="16">
        <v>150</v>
      </c>
      <c r="G405" s="16">
        <v>0.348837209302326</v>
      </c>
      <c r="H405" s="16">
        <v>0.348837209302326</v>
      </c>
      <c r="I405" s="16">
        <v>0</v>
      </c>
      <c r="J405" s="16">
        <v>16.9</v>
      </c>
      <c r="K405" s="16">
        <v>4500</v>
      </c>
      <c r="L405" s="16">
        <v>20100</v>
      </c>
      <c r="M405" s="16">
        <v>0.223880597014925</v>
      </c>
      <c r="N405" s="16">
        <v>2.61356853333333</v>
      </c>
      <c r="O405" s="16">
        <v>0.653392133333333</v>
      </c>
      <c r="P405" s="16">
        <v>1.30678426666667</v>
      </c>
      <c r="Q405" s="16">
        <v>1.30678426666667</v>
      </c>
      <c r="R405" s="15">
        <v>17.5384647753094</v>
      </c>
      <c r="S405" s="15">
        <v>1</v>
      </c>
      <c r="T405" s="22"/>
      <c r="U405" s="22"/>
      <c r="V405" s="22"/>
    </row>
    <row r="406" ht="19.5" customHeight="1" spans="1:22">
      <c r="A406" s="20"/>
      <c r="B406" s="15" t="s">
        <v>493</v>
      </c>
      <c r="C406" s="16">
        <v>0</v>
      </c>
      <c r="D406" s="16">
        <v>30</v>
      </c>
      <c r="E406" s="16">
        <v>430</v>
      </c>
      <c r="F406" s="16">
        <v>150</v>
      </c>
      <c r="G406" s="16">
        <v>0.348837209302326</v>
      </c>
      <c r="H406" s="16">
        <v>0.348837209302326</v>
      </c>
      <c r="I406" s="16">
        <v>0</v>
      </c>
      <c r="J406" s="16">
        <v>16.9</v>
      </c>
      <c r="K406" s="16">
        <v>4500</v>
      </c>
      <c r="L406" s="16">
        <v>20100</v>
      </c>
      <c r="M406" s="16">
        <v>0.223880597014925</v>
      </c>
      <c r="N406" s="16">
        <v>2.61356853333333</v>
      </c>
      <c r="O406" s="16">
        <v>0.653392133333333</v>
      </c>
      <c r="P406" s="16">
        <v>1.16249777777778</v>
      </c>
      <c r="Q406" s="16">
        <v>1.16249777777778</v>
      </c>
      <c r="R406" s="15">
        <v>19.5259830669795</v>
      </c>
      <c r="S406" s="15">
        <v>1</v>
      </c>
      <c r="T406" s="22"/>
      <c r="U406" s="22"/>
      <c r="V406" s="22"/>
    </row>
    <row r="407" ht="19.5" customHeight="1" spans="1:22">
      <c r="A407" s="20"/>
      <c r="B407" s="15" t="s">
        <v>494</v>
      </c>
      <c r="C407" s="16">
        <v>0</v>
      </c>
      <c r="D407" s="16">
        <v>30</v>
      </c>
      <c r="E407" s="16">
        <v>430</v>
      </c>
      <c r="F407" s="16">
        <v>150</v>
      </c>
      <c r="G407" s="16">
        <v>0.348837209302326</v>
      </c>
      <c r="H407" s="16">
        <v>0.348837209302326</v>
      </c>
      <c r="I407" s="16">
        <v>0</v>
      </c>
      <c r="J407" s="16">
        <v>16.9</v>
      </c>
      <c r="K407" s="16">
        <v>4500</v>
      </c>
      <c r="L407" s="16">
        <v>20100</v>
      </c>
      <c r="M407" s="16">
        <v>0.223880597014925</v>
      </c>
      <c r="N407" s="16">
        <v>2.61356853333333</v>
      </c>
      <c r="O407" s="16">
        <v>0.653392133333333</v>
      </c>
      <c r="P407" s="16">
        <v>1.30678426666667</v>
      </c>
      <c r="Q407" s="16">
        <v>1.30678426666667</v>
      </c>
      <c r="R407" s="15">
        <v>23.5906278036682</v>
      </c>
      <c r="S407" s="15">
        <v>1</v>
      </c>
      <c r="T407" s="22"/>
      <c r="U407" s="22"/>
      <c r="V407" s="22"/>
    </row>
    <row r="408" ht="19.5" customHeight="1" spans="1:22">
      <c r="A408" s="20"/>
      <c r="B408" s="15" t="s">
        <v>495</v>
      </c>
      <c r="C408" s="16">
        <v>0</v>
      </c>
      <c r="D408" s="16">
        <v>30</v>
      </c>
      <c r="E408" s="16">
        <v>430</v>
      </c>
      <c r="F408" s="16">
        <v>150</v>
      </c>
      <c r="G408" s="16">
        <v>0.348837209302326</v>
      </c>
      <c r="H408" s="16">
        <v>0.348837209302326</v>
      </c>
      <c r="I408" s="16">
        <v>0</v>
      </c>
      <c r="J408" s="16">
        <v>16.1</v>
      </c>
      <c r="K408" s="16">
        <v>4500</v>
      </c>
      <c r="L408" s="16">
        <v>20100</v>
      </c>
      <c r="M408" s="16">
        <v>0.223880597014925</v>
      </c>
      <c r="N408" s="16">
        <v>2.61356853333333</v>
      </c>
      <c r="O408" s="16">
        <v>0.653392133333333</v>
      </c>
      <c r="P408" s="16">
        <v>1.30678426666667</v>
      </c>
      <c r="Q408" s="16">
        <v>1.30678426666667</v>
      </c>
      <c r="R408" s="15">
        <v>19.6518585141712</v>
      </c>
      <c r="S408" s="15">
        <v>1</v>
      </c>
      <c r="T408" s="22"/>
      <c r="U408" s="22"/>
      <c r="V408" s="22"/>
    </row>
    <row r="409" ht="19.5" customHeight="1" spans="1:22">
      <c r="A409" s="20"/>
      <c r="B409" s="15" t="s">
        <v>496</v>
      </c>
      <c r="C409" s="16">
        <v>0</v>
      </c>
      <c r="D409" s="16">
        <v>30</v>
      </c>
      <c r="E409" s="16">
        <v>430</v>
      </c>
      <c r="F409" s="16">
        <v>150</v>
      </c>
      <c r="G409" s="16">
        <v>0.348837209302326</v>
      </c>
      <c r="H409" s="16">
        <v>0.348837209302326</v>
      </c>
      <c r="I409" s="16">
        <v>0</v>
      </c>
      <c r="J409" s="16">
        <v>16.1</v>
      </c>
      <c r="K409" s="16">
        <v>4500</v>
      </c>
      <c r="L409" s="16">
        <v>20100</v>
      </c>
      <c r="M409" s="16">
        <v>0.223880597014925</v>
      </c>
      <c r="N409" s="16">
        <v>2.61356853333333</v>
      </c>
      <c r="O409" s="16">
        <v>0.653392133333333</v>
      </c>
      <c r="P409" s="16">
        <v>1.30678426666667</v>
      </c>
      <c r="Q409" s="16">
        <v>1.30678426666667</v>
      </c>
      <c r="R409" s="15">
        <v>21.6473472969046</v>
      </c>
      <c r="S409" s="15">
        <v>1</v>
      </c>
      <c r="T409" s="22"/>
      <c r="U409" s="22"/>
      <c r="V409" s="22"/>
    </row>
    <row r="410" ht="19.5" customHeight="1" spans="1:22">
      <c r="A410" s="20"/>
      <c r="B410" s="15" t="s">
        <v>497</v>
      </c>
      <c r="C410" s="16">
        <v>1</v>
      </c>
      <c r="D410" s="16">
        <v>25</v>
      </c>
      <c r="E410" s="16">
        <v>430</v>
      </c>
      <c r="F410" s="16">
        <v>150</v>
      </c>
      <c r="G410" s="16">
        <v>0.348837209302326</v>
      </c>
      <c r="H410" s="16">
        <v>0.348837209302326</v>
      </c>
      <c r="I410" s="16">
        <v>0</v>
      </c>
      <c r="J410" s="16">
        <v>26.5</v>
      </c>
      <c r="K410" s="16">
        <v>4350</v>
      </c>
      <c r="L410" s="16">
        <v>17950</v>
      </c>
      <c r="M410" s="16">
        <v>0.242339832869081</v>
      </c>
      <c r="N410" s="16">
        <v>2.84234243678161</v>
      </c>
      <c r="O410" s="16">
        <v>0.710585609195402</v>
      </c>
      <c r="P410" s="16">
        <v>1.64855861333333</v>
      </c>
      <c r="Q410" s="16">
        <v>1.64855861333333</v>
      </c>
      <c r="R410" s="15">
        <v>29.0535628624147</v>
      </c>
      <c r="S410" s="15">
        <v>1</v>
      </c>
      <c r="T410" s="22"/>
      <c r="U410" s="22"/>
      <c r="V410" s="22"/>
    </row>
    <row r="411" ht="19.5" customHeight="1" spans="1:22">
      <c r="A411" s="20"/>
      <c r="B411" s="15" t="s">
        <v>498</v>
      </c>
      <c r="C411" s="16">
        <v>0</v>
      </c>
      <c r="D411" s="16">
        <v>23</v>
      </c>
      <c r="E411" s="16">
        <v>430</v>
      </c>
      <c r="F411" s="16">
        <v>150</v>
      </c>
      <c r="G411" s="16">
        <v>0.348837209302326</v>
      </c>
      <c r="H411" s="16">
        <v>0.348837209302326</v>
      </c>
      <c r="I411" s="16">
        <v>0</v>
      </c>
      <c r="J411" s="16">
        <v>17.9</v>
      </c>
      <c r="K411" s="16">
        <v>4350</v>
      </c>
      <c r="L411" s="16">
        <v>17210</v>
      </c>
      <c r="M411" s="16">
        <v>0.252760023242301</v>
      </c>
      <c r="N411" s="16">
        <v>2.84234243678161</v>
      </c>
      <c r="O411" s="16">
        <v>0.710585609195402</v>
      </c>
      <c r="P411" s="16">
        <v>1.79191153623188</v>
      </c>
      <c r="Q411" s="16">
        <v>1.79191153623188</v>
      </c>
      <c r="R411" s="15">
        <v>24.3313455282122</v>
      </c>
      <c r="S411" s="15">
        <v>1</v>
      </c>
      <c r="T411" s="22"/>
      <c r="U411" s="22"/>
      <c r="V411" s="22"/>
    </row>
    <row r="412" ht="19.5" customHeight="1" spans="1:22">
      <c r="A412" s="20"/>
      <c r="B412" s="15" t="s">
        <v>499</v>
      </c>
      <c r="C412" s="16">
        <v>0</v>
      </c>
      <c r="D412" s="16">
        <v>25</v>
      </c>
      <c r="E412" s="16">
        <v>430</v>
      </c>
      <c r="F412" s="16">
        <v>150</v>
      </c>
      <c r="G412" s="16">
        <v>0.348837209302326</v>
      </c>
      <c r="H412" s="16">
        <v>0.348837209302326</v>
      </c>
      <c r="I412" s="16">
        <v>0</v>
      </c>
      <c r="J412" s="16">
        <v>17.9</v>
      </c>
      <c r="K412" s="16">
        <v>4350</v>
      </c>
      <c r="L412" s="16">
        <v>17950</v>
      </c>
      <c r="M412" s="16">
        <v>0.242339832869081</v>
      </c>
      <c r="N412" s="16">
        <v>2.84234243678161</v>
      </c>
      <c r="O412" s="16">
        <v>0.710585609195402</v>
      </c>
      <c r="P412" s="16">
        <v>1.353968</v>
      </c>
      <c r="Q412" s="16">
        <v>1.353968</v>
      </c>
      <c r="R412" s="15">
        <v>24.7826668357209</v>
      </c>
      <c r="S412" s="15">
        <v>1</v>
      </c>
      <c r="T412" s="22"/>
      <c r="U412" s="22"/>
      <c r="V412" s="22"/>
    </row>
    <row r="413" ht="19.5" customHeight="1" spans="1:22">
      <c r="A413" s="20"/>
      <c r="B413" s="15" t="s">
        <v>500</v>
      </c>
      <c r="C413" s="16">
        <v>0</v>
      </c>
      <c r="D413" s="16">
        <v>20</v>
      </c>
      <c r="E413" s="16">
        <v>430</v>
      </c>
      <c r="F413" s="16">
        <v>150</v>
      </c>
      <c r="G413" s="16">
        <v>0.348837209302326</v>
      </c>
      <c r="H413" s="16">
        <v>0.348837209302326</v>
      </c>
      <c r="I413" s="16">
        <v>0</v>
      </c>
      <c r="J413" s="16">
        <v>15.4</v>
      </c>
      <c r="K413" s="16">
        <v>4350</v>
      </c>
      <c r="L413" s="16">
        <v>16100</v>
      </c>
      <c r="M413" s="16">
        <v>0.270186335403727</v>
      </c>
      <c r="N413" s="16">
        <v>2.84234243678161</v>
      </c>
      <c r="O413" s="16">
        <v>0.710585609195402</v>
      </c>
      <c r="P413" s="16">
        <v>1.69246</v>
      </c>
      <c r="Q413" s="16">
        <v>1.69246</v>
      </c>
      <c r="R413" s="15">
        <v>25.4116477504869</v>
      </c>
      <c r="S413" s="15">
        <v>1</v>
      </c>
      <c r="T413" s="22"/>
      <c r="U413" s="22"/>
      <c r="V413" s="22"/>
    </row>
    <row r="414" ht="19.5" customHeight="1" spans="1:22">
      <c r="A414" s="20"/>
      <c r="B414" s="15" t="s">
        <v>501</v>
      </c>
      <c r="C414" s="16">
        <v>0</v>
      </c>
      <c r="D414" s="16">
        <v>27</v>
      </c>
      <c r="E414" s="16">
        <v>430</v>
      </c>
      <c r="F414" s="16">
        <v>400</v>
      </c>
      <c r="G414" s="16">
        <v>0.930232558139535</v>
      </c>
      <c r="H414" s="16">
        <v>0.930232558139535</v>
      </c>
      <c r="I414" s="16">
        <v>0</v>
      </c>
      <c r="J414" s="16">
        <v>14.2</v>
      </c>
      <c r="K414" s="16">
        <v>4350</v>
      </c>
      <c r="L414" s="16">
        <v>18690</v>
      </c>
      <c r="M414" s="16">
        <v>0.232744783306581</v>
      </c>
      <c r="N414" s="16">
        <v>2.87908491218391</v>
      </c>
      <c r="O414" s="16">
        <v>0.710585609195402</v>
      </c>
      <c r="P414" s="16">
        <v>2.22242222222222</v>
      </c>
      <c r="Q414" s="16">
        <v>2.33639259259259</v>
      </c>
      <c r="R414" s="15">
        <v>25.5047598563066</v>
      </c>
      <c r="S414" s="15">
        <v>1</v>
      </c>
      <c r="T414" s="22"/>
      <c r="U414" s="22"/>
      <c r="V414" s="22"/>
    </row>
    <row r="415" ht="19.5" customHeight="1" spans="1:22">
      <c r="A415" s="20"/>
      <c r="B415" s="15" t="s">
        <v>502</v>
      </c>
      <c r="C415" s="16">
        <v>0</v>
      </c>
      <c r="D415" s="16">
        <v>24</v>
      </c>
      <c r="E415" s="16">
        <v>430</v>
      </c>
      <c r="F415" s="16">
        <v>400</v>
      </c>
      <c r="G415" s="16">
        <v>0.930232558139535</v>
      </c>
      <c r="H415" s="16">
        <v>0.930232558139535</v>
      </c>
      <c r="I415" s="16">
        <v>0</v>
      </c>
      <c r="J415" s="16">
        <v>14.2</v>
      </c>
      <c r="K415" s="16">
        <v>4350</v>
      </c>
      <c r="L415" s="16">
        <v>17580</v>
      </c>
      <c r="M415" s="16">
        <v>0.247440273037543</v>
      </c>
      <c r="N415" s="16">
        <v>2.87908491218391</v>
      </c>
      <c r="O415" s="16">
        <v>0.710585609195402</v>
      </c>
      <c r="P415" s="16">
        <v>2.500225</v>
      </c>
      <c r="Q415" s="16">
        <v>2.115575</v>
      </c>
      <c r="R415" s="15">
        <v>23.7641653101355</v>
      </c>
      <c r="S415" s="15">
        <v>1</v>
      </c>
      <c r="T415" s="22"/>
      <c r="U415" s="22"/>
      <c r="V415" s="22"/>
    </row>
    <row r="416" ht="19.5" customHeight="1" spans="1:22">
      <c r="A416" s="20"/>
      <c r="B416" s="15" t="s">
        <v>503</v>
      </c>
      <c r="C416" s="16">
        <v>0</v>
      </c>
      <c r="D416" s="16">
        <v>22</v>
      </c>
      <c r="E416" s="16">
        <v>430</v>
      </c>
      <c r="F416" s="16">
        <v>400</v>
      </c>
      <c r="G416" s="16">
        <v>0.930232558139535</v>
      </c>
      <c r="H416" s="16">
        <v>0.930232558139535</v>
      </c>
      <c r="I416" s="16">
        <v>0</v>
      </c>
      <c r="J416" s="16">
        <v>16.2</v>
      </c>
      <c r="K416" s="16">
        <v>4350</v>
      </c>
      <c r="L416" s="16">
        <v>16840</v>
      </c>
      <c r="M416" s="16">
        <v>0.258313539192399</v>
      </c>
      <c r="N416" s="16">
        <v>6.1900325611954</v>
      </c>
      <c r="O416" s="16">
        <v>1.84752258390805</v>
      </c>
      <c r="P416" s="16">
        <v>1.78197854545455</v>
      </c>
      <c r="Q416" s="16">
        <v>1.507828</v>
      </c>
      <c r="R416" s="15">
        <v>19.9977587978251</v>
      </c>
      <c r="S416" s="15">
        <v>1</v>
      </c>
      <c r="T416" s="22"/>
      <c r="U416" s="22"/>
      <c r="V416" s="22"/>
    </row>
    <row r="417" ht="19.5" customHeight="1" spans="1:22">
      <c r="A417" s="20"/>
      <c r="B417" s="15" t="s">
        <v>504</v>
      </c>
      <c r="C417" s="16">
        <v>0</v>
      </c>
      <c r="D417" s="16">
        <v>16</v>
      </c>
      <c r="E417" s="16">
        <v>430</v>
      </c>
      <c r="F417" s="16">
        <v>400</v>
      </c>
      <c r="G417" s="16">
        <v>0.930232558139535</v>
      </c>
      <c r="H417" s="16">
        <v>0.930232558139535</v>
      </c>
      <c r="I417" s="16">
        <v>0</v>
      </c>
      <c r="J417" s="16">
        <v>13.8</v>
      </c>
      <c r="K417" s="16">
        <v>4350</v>
      </c>
      <c r="L417" s="16">
        <v>14620</v>
      </c>
      <c r="M417" s="16">
        <v>0.297537619699042</v>
      </c>
      <c r="N417" s="16">
        <v>6.1900325611954</v>
      </c>
      <c r="O417" s="16">
        <v>1.84752258390805</v>
      </c>
      <c r="P417" s="16">
        <v>2.4502205</v>
      </c>
      <c r="Q417" s="16">
        <v>2.0732635</v>
      </c>
      <c r="R417" s="15">
        <v>20.2211229610869</v>
      </c>
      <c r="S417" s="15">
        <v>1</v>
      </c>
      <c r="T417" s="22"/>
      <c r="U417" s="22"/>
      <c r="V417" s="22"/>
    </row>
    <row r="418" ht="19.5" customHeight="1" spans="1:22">
      <c r="A418" s="20"/>
      <c r="B418" s="15" t="s">
        <v>505</v>
      </c>
      <c r="C418" s="16">
        <v>0</v>
      </c>
      <c r="D418" s="16">
        <v>22</v>
      </c>
      <c r="E418" s="16">
        <v>430</v>
      </c>
      <c r="F418" s="16">
        <v>400</v>
      </c>
      <c r="G418" s="16">
        <v>0.930232558139535</v>
      </c>
      <c r="H418" s="16">
        <v>0.930232558139535</v>
      </c>
      <c r="I418" s="16">
        <v>0</v>
      </c>
      <c r="J418" s="16">
        <v>17.9</v>
      </c>
      <c r="K418" s="16">
        <v>4350</v>
      </c>
      <c r="L418" s="16">
        <v>16840</v>
      </c>
      <c r="M418" s="16">
        <v>0.258313539192399</v>
      </c>
      <c r="N418" s="16">
        <v>6.1900325611954</v>
      </c>
      <c r="O418" s="16">
        <v>1.84752258390805</v>
      </c>
      <c r="P418" s="16">
        <v>1.91159393939394</v>
      </c>
      <c r="Q418" s="16">
        <v>1.5386</v>
      </c>
      <c r="R418" s="15">
        <v>25.2185543234458</v>
      </c>
      <c r="S418" s="15">
        <v>1</v>
      </c>
      <c r="T418" s="22"/>
      <c r="U418" s="22"/>
      <c r="V418" s="22"/>
    </row>
    <row r="419" ht="19.5" customHeight="1" spans="1:22">
      <c r="A419" s="20"/>
      <c r="B419" s="15" t="s">
        <v>506</v>
      </c>
      <c r="C419" s="16">
        <v>0</v>
      </c>
      <c r="D419" s="16">
        <v>22</v>
      </c>
      <c r="E419" s="16">
        <v>430</v>
      </c>
      <c r="F419" s="16">
        <v>400</v>
      </c>
      <c r="G419" s="16">
        <v>0.930232558139535</v>
      </c>
      <c r="H419" s="16">
        <v>0.930232558139535</v>
      </c>
      <c r="I419" s="16">
        <v>0</v>
      </c>
      <c r="J419" s="16">
        <v>16.8</v>
      </c>
      <c r="K419" s="16">
        <v>4350</v>
      </c>
      <c r="L419" s="16">
        <v>16840</v>
      </c>
      <c r="M419" s="16">
        <v>0.258313539192399</v>
      </c>
      <c r="N419" s="16">
        <v>6.1900325611954</v>
      </c>
      <c r="O419" s="16">
        <v>1.84752258390805</v>
      </c>
      <c r="P419" s="16">
        <v>1.91159393939394</v>
      </c>
      <c r="Q419" s="16">
        <v>1.5386</v>
      </c>
      <c r="R419" s="15">
        <v>26.1652640428834</v>
      </c>
      <c r="S419" s="15">
        <v>1</v>
      </c>
      <c r="T419" s="22"/>
      <c r="U419" s="22"/>
      <c r="V419" s="22"/>
    </row>
    <row r="420" ht="19.5" customHeight="1" spans="1:22">
      <c r="A420" s="20"/>
      <c r="B420" s="15" t="s">
        <v>507</v>
      </c>
      <c r="C420" s="16">
        <v>0</v>
      </c>
      <c r="D420" s="16">
        <v>24</v>
      </c>
      <c r="E420" s="16">
        <v>430</v>
      </c>
      <c r="F420" s="16">
        <v>330</v>
      </c>
      <c r="G420" s="16">
        <v>0.767441860465116</v>
      </c>
      <c r="H420" s="16">
        <v>0.767441860465116</v>
      </c>
      <c r="I420" s="16">
        <v>0</v>
      </c>
      <c r="J420" s="16">
        <v>23.9</v>
      </c>
      <c r="K420" s="16">
        <v>4350</v>
      </c>
      <c r="L420" s="16">
        <v>17580</v>
      </c>
      <c r="M420" s="16">
        <v>0.247440273037543</v>
      </c>
      <c r="N420" s="16">
        <v>6.1900325611954</v>
      </c>
      <c r="O420" s="16">
        <v>1.84752258390805</v>
      </c>
      <c r="P420" s="16">
        <v>2.115575</v>
      </c>
      <c r="Q420" s="16">
        <v>2.115575</v>
      </c>
      <c r="R420" s="15">
        <v>27.9225907707825</v>
      </c>
      <c r="S420" s="15">
        <v>1</v>
      </c>
      <c r="T420" s="22"/>
      <c r="U420" s="22"/>
      <c r="V420" s="22"/>
    </row>
    <row r="421" ht="19.5" customHeight="1" spans="1:22">
      <c r="A421" s="20"/>
      <c r="B421" s="15" t="s">
        <v>508</v>
      </c>
      <c r="C421" s="16">
        <v>0</v>
      </c>
      <c r="D421" s="16">
        <v>23</v>
      </c>
      <c r="E421" s="16">
        <v>430</v>
      </c>
      <c r="F421" s="16">
        <v>330</v>
      </c>
      <c r="G421" s="16">
        <v>0.767441860465116</v>
      </c>
      <c r="H421" s="16">
        <v>0.767441860465116</v>
      </c>
      <c r="I421" s="16">
        <v>0</v>
      </c>
      <c r="J421" s="16">
        <v>16.2</v>
      </c>
      <c r="K421" s="16">
        <v>4350</v>
      </c>
      <c r="L421" s="16">
        <v>17210</v>
      </c>
      <c r="M421" s="16">
        <v>0.252760023242301</v>
      </c>
      <c r="N421" s="16">
        <v>6.1900325611954</v>
      </c>
      <c r="O421" s="16">
        <v>1.84752258390805</v>
      </c>
      <c r="P421" s="16">
        <v>2.20755652173913</v>
      </c>
      <c r="Q421" s="16">
        <v>2.20755652173913</v>
      </c>
      <c r="R421" s="15">
        <v>27.3769538173262</v>
      </c>
      <c r="S421" s="15">
        <v>1</v>
      </c>
      <c r="T421" s="22"/>
      <c r="U421" s="22"/>
      <c r="V421" s="22"/>
    </row>
    <row r="422" ht="19.5" customHeight="1" spans="1:22">
      <c r="A422" s="18"/>
      <c r="B422" s="15" t="s">
        <v>509</v>
      </c>
      <c r="C422" s="16">
        <v>0</v>
      </c>
      <c r="D422" s="16">
        <v>23</v>
      </c>
      <c r="E422" s="16">
        <v>430</v>
      </c>
      <c r="F422" s="16">
        <v>330</v>
      </c>
      <c r="G422" s="16">
        <v>0.767441860465116</v>
      </c>
      <c r="H422" s="16">
        <v>0.767441860465116</v>
      </c>
      <c r="I422" s="16">
        <v>0</v>
      </c>
      <c r="J422" s="16">
        <v>15.7</v>
      </c>
      <c r="K422" s="16">
        <v>4350</v>
      </c>
      <c r="L422" s="16">
        <v>17210</v>
      </c>
      <c r="M422" s="16">
        <v>0.252760023242301</v>
      </c>
      <c r="N422" s="16">
        <v>6.1900325611954</v>
      </c>
      <c r="O422" s="16">
        <v>1.56328834022988</v>
      </c>
      <c r="P422" s="16">
        <v>1.44227026086957</v>
      </c>
      <c r="Q422" s="16">
        <v>1.44227026086957</v>
      </c>
      <c r="R422" s="15">
        <v>26.0177404290466</v>
      </c>
      <c r="S422" s="15">
        <v>1</v>
      </c>
      <c r="T422" s="22"/>
      <c r="U422" s="22"/>
      <c r="V422" s="22"/>
    </row>
    <row r="423" ht="19.5" customHeight="1" spans="1:22">
      <c r="A423" s="17" t="s">
        <v>510</v>
      </c>
      <c r="B423" s="15" t="s">
        <v>511</v>
      </c>
      <c r="C423" s="16">
        <v>0</v>
      </c>
      <c r="D423" s="16">
        <v>90</v>
      </c>
      <c r="E423" s="16">
        <v>430</v>
      </c>
      <c r="F423" s="16">
        <v>725</v>
      </c>
      <c r="G423" s="16">
        <v>2.79</v>
      </c>
      <c r="H423" s="16">
        <v>1.68604651162791</v>
      </c>
      <c r="I423" s="16">
        <v>0.399709302325581</v>
      </c>
      <c r="J423" s="16">
        <v>32</v>
      </c>
      <c r="K423" s="16">
        <v>17640</v>
      </c>
      <c r="L423" s="16">
        <v>38700</v>
      </c>
      <c r="M423" s="16">
        <v>0.455813953488372</v>
      </c>
      <c r="N423" s="16">
        <v>3.49778911564626</v>
      </c>
      <c r="O423" s="16">
        <v>4.67232</v>
      </c>
      <c r="P423" s="16">
        <v>11.4261111111111</v>
      </c>
      <c r="Q423" s="16">
        <v>4.31264537566919</v>
      </c>
      <c r="R423" s="15">
        <v>95</v>
      </c>
      <c r="S423" s="15">
        <v>2</v>
      </c>
      <c r="T423" s="22"/>
      <c r="U423" s="22"/>
      <c r="V423" s="22"/>
    </row>
    <row r="424" ht="19.5" customHeight="1" spans="1:22">
      <c r="A424" s="20"/>
      <c r="B424" s="15" t="s">
        <v>512</v>
      </c>
      <c r="C424" s="16">
        <v>0</v>
      </c>
      <c r="D424" s="16">
        <v>90</v>
      </c>
      <c r="E424" s="16">
        <v>430</v>
      </c>
      <c r="F424" s="16">
        <v>725</v>
      </c>
      <c r="G424" s="16">
        <v>2.79</v>
      </c>
      <c r="H424" s="16">
        <v>1.68604651162791</v>
      </c>
      <c r="I424" s="16">
        <v>0.399920492943749</v>
      </c>
      <c r="J424" s="16">
        <v>32.5</v>
      </c>
      <c r="K424" s="16">
        <v>0</v>
      </c>
      <c r="L424" s="16">
        <v>38700</v>
      </c>
      <c r="M424" s="16">
        <v>0</v>
      </c>
      <c r="N424" s="16">
        <v>0</v>
      </c>
      <c r="O424" s="16">
        <v>0</v>
      </c>
      <c r="P424" s="16">
        <v>11.4261111111111</v>
      </c>
      <c r="Q424" s="16">
        <v>4.31264537566919</v>
      </c>
      <c r="R424" s="15">
        <v>101</v>
      </c>
      <c r="S424" s="15">
        <v>2</v>
      </c>
      <c r="T424" s="22"/>
      <c r="U424" s="22"/>
      <c r="V424" s="22"/>
    </row>
    <row r="425" ht="19.5" customHeight="1" spans="1:22">
      <c r="A425" s="20"/>
      <c r="B425" s="15" t="s">
        <v>513</v>
      </c>
      <c r="C425" s="16">
        <v>0</v>
      </c>
      <c r="D425" s="16">
        <v>90</v>
      </c>
      <c r="E425" s="16">
        <v>430</v>
      </c>
      <c r="F425" s="16">
        <v>725</v>
      </c>
      <c r="G425" s="16">
        <v>2.79</v>
      </c>
      <c r="H425" s="16">
        <v>1.68604651162791</v>
      </c>
      <c r="I425" s="16">
        <v>0.399955061229075</v>
      </c>
      <c r="J425" s="16">
        <v>34.5</v>
      </c>
      <c r="K425" s="16">
        <v>1440</v>
      </c>
      <c r="L425" s="16">
        <v>38700</v>
      </c>
      <c r="M425" s="16">
        <v>0.0372093023255814</v>
      </c>
      <c r="N425" s="16">
        <v>42.8479166666667</v>
      </c>
      <c r="O425" s="16">
        <v>4.67232</v>
      </c>
      <c r="P425" s="16">
        <v>11.4261111111111</v>
      </c>
      <c r="Q425" s="16">
        <v>4.31264537566919</v>
      </c>
      <c r="R425" s="15">
        <v>102</v>
      </c>
      <c r="S425" s="15">
        <v>2</v>
      </c>
      <c r="T425" s="22"/>
      <c r="U425" s="22"/>
      <c r="V425" s="22"/>
    </row>
    <row r="426" ht="19.5" customHeight="1" spans="1:22">
      <c r="A426" s="20"/>
      <c r="B426" s="15" t="s">
        <v>514</v>
      </c>
      <c r="C426" s="16">
        <v>0</v>
      </c>
      <c r="D426" s="16">
        <v>90</v>
      </c>
      <c r="E426" s="16">
        <v>430</v>
      </c>
      <c r="F426" s="16">
        <v>725</v>
      </c>
      <c r="G426" s="16">
        <v>2.79</v>
      </c>
      <c r="H426" s="16">
        <v>1.68604651162791</v>
      </c>
      <c r="I426" s="16">
        <v>0.400219786747453</v>
      </c>
      <c r="J426" s="16">
        <v>34.8</v>
      </c>
      <c r="K426" s="16">
        <v>1440</v>
      </c>
      <c r="L426" s="16">
        <v>38700</v>
      </c>
      <c r="M426" s="16">
        <v>0.0372093023255814</v>
      </c>
      <c r="N426" s="16">
        <v>42.8479166666667</v>
      </c>
      <c r="O426" s="16">
        <v>0</v>
      </c>
      <c r="P426" s="16">
        <v>11.4261111111111</v>
      </c>
      <c r="Q426" s="16">
        <v>4.31264537566919</v>
      </c>
      <c r="R426" s="15">
        <v>110</v>
      </c>
      <c r="S426" s="15">
        <v>2</v>
      </c>
      <c r="T426" s="22"/>
      <c r="U426" s="22"/>
      <c r="V426" s="22"/>
    </row>
    <row r="427" ht="19.5" customHeight="1" spans="1:22">
      <c r="A427" s="20"/>
      <c r="B427" s="15" t="s">
        <v>515</v>
      </c>
      <c r="C427" s="16">
        <v>0</v>
      </c>
      <c r="D427" s="16">
        <v>90</v>
      </c>
      <c r="E427" s="16">
        <v>430</v>
      </c>
      <c r="F427" s="16">
        <v>725</v>
      </c>
      <c r="G427" s="16">
        <v>2.79</v>
      </c>
      <c r="H427" s="16">
        <v>1.68604651162791</v>
      </c>
      <c r="I427" s="16">
        <v>0.19993131194191</v>
      </c>
      <c r="J427" s="16">
        <v>63.2</v>
      </c>
      <c r="K427" s="16">
        <v>17640</v>
      </c>
      <c r="L427" s="16">
        <v>38700</v>
      </c>
      <c r="M427" s="16">
        <v>0.455813953488372</v>
      </c>
      <c r="N427" s="16">
        <v>3.49778911564626</v>
      </c>
      <c r="O427" s="16">
        <v>0</v>
      </c>
      <c r="P427" s="16">
        <v>11.4261111111111</v>
      </c>
      <c r="Q427" s="16">
        <v>4.31264537566919</v>
      </c>
      <c r="R427" s="15">
        <v>108</v>
      </c>
      <c r="S427" s="15">
        <v>2</v>
      </c>
      <c r="T427" s="22"/>
      <c r="U427" s="22"/>
      <c r="V427" s="22"/>
    </row>
    <row r="428" ht="19.5" customHeight="1" spans="1:22">
      <c r="A428" s="20"/>
      <c r="B428" s="15" t="s">
        <v>516</v>
      </c>
      <c r="C428" s="16">
        <v>0</v>
      </c>
      <c r="D428" s="16">
        <v>90</v>
      </c>
      <c r="E428" s="16">
        <v>430</v>
      </c>
      <c r="F428" s="16">
        <v>725</v>
      </c>
      <c r="G428" s="16">
        <v>2.79</v>
      </c>
      <c r="H428" s="16">
        <v>1.68604651162791</v>
      </c>
      <c r="I428" s="16">
        <v>0.19980525310773</v>
      </c>
      <c r="J428" s="16">
        <v>61.3</v>
      </c>
      <c r="K428" s="16">
        <v>0</v>
      </c>
      <c r="L428" s="16">
        <v>38700</v>
      </c>
      <c r="M428" s="16">
        <v>0</v>
      </c>
      <c r="N428" s="16">
        <v>0</v>
      </c>
      <c r="O428" s="16">
        <v>0</v>
      </c>
      <c r="P428" s="16">
        <v>11.4261111111111</v>
      </c>
      <c r="Q428" s="16">
        <v>4.31264537566919</v>
      </c>
      <c r="R428" s="15">
        <v>114</v>
      </c>
      <c r="S428" s="15">
        <v>2</v>
      </c>
      <c r="T428" s="22"/>
      <c r="U428" s="22"/>
      <c r="V428" s="22"/>
    </row>
    <row r="429" ht="19.5" customHeight="1" spans="1:22">
      <c r="A429" s="20"/>
      <c r="B429" s="15" t="s">
        <v>517</v>
      </c>
      <c r="C429" s="16">
        <v>0</v>
      </c>
      <c r="D429" s="16">
        <v>90</v>
      </c>
      <c r="E429" s="16">
        <v>430</v>
      </c>
      <c r="F429" s="16">
        <v>725</v>
      </c>
      <c r="G429" s="16">
        <v>2.79</v>
      </c>
      <c r="H429" s="16">
        <v>1.68604651162791</v>
      </c>
      <c r="I429" s="16">
        <v>0.1999984000128</v>
      </c>
      <c r="J429" s="16">
        <v>64.6</v>
      </c>
      <c r="K429" s="16">
        <v>1440</v>
      </c>
      <c r="L429" s="16">
        <v>38700</v>
      </c>
      <c r="M429" s="16">
        <v>0.0372093023255814</v>
      </c>
      <c r="N429" s="16">
        <v>42.8479166666667</v>
      </c>
      <c r="O429" s="16">
        <v>4.67232</v>
      </c>
      <c r="P429" s="16">
        <v>11.4261111111111</v>
      </c>
      <c r="Q429" s="16">
        <v>4.31264537566919</v>
      </c>
      <c r="R429" s="15">
        <v>125</v>
      </c>
      <c r="S429" s="15">
        <v>2</v>
      </c>
      <c r="T429" s="22"/>
      <c r="U429" s="22"/>
      <c r="V429" s="22"/>
    </row>
    <row r="430" ht="19.5" customHeight="1" spans="1:22">
      <c r="A430" s="20"/>
      <c r="B430" s="15" t="s">
        <v>518</v>
      </c>
      <c r="C430" s="16">
        <v>0</v>
      </c>
      <c r="D430" s="16">
        <v>90</v>
      </c>
      <c r="E430" s="16">
        <v>430</v>
      </c>
      <c r="F430" s="16">
        <v>725</v>
      </c>
      <c r="G430" s="16">
        <v>2.79</v>
      </c>
      <c r="H430" s="16">
        <v>1.68604651162791</v>
      </c>
      <c r="I430" s="16">
        <v>0.19986819971212</v>
      </c>
      <c r="J430" s="16">
        <v>59.6</v>
      </c>
      <c r="K430" s="16">
        <v>1440</v>
      </c>
      <c r="L430" s="16">
        <v>38700</v>
      </c>
      <c r="M430" s="16">
        <v>0.0372093023255814</v>
      </c>
      <c r="N430" s="16">
        <v>42.8479166666667</v>
      </c>
      <c r="O430" s="16">
        <v>0</v>
      </c>
      <c r="P430" s="16">
        <v>11.4261111111111</v>
      </c>
      <c r="Q430" s="16">
        <v>4.31264537566919</v>
      </c>
      <c r="R430" s="15">
        <v>121</v>
      </c>
      <c r="S430" s="15">
        <v>2</v>
      </c>
      <c r="T430" s="22"/>
      <c r="U430" s="22"/>
      <c r="V430" s="22"/>
    </row>
    <row r="431" ht="19.5" customHeight="1" spans="1:22">
      <c r="A431" s="20"/>
      <c r="B431" s="15" t="s">
        <v>519</v>
      </c>
      <c r="C431" s="16">
        <v>0</v>
      </c>
      <c r="D431" s="16">
        <v>90</v>
      </c>
      <c r="E431" s="16">
        <v>430</v>
      </c>
      <c r="F431" s="16">
        <v>725</v>
      </c>
      <c r="G431" s="16">
        <v>2.79</v>
      </c>
      <c r="H431" s="16">
        <v>1.68604651162791</v>
      </c>
      <c r="I431" s="16">
        <v>0.266096940125783</v>
      </c>
      <c r="J431" s="16">
        <v>53.7</v>
      </c>
      <c r="K431" s="16">
        <v>1440</v>
      </c>
      <c r="L431" s="16">
        <v>38700</v>
      </c>
      <c r="M431" s="16">
        <v>0.0372093023255814</v>
      </c>
      <c r="N431" s="16">
        <v>42.8479166666667</v>
      </c>
      <c r="O431" s="16">
        <v>4.67232</v>
      </c>
      <c r="P431" s="16">
        <v>11.4261111111111</v>
      </c>
      <c r="Q431" s="16">
        <v>4.31264537566919</v>
      </c>
      <c r="R431" s="15">
        <v>116</v>
      </c>
      <c r="S431" s="15">
        <v>2</v>
      </c>
      <c r="T431" s="22"/>
      <c r="U431" s="22"/>
      <c r="V431" s="22"/>
    </row>
    <row r="432" ht="19.5" customHeight="1" spans="1:22">
      <c r="A432" s="20"/>
      <c r="B432" s="15" t="s">
        <v>520</v>
      </c>
      <c r="C432" s="16">
        <v>0</v>
      </c>
      <c r="D432" s="16">
        <v>90</v>
      </c>
      <c r="E432" s="16">
        <v>430</v>
      </c>
      <c r="F432" s="16">
        <v>725</v>
      </c>
      <c r="G432" s="16">
        <v>2.79</v>
      </c>
      <c r="H432" s="16">
        <v>1.68604651162791</v>
      </c>
      <c r="I432" s="16">
        <v>0.396507172770204</v>
      </c>
      <c r="J432" s="16">
        <v>34.8</v>
      </c>
      <c r="K432" s="16">
        <v>1440</v>
      </c>
      <c r="L432" s="16">
        <v>38700</v>
      </c>
      <c r="M432" s="16">
        <v>0.0372093023255814</v>
      </c>
      <c r="N432" s="16">
        <v>109.690666666667</v>
      </c>
      <c r="O432" s="16">
        <v>4.67232</v>
      </c>
      <c r="P432" s="16">
        <v>11.4261111111111</v>
      </c>
      <c r="Q432" s="16">
        <v>4.31264537566919</v>
      </c>
      <c r="R432" s="15">
        <v>114</v>
      </c>
      <c r="S432" s="15">
        <v>2</v>
      </c>
      <c r="T432" s="22"/>
      <c r="U432" s="22"/>
      <c r="V432" s="22"/>
    </row>
    <row r="433" ht="19.5" customHeight="1" spans="1:22">
      <c r="A433" s="18"/>
      <c r="B433" s="15" t="s">
        <v>521</v>
      </c>
      <c r="C433" s="16">
        <v>0</v>
      </c>
      <c r="D433" s="16">
        <v>90</v>
      </c>
      <c r="E433" s="16">
        <v>430</v>
      </c>
      <c r="F433" s="16">
        <v>725</v>
      </c>
      <c r="G433" s="16">
        <v>2.79</v>
      </c>
      <c r="H433" s="16">
        <v>1.68604651162791</v>
      </c>
      <c r="I433" s="16">
        <v>0.195601719258496</v>
      </c>
      <c r="J433" s="16">
        <v>60.9</v>
      </c>
      <c r="K433" s="16">
        <v>1440</v>
      </c>
      <c r="L433" s="16">
        <v>38700</v>
      </c>
      <c r="M433" s="16">
        <v>0.0372093023255814</v>
      </c>
      <c r="N433" s="16">
        <v>109.690666666667</v>
      </c>
      <c r="O433" s="16">
        <v>4.67232</v>
      </c>
      <c r="P433" s="16">
        <v>11.4261111111111</v>
      </c>
      <c r="Q433" s="16">
        <v>4.31264537566919</v>
      </c>
      <c r="R433" s="15">
        <v>122</v>
      </c>
      <c r="S433" s="15">
        <v>2</v>
      </c>
      <c r="T433" s="22"/>
      <c r="U433" s="22"/>
      <c r="V433" s="22"/>
    </row>
    <row r="434" ht="19.5" customHeight="1" spans="1:22">
      <c r="A434" s="17" t="s">
        <v>522</v>
      </c>
      <c r="B434" s="15" t="s">
        <v>523</v>
      </c>
      <c r="C434" s="16">
        <v>0</v>
      </c>
      <c r="D434" s="16">
        <v>150</v>
      </c>
      <c r="E434" s="16">
        <v>1300</v>
      </c>
      <c r="F434" s="16">
        <v>1750</v>
      </c>
      <c r="G434" s="16">
        <v>1.35</v>
      </c>
      <c r="H434" s="16">
        <f t="shared" ref="H434:H446" si="42">F434/E434</f>
        <v>1.34615384615385</v>
      </c>
      <c r="I434" s="16">
        <v>0.0557413600891862</v>
      </c>
      <c r="J434" s="16">
        <v>18.4</v>
      </c>
      <c r="K434" s="16">
        <v>0</v>
      </c>
      <c r="L434" s="16">
        <v>195000</v>
      </c>
      <c r="M434" s="16">
        <v>0</v>
      </c>
      <c r="N434" s="16"/>
      <c r="O434" s="16"/>
      <c r="P434" s="16">
        <v>1.06733596564269</v>
      </c>
      <c r="Q434" s="16">
        <v>0.954</v>
      </c>
      <c r="R434" s="15"/>
      <c r="S434" s="15">
        <v>3</v>
      </c>
      <c r="T434" s="22"/>
      <c r="U434" s="22"/>
      <c r="V434" s="22"/>
    </row>
    <row r="435" ht="19.5" customHeight="1" spans="1:22">
      <c r="A435" s="20"/>
      <c r="B435" s="15" t="s">
        <v>524</v>
      </c>
      <c r="C435" s="16">
        <v>0</v>
      </c>
      <c r="D435" s="16">
        <v>230</v>
      </c>
      <c r="E435" s="16">
        <v>1300</v>
      </c>
      <c r="F435" s="16">
        <v>1750</v>
      </c>
      <c r="G435" s="16">
        <v>1.35</v>
      </c>
      <c r="H435" s="16">
        <f t="shared" si="42"/>
        <v>1.34615384615385</v>
      </c>
      <c r="I435" s="16">
        <v>0.0480069129954714</v>
      </c>
      <c r="J435" s="16">
        <v>20.9</v>
      </c>
      <c r="K435" s="16">
        <v>0</v>
      </c>
      <c r="L435" s="16">
        <v>299000</v>
      </c>
      <c r="M435" s="16">
        <v>0</v>
      </c>
      <c r="N435" s="16"/>
      <c r="O435" s="16"/>
      <c r="P435" s="16">
        <v>0.394012456553904</v>
      </c>
      <c r="Q435" s="16">
        <v>0.36</v>
      </c>
      <c r="R435" s="15"/>
      <c r="S435" s="15">
        <v>3</v>
      </c>
      <c r="T435" s="22"/>
      <c r="U435" s="22"/>
      <c r="V435" s="22"/>
    </row>
    <row r="436" ht="19.5" customHeight="1" spans="1:22">
      <c r="A436" s="20"/>
      <c r="B436" s="15" t="s">
        <v>525</v>
      </c>
      <c r="C436" s="16">
        <v>0</v>
      </c>
      <c r="D436" s="16">
        <v>150</v>
      </c>
      <c r="E436" s="16">
        <v>1300</v>
      </c>
      <c r="F436" s="16">
        <v>2400</v>
      </c>
      <c r="G436" s="16">
        <v>0.92</v>
      </c>
      <c r="H436" s="16">
        <f t="shared" si="42"/>
        <v>1.84615384615385</v>
      </c>
      <c r="I436" s="16">
        <v>0</v>
      </c>
      <c r="J436" s="16">
        <v>19.6</v>
      </c>
      <c r="K436" s="16">
        <v>6000</v>
      </c>
      <c r="L436" s="16">
        <v>195000</v>
      </c>
      <c r="M436" s="16">
        <v>0.0307692307692308</v>
      </c>
      <c r="N436" s="16">
        <v>29.23968</v>
      </c>
      <c r="O436" s="16"/>
      <c r="P436" s="16">
        <v>0.753209714077881</v>
      </c>
      <c r="Q436" s="16">
        <v>0.602262295081967</v>
      </c>
      <c r="R436" s="15"/>
      <c r="S436" s="15">
        <v>3</v>
      </c>
      <c r="T436" s="22"/>
      <c r="U436" s="22"/>
      <c r="V436" s="22"/>
    </row>
    <row r="437" ht="19.5" customHeight="1" spans="1:22">
      <c r="A437" s="20"/>
      <c r="B437" s="15" t="s">
        <v>526</v>
      </c>
      <c r="C437" s="16">
        <v>0</v>
      </c>
      <c r="D437" s="16">
        <v>230</v>
      </c>
      <c r="E437" s="16">
        <v>1300</v>
      </c>
      <c r="F437" s="16">
        <v>2400</v>
      </c>
      <c r="G437" s="16">
        <v>0.92</v>
      </c>
      <c r="H437" s="16">
        <f t="shared" si="42"/>
        <v>1.84615384615385</v>
      </c>
      <c r="I437" s="16">
        <v>0</v>
      </c>
      <c r="J437" s="16">
        <v>16.2</v>
      </c>
      <c r="K437" s="16">
        <v>9200</v>
      </c>
      <c r="L437" s="16">
        <v>299000</v>
      </c>
      <c r="M437" s="16">
        <v>0.0307692307692308</v>
      </c>
      <c r="N437" s="16">
        <v>14.9900869565217</v>
      </c>
      <c r="O437" s="16"/>
      <c r="P437" s="16">
        <v>0.491223726572531</v>
      </c>
      <c r="Q437" s="16">
        <v>0.392779757662153</v>
      </c>
      <c r="R437" s="15"/>
      <c r="S437" s="15">
        <v>3</v>
      </c>
      <c r="T437" s="22"/>
      <c r="U437" s="22"/>
      <c r="V437" s="22"/>
    </row>
    <row r="438" ht="19.5" customHeight="1" spans="1:22">
      <c r="A438" s="20"/>
      <c r="B438" s="15" t="s">
        <v>527</v>
      </c>
      <c r="C438" s="16">
        <v>0</v>
      </c>
      <c r="D438" s="16">
        <v>150</v>
      </c>
      <c r="E438" s="16">
        <v>1300</v>
      </c>
      <c r="F438" s="16">
        <v>2400</v>
      </c>
      <c r="G438" s="16">
        <v>0.92</v>
      </c>
      <c r="H438" s="16">
        <f t="shared" si="42"/>
        <v>1.84615384615385</v>
      </c>
      <c r="I438" s="16">
        <v>0</v>
      </c>
      <c r="J438" s="16">
        <v>29.4</v>
      </c>
      <c r="K438" s="16">
        <v>6000</v>
      </c>
      <c r="L438" s="16">
        <v>195000</v>
      </c>
      <c r="M438" s="16">
        <v>0.0307692307692308</v>
      </c>
      <c r="N438" s="16">
        <v>38.88576</v>
      </c>
      <c r="O438" s="16"/>
      <c r="P438" s="16">
        <v>0.746772024213967</v>
      </c>
      <c r="Q438" s="16">
        <v>0.597114754098361</v>
      </c>
      <c r="R438" s="15"/>
      <c r="S438" s="15">
        <v>3</v>
      </c>
      <c r="T438" s="22"/>
      <c r="U438" s="22"/>
      <c r="V438" s="22"/>
    </row>
    <row r="439" ht="19.5" customHeight="1" spans="1:22">
      <c r="A439" s="20"/>
      <c r="B439" s="15" t="s">
        <v>528</v>
      </c>
      <c r="C439" s="16">
        <v>0</v>
      </c>
      <c r="D439" s="16">
        <v>230</v>
      </c>
      <c r="E439" s="16">
        <v>1300</v>
      </c>
      <c r="F439" s="16">
        <v>2400</v>
      </c>
      <c r="G439" s="16">
        <v>0.92</v>
      </c>
      <c r="H439" s="16">
        <f t="shared" si="42"/>
        <v>1.84615384615385</v>
      </c>
      <c r="I439" s="16">
        <v>0</v>
      </c>
      <c r="J439" s="16">
        <v>24.8</v>
      </c>
      <c r="K439" s="16">
        <v>9200</v>
      </c>
      <c r="L439" s="16">
        <v>299000</v>
      </c>
      <c r="M439" s="16">
        <v>0.0307692307692308</v>
      </c>
      <c r="N439" s="16">
        <v>25.3602782608696</v>
      </c>
      <c r="O439" s="16"/>
      <c r="P439" s="16">
        <v>0.487025233183022</v>
      </c>
      <c r="Q439" s="16">
        <v>0.389422665716322</v>
      </c>
      <c r="R439" s="15"/>
      <c r="S439" s="15">
        <v>3</v>
      </c>
      <c r="T439" s="22"/>
      <c r="U439" s="22"/>
      <c r="V439" s="22"/>
    </row>
    <row r="440" ht="19.5" customHeight="1" spans="1:22">
      <c r="A440" s="20"/>
      <c r="B440" s="15" t="s">
        <v>529</v>
      </c>
      <c r="C440" s="16">
        <v>0</v>
      </c>
      <c r="D440" s="16">
        <v>150</v>
      </c>
      <c r="E440" s="16">
        <v>1300</v>
      </c>
      <c r="F440" s="16">
        <v>2400</v>
      </c>
      <c r="G440" s="16">
        <v>0.92</v>
      </c>
      <c r="H440" s="16">
        <f t="shared" si="42"/>
        <v>1.84615384615385</v>
      </c>
      <c r="I440" s="16">
        <v>0.0481521608282172</v>
      </c>
      <c r="J440" s="16">
        <v>21.3</v>
      </c>
      <c r="K440" s="16">
        <v>6000</v>
      </c>
      <c r="L440" s="16">
        <v>195000</v>
      </c>
      <c r="M440" s="16">
        <v>0.0307692307692308</v>
      </c>
      <c r="N440" s="16">
        <v>22.9848</v>
      </c>
      <c r="O440" s="16"/>
      <c r="P440" s="16">
        <v>0.738188437728749</v>
      </c>
      <c r="Q440" s="16">
        <v>0.590251366120219</v>
      </c>
      <c r="R440" s="15"/>
      <c r="S440" s="15">
        <v>3</v>
      </c>
      <c r="T440" s="22"/>
      <c r="U440" s="22"/>
      <c r="V440" s="22"/>
    </row>
    <row r="441" ht="19.5" customHeight="1" spans="1:22">
      <c r="A441" s="20"/>
      <c r="B441" s="15" t="s">
        <v>530</v>
      </c>
      <c r="C441" s="16">
        <v>0</v>
      </c>
      <c r="D441" s="16">
        <v>230</v>
      </c>
      <c r="E441" s="16">
        <v>1300</v>
      </c>
      <c r="F441" s="16">
        <v>2400</v>
      </c>
      <c r="G441" s="16">
        <v>0.92</v>
      </c>
      <c r="H441" s="16">
        <f t="shared" si="42"/>
        <v>1.84615384615385</v>
      </c>
      <c r="I441" s="16">
        <v>0.0445930880713489</v>
      </c>
      <c r="J441" s="16">
        <v>22.5</v>
      </c>
      <c r="K441" s="16">
        <v>9200</v>
      </c>
      <c r="L441" s="16">
        <v>299000</v>
      </c>
      <c r="M441" s="16">
        <v>0.0307692307692308</v>
      </c>
      <c r="N441" s="16">
        <v>14.9900869565217</v>
      </c>
      <c r="O441" s="16"/>
      <c r="P441" s="16">
        <v>0.48142724199701</v>
      </c>
      <c r="Q441" s="16">
        <v>0.384946543121882</v>
      </c>
      <c r="R441" s="15"/>
      <c r="S441" s="15">
        <v>3</v>
      </c>
      <c r="T441" s="22"/>
      <c r="U441" s="22"/>
      <c r="V441" s="22"/>
    </row>
    <row r="442" ht="19.5" customHeight="1" spans="1:22">
      <c r="A442" s="18"/>
      <c r="B442" s="15" t="s">
        <v>531</v>
      </c>
      <c r="C442" s="16">
        <v>0</v>
      </c>
      <c r="D442" s="16">
        <v>230</v>
      </c>
      <c r="E442" s="16">
        <v>1300</v>
      </c>
      <c r="F442" s="16">
        <v>2400</v>
      </c>
      <c r="G442" s="16">
        <v>0.92</v>
      </c>
      <c r="H442" s="16">
        <f t="shared" si="42"/>
        <v>1.84615384615385</v>
      </c>
      <c r="I442" s="16">
        <v>0.0519867607049405</v>
      </c>
      <c r="J442" s="16">
        <v>19.3</v>
      </c>
      <c r="K442" s="16">
        <v>9200</v>
      </c>
      <c r="L442" s="16">
        <v>299000</v>
      </c>
      <c r="M442" s="16">
        <v>0.0307692307692308</v>
      </c>
      <c r="N442" s="16">
        <v>14.7934956521739</v>
      </c>
      <c r="O442" s="16"/>
      <c r="P442" s="16">
        <v>0.685753920286439</v>
      </c>
      <c r="Q442" s="16">
        <v>0.548325017818959</v>
      </c>
      <c r="R442" s="15"/>
      <c r="S442" s="15">
        <v>3</v>
      </c>
      <c r="T442" s="22"/>
      <c r="U442" s="22"/>
      <c r="V442" s="22"/>
    </row>
    <row r="443" ht="19.5" customHeight="1" spans="1:22">
      <c r="A443" s="19" t="s">
        <v>532</v>
      </c>
      <c r="B443" s="16" t="s">
        <v>533</v>
      </c>
      <c r="C443" s="16">
        <v>0</v>
      </c>
      <c r="D443" s="16">
        <v>102</v>
      </c>
      <c r="E443" s="16">
        <v>2388</v>
      </c>
      <c r="F443" s="16">
        <v>4384</v>
      </c>
      <c r="G443" s="16">
        <v>1.84</v>
      </c>
      <c r="H443" s="16">
        <f t="shared" si="42"/>
        <v>1.8358458961474</v>
      </c>
      <c r="I443" s="16">
        <v>0.07</v>
      </c>
      <c r="J443" s="16">
        <v>35.45</v>
      </c>
      <c r="K443" s="16">
        <v>64516</v>
      </c>
      <c r="L443" s="16">
        <v>320792</v>
      </c>
      <c r="M443" s="16">
        <v>0.201114741015985</v>
      </c>
      <c r="N443" s="16">
        <v>15.6020757641515</v>
      </c>
      <c r="O443" s="16">
        <v>1.6560082213988</v>
      </c>
      <c r="P443" s="16">
        <v>4.14039045085139</v>
      </c>
      <c r="Q443" s="16">
        <v>4.14039045085139</v>
      </c>
      <c r="R443" s="15">
        <v>999.7497908</v>
      </c>
      <c r="S443" s="15">
        <v>2</v>
      </c>
      <c r="T443" s="22"/>
      <c r="U443" s="22"/>
      <c r="V443" s="22"/>
    </row>
    <row r="444" ht="19.5" customHeight="1" spans="1:22">
      <c r="A444" s="18"/>
      <c r="B444" s="16" t="s">
        <v>534</v>
      </c>
      <c r="C444" s="16">
        <v>0</v>
      </c>
      <c r="D444" s="16">
        <v>114</v>
      </c>
      <c r="E444" s="16">
        <v>2412</v>
      </c>
      <c r="F444" s="16">
        <v>3847</v>
      </c>
      <c r="G444" s="16">
        <v>1.59</v>
      </c>
      <c r="H444" s="16">
        <f t="shared" si="42"/>
        <v>1.59494195688226</v>
      </c>
      <c r="I444" s="16">
        <v>0.06</v>
      </c>
      <c r="J444" s="16">
        <v>34.68</v>
      </c>
      <c r="K444" s="16">
        <v>31806</v>
      </c>
      <c r="L444" s="16">
        <v>274968</v>
      </c>
      <c r="M444" s="16">
        <v>0.115671641791045</v>
      </c>
      <c r="N444" s="16">
        <v>27.0672664685908</v>
      </c>
      <c r="O444" s="16">
        <v>7.37940505675955</v>
      </c>
      <c r="P444" s="16">
        <v>2.7602603005676</v>
      </c>
      <c r="Q444" s="16">
        <v>2.7602603005676</v>
      </c>
      <c r="R444" s="15">
        <v>917.64353136</v>
      </c>
      <c r="S444" s="15">
        <v>2</v>
      </c>
      <c r="T444" s="22"/>
      <c r="U444" s="22"/>
      <c r="V444" s="22"/>
    </row>
    <row r="445" ht="19.5" customHeight="1" spans="1:22">
      <c r="A445" s="19" t="s">
        <v>535</v>
      </c>
      <c r="B445" s="16" t="s">
        <v>536</v>
      </c>
      <c r="C445" s="16">
        <v>0</v>
      </c>
      <c r="D445" s="16">
        <v>150</v>
      </c>
      <c r="E445" s="16">
        <v>2300</v>
      </c>
      <c r="F445" s="16">
        <v>6400</v>
      </c>
      <c r="G445" s="16">
        <v>2.78</v>
      </c>
      <c r="H445" s="16">
        <f t="shared" si="42"/>
        <v>2.78260869565217</v>
      </c>
      <c r="I445" s="16">
        <v>0</v>
      </c>
      <c r="J445" s="16">
        <v>47.4</v>
      </c>
      <c r="K445" s="16">
        <v>58500</v>
      </c>
      <c r="L445" s="16">
        <v>345000</v>
      </c>
      <c r="M445" s="16">
        <v>0.169565217391304</v>
      </c>
      <c r="N445" s="16">
        <v>41.1169151794872</v>
      </c>
      <c r="O445" s="16">
        <v>4.08874451066667</v>
      </c>
      <c r="P445" s="16">
        <v>1.61843996086957</v>
      </c>
      <c r="Q445" s="16">
        <v>2.40827533333333</v>
      </c>
      <c r="R445" s="15">
        <v>459.55</v>
      </c>
      <c r="S445" s="15">
        <v>3</v>
      </c>
      <c r="T445" s="22"/>
      <c r="U445" s="22"/>
      <c r="V445" s="22"/>
    </row>
    <row r="446" ht="19.5" customHeight="1" spans="1:22">
      <c r="A446" s="18"/>
      <c r="B446" s="16" t="s">
        <v>537</v>
      </c>
      <c r="C446" s="16">
        <v>0</v>
      </c>
      <c r="D446" s="16">
        <v>150</v>
      </c>
      <c r="E446" s="16">
        <v>2300</v>
      </c>
      <c r="F446" s="16">
        <v>6400</v>
      </c>
      <c r="G446" s="16">
        <v>2.78</v>
      </c>
      <c r="H446" s="16">
        <f t="shared" si="42"/>
        <v>2.78260869565217</v>
      </c>
      <c r="I446" s="16">
        <v>0</v>
      </c>
      <c r="J446" s="16">
        <v>47.4</v>
      </c>
      <c r="K446" s="16">
        <v>40500</v>
      </c>
      <c r="L446" s="16">
        <v>345000</v>
      </c>
      <c r="M446" s="16">
        <v>0.117391304347826</v>
      </c>
      <c r="N446" s="16">
        <v>18.5598</v>
      </c>
      <c r="O446" s="16">
        <v>4.9064934128</v>
      </c>
      <c r="P446" s="16">
        <v>1.61843996086957</v>
      </c>
      <c r="Q446" s="16">
        <v>2.40827533333333</v>
      </c>
      <c r="R446" s="15">
        <v>848.16</v>
      </c>
      <c r="S446" s="15">
        <v>3</v>
      </c>
      <c r="T446" s="22"/>
      <c r="U446" s="22"/>
      <c r="V446" s="22"/>
    </row>
    <row r="447" ht="19.5" customHeight="1" spans="1:22">
      <c r="A447" s="17" t="s">
        <v>538</v>
      </c>
      <c r="B447" s="15" t="s">
        <v>539</v>
      </c>
      <c r="C447" s="16">
        <v>0</v>
      </c>
      <c r="D447" s="16">
        <v>100</v>
      </c>
      <c r="E447" s="16">
        <v>1500</v>
      </c>
      <c r="F447" s="16">
        <v>2005</v>
      </c>
      <c r="G447" s="16">
        <v>1.33666666666667</v>
      </c>
      <c r="H447" s="16">
        <v>1.33666666666667</v>
      </c>
      <c r="I447" s="16">
        <v>0</v>
      </c>
      <c r="J447" s="16">
        <v>21.9</v>
      </c>
      <c r="K447" s="16">
        <v>0</v>
      </c>
      <c r="L447" s="16">
        <v>150000</v>
      </c>
      <c r="M447" s="16">
        <v>0</v>
      </c>
      <c r="N447" s="16"/>
      <c r="O447" s="16"/>
      <c r="P447" s="16">
        <v>13.56</v>
      </c>
      <c r="Q447" s="16">
        <v>0.786081805374796</v>
      </c>
      <c r="R447" s="15"/>
      <c r="S447" s="15">
        <v>1</v>
      </c>
      <c r="T447" s="22"/>
      <c r="U447" s="22"/>
      <c r="V447" s="22"/>
    </row>
    <row r="448" ht="19.5" customHeight="1" spans="1:22">
      <c r="A448" s="18"/>
      <c r="B448" s="15" t="s">
        <v>540</v>
      </c>
      <c r="C448" s="16">
        <v>0</v>
      </c>
      <c r="D448" s="16">
        <v>140</v>
      </c>
      <c r="E448" s="16">
        <v>2100</v>
      </c>
      <c r="F448" s="16">
        <v>2005</v>
      </c>
      <c r="G448" s="16">
        <v>0.954761904761905</v>
      </c>
      <c r="H448" s="16">
        <v>0.954761904761905</v>
      </c>
      <c r="I448" s="16">
        <v>0</v>
      </c>
      <c r="J448" s="16">
        <v>17.6</v>
      </c>
      <c r="K448" s="16">
        <v>0</v>
      </c>
      <c r="L448" s="16">
        <v>294000</v>
      </c>
      <c r="M448" s="16">
        <v>0</v>
      </c>
      <c r="N448" s="16"/>
      <c r="O448" s="16"/>
      <c r="P448" s="16">
        <v>13.56</v>
      </c>
      <c r="Q448" s="16">
        <v>0.935811673065233</v>
      </c>
      <c r="R448" s="15"/>
      <c r="S448" s="15">
        <v>1</v>
      </c>
      <c r="T448" s="22"/>
      <c r="U448" s="22"/>
      <c r="V448" s="22"/>
    </row>
    <row r="449" ht="19.5" customHeight="1" spans="1:22">
      <c r="A449" s="15" t="s">
        <v>180</v>
      </c>
      <c r="B449" s="15" t="s">
        <v>541</v>
      </c>
      <c r="C449" s="16">
        <v>0</v>
      </c>
      <c r="D449" s="16">
        <v>60</v>
      </c>
      <c r="E449" s="16">
        <v>1000</v>
      </c>
      <c r="F449" s="16">
        <v>3000</v>
      </c>
      <c r="G449" s="16">
        <v>3</v>
      </c>
      <c r="H449" s="16">
        <f>F449/E449</f>
        <v>3</v>
      </c>
      <c r="I449" s="16">
        <v>0.0905968362009202</v>
      </c>
      <c r="J449" s="16">
        <v>12.3</v>
      </c>
      <c r="K449" s="16">
        <v>25200</v>
      </c>
      <c r="L449" s="16">
        <v>103200</v>
      </c>
      <c r="M449" s="16">
        <v>0.244186046511628</v>
      </c>
      <c r="N449" s="16">
        <v>2.18304761904762</v>
      </c>
      <c r="O449" s="16">
        <v>0.270339047619048</v>
      </c>
      <c r="P449" s="16">
        <v>0</v>
      </c>
      <c r="Q449" s="16">
        <v>0</v>
      </c>
      <c r="R449" s="15"/>
      <c r="S449" s="15">
        <v>3</v>
      </c>
      <c r="T449" s="22"/>
      <c r="U449" s="22"/>
      <c r="V449" s="22"/>
    </row>
    <row r="450" ht="19.5" customHeight="1" spans="1:22">
      <c r="A450" s="15" t="s">
        <v>388</v>
      </c>
      <c r="B450" s="15" t="s">
        <v>542</v>
      </c>
      <c r="C450" s="16">
        <v>0</v>
      </c>
      <c r="D450" s="16">
        <v>120</v>
      </c>
      <c r="E450" s="16">
        <v>1500</v>
      </c>
      <c r="F450" s="16">
        <v>750</v>
      </c>
      <c r="G450" s="16">
        <v>0.5</v>
      </c>
      <c r="H450" s="16">
        <v>0.5</v>
      </c>
      <c r="I450" s="16">
        <v>0</v>
      </c>
      <c r="J450" s="16">
        <v>19.3</v>
      </c>
      <c r="K450" s="16">
        <v>15600</v>
      </c>
      <c r="L450" s="16">
        <v>180000</v>
      </c>
      <c r="M450" s="16">
        <v>0.0866666666666667</v>
      </c>
      <c r="N450" s="16">
        <v>22.66</v>
      </c>
      <c r="O450" s="16"/>
      <c r="P450" s="16">
        <v>3.2708</v>
      </c>
      <c r="Q450" s="16">
        <v>3.2708</v>
      </c>
      <c r="R450" s="15">
        <v>799</v>
      </c>
      <c r="S450" s="15">
        <v>1</v>
      </c>
      <c r="T450" s="22"/>
      <c r="U450" s="22"/>
      <c r="V450" s="22"/>
    </row>
    <row r="451" ht="19.5" customHeight="1" spans="1:22">
      <c r="A451" s="15" t="s">
        <v>543</v>
      </c>
      <c r="B451" s="15" t="s">
        <v>249</v>
      </c>
      <c r="C451" s="16">
        <v>0</v>
      </c>
      <c r="D451" s="16">
        <v>100</v>
      </c>
      <c r="E451" s="16">
        <v>700</v>
      </c>
      <c r="F451" s="16">
        <v>800</v>
      </c>
      <c r="G451" s="16">
        <v>1.14</v>
      </c>
      <c r="H451" s="16">
        <v>1</v>
      </c>
      <c r="I451" s="16">
        <v>0.133</v>
      </c>
      <c r="J451" s="16">
        <v>50.07</v>
      </c>
      <c r="K451" s="16">
        <v>20000</v>
      </c>
      <c r="L451" s="16">
        <v>70000</v>
      </c>
      <c r="M451" s="16">
        <v>0.285714285714286</v>
      </c>
      <c r="N451" s="16">
        <v>18.4868</v>
      </c>
      <c r="O451" s="16">
        <v>1.01787601976309</v>
      </c>
      <c r="P451" s="16">
        <v>0.864</v>
      </c>
      <c r="Q451" s="16">
        <v>0.893186207342114</v>
      </c>
      <c r="R451" s="15"/>
      <c r="S451" s="15">
        <v>1</v>
      </c>
      <c r="T451" s="22"/>
      <c r="U451" s="22"/>
      <c r="V451" s="22"/>
    </row>
    <row r="452" ht="19.5" customHeight="1" spans="1:22">
      <c r="A452" s="15" t="s">
        <v>544</v>
      </c>
      <c r="B452" s="16" t="s">
        <v>545</v>
      </c>
      <c r="C452" s="16">
        <v>0</v>
      </c>
      <c r="D452" s="16">
        <v>152</v>
      </c>
      <c r="E452" s="16">
        <v>1370</v>
      </c>
      <c r="F452" s="16">
        <v>1220</v>
      </c>
      <c r="G452" s="16">
        <v>0.44</v>
      </c>
      <c r="H452" s="16">
        <f>F452/E452</f>
        <v>0.89051094890511</v>
      </c>
      <c r="I452" s="16">
        <v>0.05</v>
      </c>
      <c r="J452" s="16">
        <v>31.9</v>
      </c>
      <c r="K452" s="16">
        <v>19456</v>
      </c>
      <c r="L452" s="16">
        <v>208240</v>
      </c>
      <c r="M452" s="16">
        <v>0.0934306569343066</v>
      </c>
      <c r="N452" s="16">
        <v>5.78227384868421</v>
      </c>
      <c r="O452" s="16">
        <v>0</v>
      </c>
      <c r="P452" s="16">
        <v>1.12141068580542</v>
      </c>
      <c r="Q452" s="16">
        <v>1.213329594478</v>
      </c>
      <c r="R452" s="15">
        <v>655.15</v>
      </c>
      <c r="S452" s="15">
        <v>1</v>
      </c>
      <c r="T452" s="22"/>
      <c r="U452" s="22"/>
      <c r="V452" s="22"/>
    </row>
    <row r="453" ht="19.5" customHeight="1" spans="1:22">
      <c r="A453" s="17" t="s">
        <v>546</v>
      </c>
      <c r="B453" s="15" t="s">
        <v>547</v>
      </c>
      <c r="C453" s="16">
        <v>0</v>
      </c>
      <c r="D453" s="16">
        <v>75</v>
      </c>
      <c r="E453" s="16">
        <v>3075</v>
      </c>
      <c r="F453" s="16">
        <v>2020</v>
      </c>
      <c r="G453" s="16">
        <v>0.66</v>
      </c>
      <c r="H453" s="16">
        <v>0.656910569105691</v>
      </c>
      <c r="I453" s="16">
        <v>0.0695657315727986</v>
      </c>
      <c r="J453" s="16">
        <v>21.7</v>
      </c>
      <c r="K453" s="16">
        <v>289275</v>
      </c>
      <c r="L453" s="16">
        <v>794925</v>
      </c>
      <c r="M453" s="16">
        <v>0.36390225492971</v>
      </c>
      <c r="N453" s="16">
        <v>2.25251784633999</v>
      </c>
      <c r="O453" s="16">
        <v>0</v>
      </c>
      <c r="P453" s="16">
        <v>4.77360512820513</v>
      </c>
      <c r="Q453" s="16">
        <v>4.43263333333333</v>
      </c>
      <c r="R453" s="15"/>
      <c r="S453" s="15"/>
      <c r="T453" s="22"/>
      <c r="U453" s="22"/>
      <c r="V453" s="22"/>
    </row>
    <row r="454" ht="19.5" customHeight="1" spans="1:22">
      <c r="A454" s="18"/>
      <c r="B454" s="15" t="s">
        <v>548</v>
      </c>
      <c r="C454" s="16">
        <v>0</v>
      </c>
      <c r="D454" s="16">
        <v>75</v>
      </c>
      <c r="E454" s="16">
        <v>3075</v>
      </c>
      <c r="F454" s="16">
        <v>2020</v>
      </c>
      <c r="G454" s="16">
        <v>0.66</v>
      </c>
      <c r="H454" s="16">
        <v>0.656910569105691</v>
      </c>
      <c r="I454" s="16">
        <v>0.0774046229911081</v>
      </c>
      <c r="J454" s="16">
        <v>18.8</v>
      </c>
      <c r="K454" s="16">
        <v>304500</v>
      </c>
      <c r="L454" s="16">
        <v>824625</v>
      </c>
      <c r="M454" s="16">
        <v>0.369258753979081</v>
      </c>
      <c r="N454" s="16">
        <v>2.13989195402299</v>
      </c>
      <c r="O454" s="16">
        <v>0</v>
      </c>
      <c r="P454" s="16">
        <v>4.77360512820513</v>
      </c>
      <c r="Q454" s="16">
        <v>4.43263333333333</v>
      </c>
      <c r="R454" s="15"/>
      <c r="S454" s="15"/>
      <c r="T454" s="22"/>
      <c r="U454" s="22"/>
      <c r="V454" s="22"/>
    </row>
    <row r="455" ht="19.5" customHeight="1" spans="1:22">
      <c r="A455" s="17" t="s">
        <v>549</v>
      </c>
      <c r="B455" s="15" t="s">
        <v>550</v>
      </c>
      <c r="C455" s="16">
        <v>0</v>
      </c>
      <c r="D455" s="16">
        <v>120</v>
      </c>
      <c r="E455" s="16">
        <v>2120</v>
      </c>
      <c r="F455" s="16">
        <f t="shared" ref="F455:F456" si="43">750+500/2</f>
        <v>1000</v>
      </c>
      <c r="G455" s="16">
        <f t="shared" ref="G455:G456" si="44">F455/E455</f>
        <v>0.471698113207547</v>
      </c>
      <c r="H455" s="16">
        <f t="shared" ref="H455:H461" si="45">F455/E455</f>
        <v>0.471698113207547</v>
      </c>
      <c r="I455" s="16">
        <v>0.0567451131687243</v>
      </c>
      <c r="J455" s="16">
        <v>36</v>
      </c>
      <c r="K455" s="16">
        <v>60000</v>
      </c>
      <c r="L455" s="16">
        <v>345600</v>
      </c>
      <c r="M455" s="16">
        <v>0.173611111111111</v>
      </c>
      <c r="N455" s="16">
        <v>13.25376</v>
      </c>
      <c r="O455" s="16">
        <v>3.70656</v>
      </c>
      <c r="P455" s="16">
        <v>3.70656</v>
      </c>
      <c r="Q455" s="16">
        <v>3.70656</v>
      </c>
      <c r="R455" s="15">
        <v>2657</v>
      </c>
      <c r="S455" s="15">
        <v>1</v>
      </c>
      <c r="T455" s="22"/>
      <c r="U455" s="22"/>
      <c r="V455" s="22"/>
    </row>
    <row r="456" ht="19.5" customHeight="1" spans="1:22">
      <c r="A456" s="18"/>
      <c r="B456" s="15" t="s">
        <v>551</v>
      </c>
      <c r="C456" s="16">
        <v>0</v>
      </c>
      <c r="D456" s="16">
        <v>150</v>
      </c>
      <c r="E456" s="16">
        <v>2120</v>
      </c>
      <c r="F456" s="16">
        <f t="shared" si="43"/>
        <v>1000</v>
      </c>
      <c r="G456" s="16">
        <f t="shared" si="44"/>
        <v>0.471698113207547</v>
      </c>
      <c r="H456" s="16">
        <f t="shared" si="45"/>
        <v>0.471698113207547</v>
      </c>
      <c r="I456" s="16">
        <v>0.0825870646766169</v>
      </c>
      <c r="J456" s="16">
        <v>25</v>
      </c>
      <c r="K456" s="16">
        <v>60000</v>
      </c>
      <c r="L456" s="16">
        <v>402000</v>
      </c>
      <c r="M456" s="16">
        <v>0.149253731343284</v>
      </c>
      <c r="N456" s="16">
        <v>19.88064</v>
      </c>
      <c r="O456" s="16">
        <v>4.46472</v>
      </c>
      <c r="P456" s="16">
        <v>4.46472</v>
      </c>
      <c r="Q456" s="16">
        <v>4.46472</v>
      </c>
      <c r="R456" s="15">
        <v>2187</v>
      </c>
      <c r="S456" s="15">
        <v>1</v>
      </c>
      <c r="T456" s="22"/>
      <c r="U456" s="22"/>
      <c r="V456" s="22"/>
    </row>
    <row r="457" ht="19.5" customHeight="1" spans="1:22">
      <c r="A457" s="17" t="s">
        <v>188</v>
      </c>
      <c r="B457" s="16" t="s">
        <v>552</v>
      </c>
      <c r="C457" s="16">
        <v>1</v>
      </c>
      <c r="D457" s="16">
        <v>120</v>
      </c>
      <c r="E457" s="16">
        <v>1720</v>
      </c>
      <c r="F457" s="16">
        <v>1080</v>
      </c>
      <c r="G457" s="16">
        <v>0.8</v>
      </c>
      <c r="H457" s="16">
        <f t="shared" si="45"/>
        <v>0.627906976744186</v>
      </c>
      <c r="I457" s="16">
        <v>0.04</v>
      </c>
      <c r="J457" s="16">
        <v>82.3</v>
      </c>
      <c r="K457" s="16">
        <v>96000</v>
      </c>
      <c r="L457" s="16">
        <v>369600</v>
      </c>
      <c r="M457" s="16">
        <v>0.25974025974026</v>
      </c>
      <c r="N457" s="16">
        <v>4.990608455</v>
      </c>
      <c r="O457" s="16">
        <v>0.665414460666667</v>
      </c>
      <c r="P457" s="16">
        <v>4.43609640444444</v>
      </c>
      <c r="Q457" s="16">
        <v>4.43609640444444</v>
      </c>
      <c r="R457" s="15">
        <v>1516</v>
      </c>
      <c r="S457" s="15">
        <v>1</v>
      </c>
      <c r="T457" s="22"/>
      <c r="U457" s="22"/>
      <c r="V457" s="22"/>
    </row>
    <row r="458" ht="19.5" customHeight="1" spans="1:22">
      <c r="A458" s="20"/>
      <c r="B458" s="16" t="s">
        <v>553</v>
      </c>
      <c r="C458" s="16">
        <v>1</v>
      </c>
      <c r="D458" s="16">
        <v>120</v>
      </c>
      <c r="E458" s="16">
        <v>1720</v>
      </c>
      <c r="F458" s="16">
        <v>1080</v>
      </c>
      <c r="G458" s="16">
        <v>0.8</v>
      </c>
      <c r="H458" s="16">
        <f t="shared" si="45"/>
        <v>0.627906976744186</v>
      </c>
      <c r="I458" s="16">
        <v>0.04</v>
      </c>
      <c r="J458" s="16">
        <v>82.3</v>
      </c>
      <c r="K458" s="16">
        <v>96000</v>
      </c>
      <c r="L458" s="16">
        <v>369600</v>
      </c>
      <c r="M458" s="16">
        <v>0.25974025974026</v>
      </c>
      <c r="N458" s="16">
        <v>4.12319317591667</v>
      </c>
      <c r="O458" s="16">
        <v>0.6184789763875</v>
      </c>
      <c r="P458" s="16">
        <v>4.12319317591667</v>
      </c>
      <c r="Q458" s="16">
        <v>4.12319317591667</v>
      </c>
      <c r="R458" s="15">
        <v>1479</v>
      </c>
      <c r="S458" s="15">
        <v>1</v>
      </c>
      <c r="T458" s="22"/>
      <c r="U458" s="22"/>
      <c r="V458" s="22"/>
    </row>
    <row r="459" ht="19.5" customHeight="1" spans="1:22">
      <c r="A459" s="20"/>
      <c r="B459" s="16" t="s">
        <v>554</v>
      </c>
      <c r="C459" s="16">
        <v>1</v>
      </c>
      <c r="D459" s="16">
        <v>120</v>
      </c>
      <c r="E459" s="16">
        <v>1720</v>
      </c>
      <c r="F459" s="16">
        <v>1080</v>
      </c>
      <c r="G459" s="16">
        <v>0.8</v>
      </c>
      <c r="H459" s="16">
        <f t="shared" si="45"/>
        <v>0.627906976744186</v>
      </c>
      <c r="I459" s="16">
        <v>0.04</v>
      </c>
      <c r="J459" s="16">
        <v>82.3</v>
      </c>
      <c r="K459" s="16">
        <v>96000</v>
      </c>
      <c r="L459" s="16">
        <v>369600</v>
      </c>
      <c r="M459" s="16">
        <v>0.25974025974026</v>
      </c>
      <c r="N459" s="16">
        <v>7.0581462435</v>
      </c>
      <c r="O459" s="16">
        <v>1.08586865284615</v>
      </c>
      <c r="P459" s="16">
        <v>7.23912435230769</v>
      </c>
      <c r="Q459" s="16">
        <v>7.23912435230769</v>
      </c>
      <c r="R459" s="15">
        <v>2066</v>
      </c>
      <c r="S459" s="15">
        <v>1</v>
      </c>
      <c r="T459" s="22"/>
      <c r="U459" s="22"/>
      <c r="V459" s="22"/>
    </row>
    <row r="460" ht="19.5" customHeight="1" spans="1:22">
      <c r="A460" s="20"/>
      <c r="B460" s="16" t="s">
        <v>555</v>
      </c>
      <c r="C460" s="16">
        <v>1</v>
      </c>
      <c r="D460" s="16">
        <v>120</v>
      </c>
      <c r="E460" s="16">
        <v>1720</v>
      </c>
      <c r="F460" s="16">
        <v>1080</v>
      </c>
      <c r="G460" s="16">
        <v>0.8</v>
      </c>
      <c r="H460" s="16">
        <f t="shared" si="45"/>
        <v>0.627906976744186</v>
      </c>
      <c r="I460" s="16">
        <v>0.04</v>
      </c>
      <c r="J460" s="16">
        <v>101.8</v>
      </c>
      <c r="K460" s="16">
        <v>96000</v>
      </c>
      <c r="L460" s="16">
        <v>369600</v>
      </c>
      <c r="M460" s="16">
        <v>0.25974025974026</v>
      </c>
      <c r="N460" s="16">
        <v>7.0581462435</v>
      </c>
      <c r="O460" s="16">
        <v>1.08586865284615</v>
      </c>
      <c r="P460" s="16">
        <v>7.23912435230769</v>
      </c>
      <c r="Q460" s="16">
        <v>7.23912435230769</v>
      </c>
      <c r="R460" s="15">
        <v>2128</v>
      </c>
      <c r="S460" s="15">
        <v>1</v>
      </c>
      <c r="T460" s="22"/>
      <c r="U460" s="22"/>
      <c r="V460" s="22"/>
    </row>
    <row r="461" ht="19.5" customHeight="1" spans="1:22">
      <c r="A461" s="18"/>
      <c r="B461" s="16" t="s">
        <v>556</v>
      </c>
      <c r="C461" s="16">
        <v>1</v>
      </c>
      <c r="D461" s="16">
        <v>120</v>
      </c>
      <c r="E461" s="16">
        <v>1720</v>
      </c>
      <c r="F461" s="16">
        <v>1080</v>
      </c>
      <c r="G461" s="16">
        <v>0.8</v>
      </c>
      <c r="H461" s="16">
        <f t="shared" si="45"/>
        <v>0.627906976744186</v>
      </c>
      <c r="I461" s="16">
        <v>0.03</v>
      </c>
      <c r="J461" s="16">
        <v>101.8</v>
      </c>
      <c r="K461" s="16">
        <v>96000</v>
      </c>
      <c r="L461" s="16">
        <v>369600</v>
      </c>
      <c r="M461" s="16">
        <v>0.25974025974026</v>
      </c>
      <c r="N461" s="16">
        <v>9.410861658</v>
      </c>
      <c r="O461" s="16">
        <v>1.4116292487</v>
      </c>
      <c r="P461" s="16">
        <v>9.410861658</v>
      </c>
      <c r="Q461" s="16">
        <v>9.410861658</v>
      </c>
      <c r="R461" s="15">
        <v>2483</v>
      </c>
      <c r="S461" s="15">
        <v>1</v>
      </c>
      <c r="T461" s="22"/>
      <c r="U461" s="22"/>
      <c r="V461" s="22"/>
    </row>
    <row r="462" ht="19.5" customHeight="1" spans="1:22">
      <c r="A462" s="23" t="s">
        <v>557</v>
      </c>
      <c r="B462" s="15" t="s">
        <v>558</v>
      </c>
      <c r="C462" s="15">
        <v>1</v>
      </c>
      <c r="D462" s="15">
        <v>150</v>
      </c>
      <c r="E462" s="15">
        <v>2149</v>
      </c>
      <c r="F462" s="15">
        <v>2200</v>
      </c>
      <c r="G462" s="15">
        <v>1.2</v>
      </c>
      <c r="H462" s="15">
        <v>1.02373196835738</v>
      </c>
      <c r="I462" s="15">
        <v>0.0831336865255409</v>
      </c>
      <c r="J462" s="15">
        <v>43.1</v>
      </c>
      <c r="K462" s="15">
        <v>300000</v>
      </c>
      <c r="L462" s="15">
        <v>577350</v>
      </c>
      <c r="M462" s="15">
        <v>0.519615484541439</v>
      </c>
      <c r="N462" s="15">
        <v>9.706</v>
      </c>
      <c r="O462" s="15">
        <v>4.8952</v>
      </c>
      <c r="P462" s="15">
        <v>2.11</v>
      </c>
      <c r="Q462" s="15">
        <v>2.11</v>
      </c>
      <c r="R462" s="15">
        <v>2250</v>
      </c>
      <c r="S462" s="15">
        <v>1</v>
      </c>
      <c r="T462" s="22"/>
      <c r="U462" s="22"/>
      <c r="V462" s="22"/>
    </row>
    <row r="463" ht="19.5" customHeight="1" spans="1:22">
      <c r="A463" s="20"/>
      <c r="B463" s="15" t="s">
        <v>559</v>
      </c>
      <c r="C463" s="15">
        <v>0</v>
      </c>
      <c r="D463" s="15">
        <v>150</v>
      </c>
      <c r="E463" s="15">
        <v>2149</v>
      </c>
      <c r="F463" s="15">
        <v>1400</v>
      </c>
      <c r="G463" s="15">
        <v>0.8</v>
      </c>
      <c r="H463" s="15">
        <v>0.651465798045603</v>
      </c>
      <c r="I463" s="15">
        <v>0.0942911023487056</v>
      </c>
      <c r="J463" s="15">
        <v>38</v>
      </c>
      <c r="K463" s="15">
        <v>300000</v>
      </c>
      <c r="L463" s="15">
        <v>577350</v>
      </c>
      <c r="M463" s="15">
        <v>0.519615484541439</v>
      </c>
      <c r="N463" s="15">
        <v>2.368</v>
      </c>
      <c r="O463" s="15">
        <v>3.4336</v>
      </c>
      <c r="P463" s="15">
        <v>2.368</v>
      </c>
      <c r="Q463" s="15">
        <v>2.368</v>
      </c>
      <c r="R463" s="15">
        <v>1680</v>
      </c>
      <c r="S463" s="15">
        <v>1</v>
      </c>
      <c r="T463" s="22"/>
      <c r="U463" s="22"/>
      <c r="V463" s="22"/>
    </row>
    <row r="464" ht="19.5" customHeight="1" spans="1:22">
      <c r="A464" s="20"/>
      <c r="B464" s="15" t="s">
        <v>560</v>
      </c>
      <c r="C464" s="15">
        <v>1</v>
      </c>
      <c r="D464" s="15">
        <v>150</v>
      </c>
      <c r="E464" s="15">
        <v>2149</v>
      </c>
      <c r="F464" s="15">
        <v>1400</v>
      </c>
      <c r="G464" s="15">
        <v>0.8</v>
      </c>
      <c r="H464" s="15">
        <v>0.651465798045603</v>
      </c>
      <c r="I464" s="15">
        <v>0.100085527632704</v>
      </c>
      <c r="J464" s="15">
        <v>35.8</v>
      </c>
      <c r="K464" s="15">
        <v>300000</v>
      </c>
      <c r="L464" s="15">
        <v>577350</v>
      </c>
      <c r="M464" s="15">
        <v>0.519615484541439</v>
      </c>
      <c r="N464" s="15">
        <v>2.532</v>
      </c>
      <c r="O464" s="15">
        <v>4.8952</v>
      </c>
      <c r="P464" s="15">
        <v>2.532</v>
      </c>
      <c r="Q464" s="15">
        <v>2.532</v>
      </c>
      <c r="R464" s="15">
        <v>1740</v>
      </c>
      <c r="S464" s="15">
        <v>1</v>
      </c>
      <c r="T464" s="22"/>
      <c r="U464" s="22"/>
      <c r="V464" s="22"/>
    </row>
    <row r="465" ht="19.5" customHeight="1" spans="1:22">
      <c r="A465" s="20"/>
      <c r="B465" s="15" t="s">
        <v>561</v>
      </c>
      <c r="C465" s="15">
        <v>1</v>
      </c>
      <c r="D465" s="15">
        <v>150</v>
      </c>
      <c r="E465" s="15">
        <v>2149</v>
      </c>
      <c r="F465" s="15">
        <v>1400</v>
      </c>
      <c r="G465" s="15">
        <v>0.8</v>
      </c>
      <c r="H465" s="15">
        <v>0.651465798045603</v>
      </c>
      <c r="I465" s="15">
        <v>0.102373196835738</v>
      </c>
      <c r="J465" s="15">
        <v>35</v>
      </c>
      <c r="K465" s="15">
        <v>300000</v>
      </c>
      <c r="L465" s="15">
        <v>577350</v>
      </c>
      <c r="M465" s="15">
        <v>0.519615484541439</v>
      </c>
      <c r="N465" s="15">
        <v>2.64</v>
      </c>
      <c r="O465" s="15">
        <v>6.1248</v>
      </c>
      <c r="P465" s="15">
        <v>2.64</v>
      </c>
      <c r="Q465" s="15">
        <v>2.64</v>
      </c>
      <c r="R465" s="15">
        <v>1740</v>
      </c>
      <c r="S465" s="15">
        <v>1</v>
      </c>
      <c r="T465" s="22"/>
      <c r="U465" s="22"/>
      <c r="V465" s="22"/>
    </row>
    <row r="466" ht="19.5" customHeight="1" spans="1:22">
      <c r="A466" s="20"/>
      <c r="B466" s="15" t="s">
        <v>562</v>
      </c>
      <c r="C466" s="15">
        <v>0</v>
      </c>
      <c r="D466" s="15">
        <v>150</v>
      </c>
      <c r="E466" s="15">
        <v>2149</v>
      </c>
      <c r="F466" s="15">
        <v>1001</v>
      </c>
      <c r="G466" s="15">
        <v>0.6</v>
      </c>
      <c r="H466" s="15">
        <v>0.465798045602606</v>
      </c>
      <c r="I466" s="15">
        <v>0.0893531643204692</v>
      </c>
      <c r="J466" s="15">
        <v>40.1</v>
      </c>
      <c r="K466" s="15">
        <v>300000</v>
      </c>
      <c r="L466" s="15">
        <v>577350</v>
      </c>
      <c r="M466" s="15">
        <v>0.519615484541439</v>
      </c>
      <c r="N466" s="15">
        <v>2.368</v>
      </c>
      <c r="O466" s="15">
        <v>3.4336</v>
      </c>
      <c r="P466" s="15">
        <v>2.368</v>
      </c>
      <c r="Q466" s="15">
        <v>2.368</v>
      </c>
      <c r="R466" s="15">
        <v>2100</v>
      </c>
      <c r="S466" s="15">
        <v>1</v>
      </c>
      <c r="T466" s="22"/>
      <c r="U466" s="22"/>
      <c r="V466" s="22"/>
    </row>
    <row r="467" ht="19.5" customHeight="1" spans="1:22">
      <c r="A467" s="20"/>
      <c r="B467" s="15" t="s">
        <v>563</v>
      </c>
      <c r="C467" s="15">
        <v>1</v>
      </c>
      <c r="D467" s="15">
        <v>150</v>
      </c>
      <c r="E467" s="15">
        <v>2149</v>
      </c>
      <c r="F467" s="15">
        <v>1001</v>
      </c>
      <c r="G467" s="15">
        <v>0.6</v>
      </c>
      <c r="H467" s="15">
        <v>0.465798045602606</v>
      </c>
      <c r="I467" s="15">
        <v>0.0873917533963613</v>
      </c>
      <c r="J467" s="15">
        <v>41</v>
      </c>
      <c r="K467" s="15">
        <v>300000</v>
      </c>
      <c r="L467" s="15">
        <v>577350</v>
      </c>
      <c r="M467" s="15">
        <v>0.519615484541439</v>
      </c>
      <c r="N467" s="15">
        <v>2.532</v>
      </c>
      <c r="O467" s="15">
        <v>4.8952</v>
      </c>
      <c r="P467" s="15">
        <v>2.532</v>
      </c>
      <c r="Q467" s="15">
        <v>2.532</v>
      </c>
      <c r="R467" s="15">
        <v>2190</v>
      </c>
      <c r="S467" s="15">
        <v>1</v>
      </c>
      <c r="T467" s="22"/>
      <c r="U467" s="22"/>
      <c r="V467" s="22"/>
    </row>
    <row r="468" ht="19.5" customHeight="1" spans="1:22">
      <c r="A468" s="20"/>
      <c r="B468" s="15" t="s">
        <v>564</v>
      </c>
      <c r="C468" s="15">
        <v>0</v>
      </c>
      <c r="D468" s="15">
        <v>150</v>
      </c>
      <c r="E468" s="15">
        <v>2149</v>
      </c>
      <c r="F468" s="15">
        <v>2200</v>
      </c>
      <c r="G468" s="15">
        <v>1.2</v>
      </c>
      <c r="H468" s="15">
        <v>1.02373196835738</v>
      </c>
      <c r="I468" s="15">
        <v>0.0987069390978186</v>
      </c>
      <c r="J468" s="15">
        <v>36.3</v>
      </c>
      <c r="K468" s="15">
        <v>300000</v>
      </c>
      <c r="L468" s="15">
        <v>577350</v>
      </c>
      <c r="M468" s="15">
        <v>0.519615484541439</v>
      </c>
      <c r="N468" s="15">
        <v>17.168</v>
      </c>
      <c r="O468" s="15">
        <v>3.4336</v>
      </c>
      <c r="P468" s="15">
        <v>3.552</v>
      </c>
      <c r="Q468" s="15">
        <v>3.552</v>
      </c>
      <c r="R468" s="15">
        <v>2490</v>
      </c>
      <c r="S468" s="15">
        <v>1</v>
      </c>
      <c r="T468" s="22"/>
      <c r="U468" s="22"/>
      <c r="V468" s="22"/>
    </row>
    <row r="469" ht="19.5" customHeight="1" spans="1:22">
      <c r="A469" s="20"/>
      <c r="B469" s="15" t="s">
        <v>565</v>
      </c>
      <c r="C469" s="15">
        <v>1</v>
      </c>
      <c r="D469" s="15">
        <v>150</v>
      </c>
      <c r="E469" s="15">
        <v>2149</v>
      </c>
      <c r="F469" s="15">
        <v>2200</v>
      </c>
      <c r="G469" s="15">
        <v>1.2</v>
      </c>
      <c r="H469" s="15">
        <v>1.02373196835738</v>
      </c>
      <c r="I469" s="15">
        <v>0.104158775850314</v>
      </c>
      <c r="J469" s="15">
        <v>34.4</v>
      </c>
      <c r="K469" s="15">
        <v>300000</v>
      </c>
      <c r="L469" s="15">
        <v>577350</v>
      </c>
      <c r="M469" s="15">
        <v>0.519615484541439</v>
      </c>
      <c r="N469" s="15">
        <v>18.99</v>
      </c>
      <c r="O469" s="15">
        <v>4.8952</v>
      </c>
      <c r="P469" s="15">
        <v>3.798</v>
      </c>
      <c r="Q469" s="15">
        <v>3.798</v>
      </c>
      <c r="R469" s="15">
        <v>2490</v>
      </c>
      <c r="S469" s="15">
        <v>1</v>
      </c>
      <c r="T469" s="22"/>
      <c r="U469" s="22"/>
      <c r="V469" s="22"/>
    </row>
    <row r="470" ht="19.5" customHeight="1" spans="1:22">
      <c r="A470" s="20"/>
      <c r="B470" s="15" t="s">
        <v>566</v>
      </c>
      <c r="C470" s="15">
        <v>1</v>
      </c>
      <c r="D470" s="15">
        <v>150</v>
      </c>
      <c r="E470" s="15">
        <v>2149</v>
      </c>
      <c r="F470" s="15">
        <v>2200</v>
      </c>
      <c r="G470" s="15">
        <v>1.2</v>
      </c>
      <c r="H470" s="15">
        <v>1.02373196835738</v>
      </c>
      <c r="I470" s="15">
        <v>0.0963188679906133</v>
      </c>
      <c r="J470" s="15">
        <v>37.2</v>
      </c>
      <c r="K470" s="15">
        <v>300000</v>
      </c>
      <c r="L470" s="15">
        <v>577350</v>
      </c>
      <c r="M470" s="15">
        <v>0.519615484541439</v>
      </c>
      <c r="N470" s="15">
        <v>19.008</v>
      </c>
      <c r="O470" s="15">
        <v>6.1248</v>
      </c>
      <c r="P470" s="15">
        <v>3.696</v>
      </c>
      <c r="Q470" s="15">
        <v>3.696</v>
      </c>
      <c r="R470" s="15">
        <v>2430</v>
      </c>
      <c r="S470" s="15">
        <v>1</v>
      </c>
      <c r="T470" s="22"/>
      <c r="U470" s="22"/>
      <c r="V470" s="22"/>
    </row>
    <row r="471" ht="19.5" customHeight="1" spans="1:22">
      <c r="A471" s="20"/>
      <c r="B471" s="15" t="s">
        <v>567</v>
      </c>
      <c r="C471" s="15">
        <v>0</v>
      </c>
      <c r="D471" s="15">
        <v>150</v>
      </c>
      <c r="E471" s="15">
        <v>2149</v>
      </c>
      <c r="F471" s="15">
        <v>1400</v>
      </c>
      <c r="G471" s="15">
        <v>0.8</v>
      </c>
      <c r="H471" s="15">
        <v>0.651465798045603</v>
      </c>
      <c r="I471" s="15">
        <v>0.146247424051054</v>
      </c>
      <c r="J471" s="15">
        <v>24.5</v>
      </c>
      <c r="K471" s="15">
        <v>300000</v>
      </c>
      <c r="L471" s="15">
        <v>577350</v>
      </c>
      <c r="M471" s="15">
        <v>0.519615484541439</v>
      </c>
      <c r="N471" s="15">
        <v>3.552</v>
      </c>
      <c r="O471" s="15">
        <v>3.4336</v>
      </c>
      <c r="P471" s="15">
        <v>3.552</v>
      </c>
      <c r="Q471" s="15">
        <v>3.552</v>
      </c>
      <c r="R471" s="15">
        <v>1800</v>
      </c>
      <c r="S471" s="15">
        <v>1</v>
      </c>
      <c r="T471" s="22"/>
      <c r="U471" s="22"/>
      <c r="V471" s="22"/>
    </row>
    <row r="472" ht="19.5" customHeight="1" spans="1:22">
      <c r="A472" s="20"/>
      <c r="B472" s="15" t="s">
        <v>568</v>
      </c>
      <c r="C472" s="15">
        <v>1</v>
      </c>
      <c r="D472" s="15">
        <v>150</v>
      </c>
      <c r="E472" s="15">
        <v>2149</v>
      </c>
      <c r="F472" s="15">
        <v>1400</v>
      </c>
      <c r="G472" s="15">
        <v>0.8</v>
      </c>
      <c r="H472" s="15">
        <v>0.651465798045603</v>
      </c>
      <c r="I472" s="15">
        <v>0.128887118318375</v>
      </c>
      <c r="J472" s="15">
        <v>27.8</v>
      </c>
      <c r="K472" s="15">
        <v>300000</v>
      </c>
      <c r="L472" s="15">
        <v>577350</v>
      </c>
      <c r="M472" s="15">
        <v>0.519615484541439</v>
      </c>
      <c r="N472" s="15">
        <v>3.798</v>
      </c>
      <c r="O472" s="15">
        <v>4.8952</v>
      </c>
      <c r="P472" s="15">
        <v>3.798</v>
      </c>
      <c r="Q472" s="15">
        <v>3.798</v>
      </c>
      <c r="R472" s="15">
        <v>1830</v>
      </c>
      <c r="S472" s="15">
        <v>1</v>
      </c>
      <c r="T472" s="22"/>
      <c r="U472" s="22"/>
      <c r="V472" s="22"/>
    </row>
    <row r="473" ht="19.5" customHeight="1" spans="1:22">
      <c r="A473" s="20"/>
      <c r="B473" s="15" t="s">
        <v>569</v>
      </c>
      <c r="C473" s="15">
        <v>1</v>
      </c>
      <c r="D473" s="15">
        <v>150</v>
      </c>
      <c r="E473" s="15">
        <v>2149</v>
      </c>
      <c r="F473" s="15">
        <v>1400</v>
      </c>
      <c r="G473" s="15">
        <v>0.8</v>
      </c>
      <c r="H473" s="15">
        <v>0.651465798045603</v>
      </c>
      <c r="I473" s="15">
        <v>0.0923469559085261</v>
      </c>
      <c r="J473" s="15">
        <v>38.8</v>
      </c>
      <c r="K473" s="15">
        <v>300000</v>
      </c>
      <c r="L473" s="15">
        <v>577350</v>
      </c>
      <c r="M473" s="15">
        <v>0.519615484541439</v>
      </c>
      <c r="N473" s="15">
        <v>3.798</v>
      </c>
      <c r="O473" s="15">
        <v>4.8952</v>
      </c>
      <c r="P473" s="15">
        <v>3.798</v>
      </c>
      <c r="Q473" s="15">
        <v>3.798</v>
      </c>
      <c r="R473" s="15">
        <v>2040</v>
      </c>
      <c r="S473" s="15">
        <v>1</v>
      </c>
      <c r="T473" s="22"/>
      <c r="U473" s="22"/>
      <c r="V473" s="22"/>
    </row>
    <row r="474" ht="19.5" customHeight="1" spans="1:22">
      <c r="A474" s="20"/>
      <c r="B474" s="15" t="s">
        <v>570</v>
      </c>
      <c r="C474" s="15">
        <v>0</v>
      </c>
      <c r="D474" s="15">
        <v>150</v>
      </c>
      <c r="E474" s="15">
        <v>2149</v>
      </c>
      <c r="F474" s="15">
        <v>1001</v>
      </c>
      <c r="G474" s="15">
        <v>0.6</v>
      </c>
      <c r="H474" s="15">
        <v>0.465798045602606</v>
      </c>
      <c r="I474" s="15">
        <v>0.107277302073378</v>
      </c>
      <c r="J474" s="15">
        <v>33.4</v>
      </c>
      <c r="K474" s="15">
        <v>300000</v>
      </c>
      <c r="L474" s="15">
        <v>577350</v>
      </c>
      <c r="M474" s="15">
        <v>0.519615484541439</v>
      </c>
      <c r="N474" s="15">
        <v>3.552</v>
      </c>
      <c r="O474" s="15">
        <v>3.4336</v>
      </c>
      <c r="P474" s="15">
        <v>3.552</v>
      </c>
      <c r="Q474" s="15">
        <v>3.552</v>
      </c>
      <c r="R474" s="15">
        <v>2250</v>
      </c>
      <c r="S474" s="15">
        <v>1</v>
      </c>
      <c r="T474" s="22"/>
      <c r="U474" s="22"/>
      <c r="V474" s="22"/>
    </row>
    <row r="475" ht="19.5" customHeight="1" spans="1:22">
      <c r="A475" s="20"/>
      <c r="B475" s="15" t="s">
        <v>571</v>
      </c>
      <c r="C475" s="15">
        <v>1</v>
      </c>
      <c r="D475" s="15">
        <v>150</v>
      </c>
      <c r="E475" s="15">
        <v>2149</v>
      </c>
      <c r="F475" s="15">
        <v>1001</v>
      </c>
      <c r="G475" s="15">
        <v>0.6</v>
      </c>
      <c r="H475" s="15">
        <v>0.465798045602606</v>
      </c>
      <c r="I475" s="15">
        <v>0.103556702001469</v>
      </c>
      <c r="J475" s="15">
        <v>34.6</v>
      </c>
      <c r="K475" s="15">
        <v>300000</v>
      </c>
      <c r="L475" s="15">
        <v>577350</v>
      </c>
      <c r="M475" s="15">
        <v>0.519615484541439</v>
      </c>
      <c r="N475" s="15">
        <v>3.798</v>
      </c>
      <c r="O475" s="15">
        <v>4.8952</v>
      </c>
      <c r="P475" s="15">
        <v>3.798</v>
      </c>
      <c r="Q475" s="15">
        <v>3.798</v>
      </c>
      <c r="R475" s="15">
        <v>2370</v>
      </c>
      <c r="S475" s="15">
        <v>1</v>
      </c>
      <c r="T475" s="22"/>
      <c r="U475" s="22"/>
      <c r="V475" s="22"/>
    </row>
    <row r="476" ht="19.5" customHeight="1" spans="1:22">
      <c r="A476" s="20"/>
      <c r="B476" s="15" t="s">
        <v>572</v>
      </c>
      <c r="C476" s="15">
        <v>0</v>
      </c>
      <c r="D476" s="15">
        <v>150</v>
      </c>
      <c r="E476" s="15">
        <v>2149</v>
      </c>
      <c r="F476" s="15">
        <v>1400</v>
      </c>
      <c r="G476" s="15">
        <v>0.8</v>
      </c>
      <c r="H476" s="15">
        <v>0.651465798045603</v>
      </c>
      <c r="I476" s="15">
        <v>0.130768682089446</v>
      </c>
      <c r="J476" s="15">
        <v>27.4</v>
      </c>
      <c r="K476" s="15">
        <v>300000</v>
      </c>
      <c r="L476" s="15">
        <v>577350</v>
      </c>
      <c r="M476" s="15">
        <v>0.519615484541439</v>
      </c>
      <c r="N476" s="15">
        <v>4.736</v>
      </c>
      <c r="O476" s="15">
        <v>3.4336</v>
      </c>
      <c r="P476" s="15">
        <v>4.736</v>
      </c>
      <c r="Q476" s="15">
        <v>4.736</v>
      </c>
      <c r="R476" s="15">
        <v>1980</v>
      </c>
      <c r="S476" s="15">
        <v>1</v>
      </c>
      <c r="T476" s="22"/>
      <c r="U476" s="22"/>
      <c r="V476" s="22"/>
    </row>
    <row r="477" ht="19.5" customHeight="1" spans="1:22">
      <c r="A477" s="20"/>
      <c r="B477" s="15" t="s">
        <v>573</v>
      </c>
      <c r="C477" s="15">
        <v>1</v>
      </c>
      <c r="D477" s="15">
        <v>150</v>
      </c>
      <c r="E477" s="15">
        <v>2149</v>
      </c>
      <c r="F477" s="15">
        <v>1400</v>
      </c>
      <c r="G477" s="15">
        <v>0.8</v>
      </c>
      <c r="H477" s="15">
        <v>0.651465798045603</v>
      </c>
      <c r="I477" s="15">
        <v>0.130293159609121</v>
      </c>
      <c r="J477" s="15">
        <v>27.5</v>
      </c>
      <c r="K477" s="15">
        <v>300000</v>
      </c>
      <c r="L477" s="15">
        <v>577350</v>
      </c>
      <c r="M477" s="15">
        <v>0.519615484541439</v>
      </c>
      <c r="N477" s="15">
        <v>5.064</v>
      </c>
      <c r="O477" s="15">
        <v>4.8952</v>
      </c>
      <c r="P477" s="15">
        <v>5.064</v>
      </c>
      <c r="Q477" s="15">
        <v>5.064</v>
      </c>
      <c r="R477" s="15">
        <v>2040</v>
      </c>
      <c r="S477" s="15">
        <v>1</v>
      </c>
      <c r="T477" s="22"/>
      <c r="U477" s="22"/>
      <c r="V477" s="22"/>
    </row>
    <row r="478" ht="19.5" customHeight="1" spans="1:22">
      <c r="A478" s="20"/>
      <c r="B478" s="15" t="s">
        <v>574</v>
      </c>
      <c r="C478" s="15">
        <v>1</v>
      </c>
      <c r="D478" s="15">
        <v>150</v>
      </c>
      <c r="E478" s="15">
        <v>2149</v>
      </c>
      <c r="F478" s="15">
        <v>1400</v>
      </c>
      <c r="G478" s="15">
        <v>0.8</v>
      </c>
      <c r="H478" s="15">
        <v>0.651465798045603</v>
      </c>
      <c r="I478" s="15">
        <v>0.127966496044672</v>
      </c>
      <c r="J478" s="15">
        <v>28</v>
      </c>
      <c r="K478" s="15">
        <v>300000</v>
      </c>
      <c r="L478" s="15">
        <v>577350</v>
      </c>
      <c r="M478" s="15">
        <v>0.519615484541439</v>
      </c>
      <c r="N478" s="15">
        <v>5.28</v>
      </c>
      <c r="O478" s="15">
        <v>6.1248</v>
      </c>
      <c r="P478" s="15">
        <v>5.28</v>
      </c>
      <c r="Q478" s="15">
        <v>5.28</v>
      </c>
      <c r="R478" s="15">
        <v>2040</v>
      </c>
      <c r="S478" s="15">
        <v>1</v>
      </c>
      <c r="T478" s="22"/>
      <c r="U478" s="22"/>
      <c r="V478" s="22"/>
    </row>
    <row r="479" ht="19.5" customHeight="1" spans="1:22">
      <c r="A479" s="20"/>
      <c r="B479" s="15" t="s">
        <v>575</v>
      </c>
      <c r="C479" s="15">
        <v>0</v>
      </c>
      <c r="D479" s="15">
        <v>150</v>
      </c>
      <c r="E479" s="15">
        <v>2149</v>
      </c>
      <c r="F479" s="15">
        <v>1400</v>
      </c>
      <c r="G479" s="15">
        <v>0.8</v>
      </c>
      <c r="H479" s="15">
        <v>0.651465798045603</v>
      </c>
      <c r="I479" s="15">
        <v>0.0857191839533688</v>
      </c>
      <c r="J479" s="15">
        <v>41.8</v>
      </c>
      <c r="K479" s="15">
        <v>300000</v>
      </c>
      <c r="L479" s="15">
        <v>577350</v>
      </c>
      <c r="M479" s="15">
        <v>0.519615484541439</v>
      </c>
      <c r="N479" s="15">
        <v>4.736</v>
      </c>
      <c r="O479" s="15">
        <v>3.4336</v>
      </c>
      <c r="P479" s="15">
        <v>4.736</v>
      </c>
      <c r="Q479" s="15">
        <v>4.736</v>
      </c>
      <c r="R479" s="15">
        <v>2280</v>
      </c>
      <c r="S479" s="15">
        <v>1</v>
      </c>
      <c r="T479" s="22"/>
      <c r="U479" s="22"/>
      <c r="V479" s="22"/>
    </row>
    <row r="480" ht="19.5" customHeight="1" spans="1:22">
      <c r="A480" s="20"/>
      <c r="B480" s="15" t="s">
        <v>576</v>
      </c>
      <c r="C480" s="15">
        <v>1</v>
      </c>
      <c r="D480" s="15">
        <v>150</v>
      </c>
      <c r="E480" s="15">
        <v>2149</v>
      </c>
      <c r="F480" s="15">
        <v>1400</v>
      </c>
      <c r="G480" s="15">
        <v>0.8</v>
      </c>
      <c r="H480" s="15">
        <v>0.651465798045603</v>
      </c>
      <c r="I480" s="15">
        <v>0.0831336865255409</v>
      </c>
      <c r="J480" s="15">
        <v>43.1</v>
      </c>
      <c r="K480" s="15">
        <v>300000</v>
      </c>
      <c r="L480" s="15">
        <v>577350</v>
      </c>
      <c r="M480" s="15">
        <v>0.519615484541439</v>
      </c>
      <c r="N480" s="15">
        <v>5.064</v>
      </c>
      <c r="O480" s="15">
        <v>4.8952</v>
      </c>
      <c r="P480" s="15">
        <v>5.064</v>
      </c>
      <c r="Q480" s="15">
        <v>5.064</v>
      </c>
      <c r="R480" s="15">
        <v>2340</v>
      </c>
      <c r="S480" s="15">
        <v>1</v>
      </c>
      <c r="T480" s="22"/>
      <c r="U480" s="22"/>
      <c r="V480" s="22"/>
    </row>
    <row r="481" ht="19.5" customHeight="1" spans="1:22">
      <c r="A481" s="18"/>
      <c r="B481" s="15" t="s">
        <v>577</v>
      </c>
      <c r="C481" s="15">
        <v>1</v>
      </c>
      <c r="D481" s="15">
        <v>150</v>
      </c>
      <c r="E481" s="15">
        <v>2149</v>
      </c>
      <c r="F481" s="15">
        <v>1400</v>
      </c>
      <c r="G481" s="15">
        <v>0.8</v>
      </c>
      <c r="H481" s="15">
        <v>0.651465798045603</v>
      </c>
      <c r="I481" s="15">
        <v>0.0803377105213187</v>
      </c>
      <c r="J481" s="15">
        <v>44.6</v>
      </c>
      <c r="K481" s="15">
        <v>300000</v>
      </c>
      <c r="L481" s="15">
        <v>577350</v>
      </c>
      <c r="M481" s="15">
        <v>0.519615484541439</v>
      </c>
      <c r="N481" s="15">
        <v>5.28</v>
      </c>
      <c r="O481" s="15">
        <v>6.1248</v>
      </c>
      <c r="P481" s="15">
        <v>5.28</v>
      </c>
      <c r="Q481" s="15">
        <v>5.28</v>
      </c>
      <c r="R481" s="15">
        <v>2430</v>
      </c>
      <c r="S481" s="15">
        <v>1</v>
      </c>
      <c r="T481" s="22"/>
      <c r="U481" s="22"/>
      <c r="V481" s="22"/>
    </row>
    <row r="482" ht="19.5" customHeight="1" spans="1:22">
      <c r="A482" s="17" t="s">
        <v>578</v>
      </c>
      <c r="B482" s="15" t="s">
        <v>579</v>
      </c>
      <c r="C482" s="15">
        <v>0</v>
      </c>
      <c r="D482" s="15">
        <v>120</v>
      </c>
      <c r="E482" s="15">
        <v>2121</v>
      </c>
      <c r="F482" s="15">
        <v>749</v>
      </c>
      <c r="G482" s="15">
        <v>0.5</v>
      </c>
      <c r="H482" s="15">
        <v>0.353135313531353</v>
      </c>
      <c r="I482" s="15">
        <v>0.0718851139935188</v>
      </c>
      <c r="J482" s="15">
        <v>38.15</v>
      </c>
      <c r="K482" s="15">
        <v>120000</v>
      </c>
      <c r="L482" s="15">
        <v>345720</v>
      </c>
      <c r="M482" s="15">
        <v>0.347101700798334</v>
      </c>
      <c r="N482" s="15">
        <v>17.712</v>
      </c>
      <c r="O482" s="15">
        <v>0</v>
      </c>
      <c r="P482" s="15">
        <v>3.321</v>
      </c>
      <c r="Q482" s="15">
        <v>3.321</v>
      </c>
      <c r="R482" s="15">
        <v>2511</v>
      </c>
      <c r="S482" s="15">
        <v>1</v>
      </c>
      <c r="T482" s="22"/>
      <c r="U482" s="22"/>
      <c r="V482" s="22"/>
    </row>
    <row r="483" ht="19.5" customHeight="1" spans="1:22">
      <c r="A483" s="20"/>
      <c r="B483" s="15" t="s">
        <v>580</v>
      </c>
      <c r="C483" s="15">
        <v>0</v>
      </c>
      <c r="D483" s="15">
        <v>120</v>
      </c>
      <c r="E483" s="15">
        <v>2121</v>
      </c>
      <c r="F483" s="15">
        <v>749</v>
      </c>
      <c r="G483" s="15">
        <v>0.5</v>
      </c>
      <c r="H483" s="15">
        <v>0.353135313531353</v>
      </c>
      <c r="I483" s="15">
        <v>0.0782719073408159</v>
      </c>
      <c r="J483" s="15">
        <v>35.79</v>
      </c>
      <c r="K483" s="15">
        <v>120000</v>
      </c>
      <c r="L483" s="15">
        <v>345720</v>
      </c>
      <c r="M483" s="15">
        <v>0.347101700798334</v>
      </c>
      <c r="N483" s="15">
        <v>17.712</v>
      </c>
      <c r="O483" s="15">
        <v>0</v>
      </c>
      <c r="P483" s="15">
        <v>6.273</v>
      </c>
      <c r="Q483" s="15">
        <v>6.273</v>
      </c>
      <c r="R483" s="15">
        <v>2511</v>
      </c>
      <c r="S483" s="15">
        <v>1</v>
      </c>
      <c r="T483" s="22"/>
      <c r="U483" s="22"/>
      <c r="V483" s="22"/>
    </row>
    <row r="484" ht="19.5" customHeight="1" spans="1:22">
      <c r="A484" s="20"/>
      <c r="B484" s="15" t="s">
        <v>581</v>
      </c>
      <c r="C484" s="15">
        <v>0</v>
      </c>
      <c r="D484" s="15">
        <v>120</v>
      </c>
      <c r="E484" s="15">
        <v>2121</v>
      </c>
      <c r="F484" s="15">
        <v>749</v>
      </c>
      <c r="G484" s="15">
        <v>0.5</v>
      </c>
      <c r="H484" s="15">
        <v>0.353135313531353</v>
      </c>
      <c r="I484" s="15">
        <v>0.0384223949078339</v>
      </c>
      <c r="J484" s="15">
        <v>35.79</v>
      </c>
      <c r="K484" s="15">
        <v>120000</v>
      </c>
      <c r="L484" s="15">
        <v>345720</v>
      </c>
      <c r="M484" s="15">
        <v>0.347101700798334</v>
      </c>
      <c r="N484" s="15">
        <v>17.712</v>
      </c>
      <c r="O484" s="15">
        <v>0</v>
      </c>
      <c r="P484" s="15">
        <v>4.797</v>
      </c>
      <c r="Q484" s="15">
        <v>4.797</v>
      </c>
      <c r="R484" s="15">
        <v>2481</v>
      </c>
      <c r="S484" s="15">
        <v>1</v>
      </c>
      <c r="T484" s="22"/>
      <c r="U484" s="22"/>
      <c r="V484" s="22"/>
    </row>
    <row r="485" ht="19.5" customHeight="1" spans="1:22">
      <c r="A485" s="20"/>
      <c r="B485" s="15" t="s">
        <v>582</v>
      </c>
      <c r="C485" s="15">
        <v>0</v>
      </c>
      <c r="D485" s="15">
        <v>120</v>
      </c>
      <c r="E485" s="15">
        <v>2121</v>
      </c>
      <c r="F485" s="15">
        <v>749</v>
      </c>
      <c r="G485" s="15">
        <v>0.5</v>
      </c>
      <c r="H485" s="15">
        <v>0.353135313531353</v>
      </c>
      <c r="I485" s="15">
        <v>0.0686596240953657</v>
      </c>
      <c r="J485" s="15">
        <v>40.4</v>
      </c>
      <c r="K485" s="15">
        <v>120000</v>
      </c>
      <c r="L485" s="15">
        <v>345720</v>
      </c>
      <c r="M485" s="15">
        <v>0.347101700798334</v>
      </c>
      <c r="N485" s="15">
        <v>17.712</v>
      </c>
      <c r="O485" s="15">
        <v>0</v>
      </c>
      <c r="P485" s="15">
        <v>4.797</v>
      </c>
      <c r="Q485" s="15">
        <v>4.797</v>
      </c>
      <c r="R485" s="15">
        <v>2668</v>
      </c>
      <c r="S485" s="15">
        <v>1</v>
      </c>
      <c r="T485" s="22"/>
      <c r="U485" s="22"/>
      <c r="V485" s="22"/>
    </row>
    <row r="486" ht="19.5" customHeight="1" spans="1:22">
      <c r="A486" s="20"/>
      <c r="B486" s="15" t="s">
        <v>583</v>
      </c>
      <c r="C486" s="15">
        <v>0</v>
      </c>
      <c r="D486" s="15">
        <v>120</v>
      </c>
      <c r="E486" s="15">
        <v>2121</v>
      </c>
      <c r="F486" s="15">
        <v>1750</v>
      </c>
      <c r="G486" s="15">
        <v>1</v>
      </c>
      <c r="H486" s="15">
        <v>0.825082508250825</v>
      </c>
      <c r="I486" s="15">
        <v>0.083108147007476</v>
      </c>
      <c r="J486" s="15">
        <v>33.14</v>
      </c>
      <c r="K486" s="15">
        <v>120000</v>
      </c>
      <c r="L486" s="15">
        <v>345720</v>
      </c>
      <c r="M486" s="15">
        <v>0.347101700798334</v>
      </c>
      <c r="N486" s="15">
        <v>17.712</v>
      </c>
      <c r="O486" s="15">
        <v>0</v>
      </c>
      <c r="P486" s="15">
        <v>4.797</v>
      </c>
      <c r="Q486" s="15">
        <v>4.797</v>
      </c>
      <c r="R486" s="15">
        <v>1755</v>
      </c>
      <c r="S486" s="15">
        <v>1</v>
      </c>
      <c r="T486" s="22"/>
      <c r="U486" s="22"/>
      <c r="V486" s="22"/>
    </row>
    <row r="487" ht="19.5" customHeight="1" spans="1:22">
      <c r="A487" s="20"/>
      <c r="B487" s="15" t="s">
        <v>584</v>
      </c>
      <c r="C487" s="15">
        <v>0</v>
      </c>
      <c r="D487" s="15">
        <v>120</v>
      </c>
      <c r="E487" s="15">
        <v>2121</v>
      </c>
      <c r="F487" s="15">
        <v>1750</v>
      </c>
      <c r="G487" s="15">
        <v>1</v>
      </c>
      <c r="H487" s="15">
        <v>0.825082508250825</v>
      </c>
      <c r="I487" s="15">
        <v>0.0411076432471675</v>
      </c>
      <c r="J487" s="15">
        <v>33.93</v>
      </c>
      <c r="K487" s="15">
        <v>120000</v>
      </c>
      <c r="L487" s="15">
        <v>345720</v>
      </c>
      <c r="M487" s="15">
        <v>0.347101700798334</v>
      </c>
      <c r="N487" s="15">
        <v>17.712</v>
      </c>
      <c r="O487" s="15">
        <v>0</v>
      </c>
      <c r="P487" s="15">
        <v>4.797</v>
      </c>
      <c r="Q487" s="15">
        <v>4.797</v>
      </c>
      <c r="R487" s="15">
        <v>1648</v>
      </c>
      <c r="S487" s="15">
        <v>1</v>
      </c>
      <c r="T487" s="22"/>
      <c r="U487" s="22"/>
      <c r="V487" s="22"/>
    </row>
    <row r="488" ht="19.5" customHeight="1" spans="1:22">
      <c r="A488" s="18"/>
      <c r="B488" s="15" t="s">
        <v>585</v>
      </c>
      <c r="C488" s="15">
        <v>0</v>
      </c>
      <c r="D488" s="15">
        <v>150</v>
      </c>
      <c r="E488" s="15">
        <v>2121</v>
      </c>
      <c r="F488" s="15">
        <v>1750</v>
      </c>
      <c r="G488" s="15">
        <v>1</v>
      </c>
      <c r="H488" s="15">
        <v>0.825082508250825</v>
      </c>
      <c r="I488" s="15">
        <v>0.111257018659075</v>
      </c>
      <c r="J488" s="15">
        <v>25.89</v>
      </c>
      <c r="K488" s="15">
        <v>120000</v>
      </c>
      <c r="L488" s="15">
        <v>402150</v>
      </c>
      <c r="M488" s="15">
        <v>0.298396120850429</v>
      </c>
      <c r="N488" s="15">
        <v>17.712</v>
      </c>
      <c r="O488" s="15">
        <v>0</v>
      </c>
      <c r="P488" s="15">
        <v>4.059</v>
      </c>
      <c r="Q488" s="15">
        <v>4.059</v>
      </c>
      <c r="R488" s="15">
        <v>1814</v>
      </c>
      <c r="S488" s="15">
        <v>1</v>
      </c>
      <c r="T488" s="22"/>
      <c r="U488" s="22"/>
      <c r="V488" s="22"/>
    </row>
    <row r="489" ht="19.5" customHeight="1" spans="1:22">
      <c r="A489" s="17" t="s">
        <v>586</v>
      </c>
      <c r="B489" s="15" t="s">
        <v>587</v>
      </c>
      <c r="C489" s="15">
        <v>0</v>
      </c>
      <c r="D489" s="15">
        <v>23</v>
      </c>
      <c r="E489" s="15">
        <v>430</v>
      </c>
      <c r="F489" s="15">
        <v>150</v>
      </c>
      <c r="G489" s="15">
        <v>0.5</v>
      </c>
      <c r="H489" s="15">
        <v>0.348837209302326</v>
      </c>
      <c r="I489" s="15">
        <v>0</v>
      </c>
      <c r="J489" s="15">
        <v>19.9</v>
      </c>
      <c r="K489" s="15">
        <v>8700</v>
      </c>
      <c r="L489" s="15">
        <v>17210</v>
      </c>
      <c r="M489" s="15">
        <v>0.505520046484602</v>
      </c>
      <c r="N489" s="16">
        <v>2.814</v>
      </c>
      <c r="O489" s="15">
        <v>0.2814</v>
      </c>
      <c r="P489" s="16">
        <v>2.261</v>
      </c>
      <c r="Q489" s="16">
        <v>2.261</v>
      </c>
      <c r="R489" s="24">
        <v>30</v>
      </c>
      <c r="S489" s="15">
        <v>1</v>
      </c>
      <c r="T489" s="22"/>
      <c r="U489" s="22"/>
      <c r="V489" s="22"/>
    </row>
    <row r="490" ht="19.5" customHeight="1" spans="1:22">
      <c r="A490" s="18"/>
      <c r="B490" s="15" t="s">
        <v>588</v>
      </c>
      <c r="C490" s="15">
        <v>0</v>
      </c>
      <c r="D490" s="15">
        <v>23</v>
      </c>
      <c r="E490" s="15">
        <v>430</v>
      </c>
      <c r="F490" s="15">
        <v>400</v>
      </c>
      <c r="G490" s="15">
        <v>0.93</v>
      </c>
      <c r="H490" s="15">
        <v>0.930232558139535</v>
      </c>
      <c r="I490" s="15">
        <v>0</v>
      </c>
      <c r="J490" s="15">
        <v>14.2</v>
      </c>
      <c r="K490" s="15">
        <v>8700</v>
      </c>
      <c r="L490" s="15">
        <v>17210</v>
      </c>
      <c r="M490" s="15">
        <v>0.505520046484602</v>
      </c>
      <c r="N490" s="16">
        <v>6.105</v>
      </c>
      <c r="O490" s="15">
        <v>0.2849</v>
      </c>
      <c r="P490" s="16">
        <v>0</v>
      </c>
      <c r="Q490" s="16">
        <v>0</v>
      </c>
      <c r="R490" s="24">
        <v>19</v>
      </c>
      <c r="S490" s="15">
        <v>1</v>
      </c>
      <c r="T490" s="22"/>
      <c r="U490" s="22"/>
      <c r="V490" s="22"/>
    </row>
    <row r="491" ht="19.5" customHeight="1" spans="1:22">
      <c r="A491" s="17" t="s">
        <v>589</v>
      </c>
      <c r="B491" s="15" t="s">
        <v>590</v>
      </c>
      <c r="C491" s="15">
        <v>0</v>
      </c>
      <c r="D491" s="15">
        <v>80</v>
      </c>
      <c r="E491" s="15">
        <v>2301</v>
      </c>
      <c r="F491" s="15">
        <v>1049</v>
      </c>
      <c r="G491" s="15">
        <v>0.6</v>
      </c>
      <c r="H491" s="15">
        <v>0.455888744024337</v>
      </c>
      <c r="I491" s="15">
        <v>0.066845153453044</v>
      </c>
      <c r="J491" s="15">
        <v>34.03</v>
      </c>
      <c r="K491" s="15">
        <v>180000</v>
      </c>
      <c r="L491" s="15">
        <v>316080</v>
      </c>
      <c r="M491" s="15">
        <v>0.569476082004556</v>
      </c>
      <c r="N491" s="15">
        <v>3.79</v>
      </c>
      <c r="O491" s="15">
        <v>0</v>
      </c>
      <c r="P491" s="15">
        <v>4.944</v>
      </c>
      <c r="Q491" s="15">
        <v>4.944</v>
      </c>
      <c r="R491" s="15">
        <v>1658</v>
      </c>
      <c r="S491" s="15">
        <v>1</v>
      </c>
      <c r="T491" s="22"/>
      <c r="U491" s="22"/>
      <c r="V491" s="22"/>
    </row>
    <row r="492" ht="19.5" customHeight="1" spans="1:22">
      <c r="A492" s="20"/>
      <c r="B492" s="15" t="s">
        <v>591</v>
      </c>
      <c r="C492" s="15">
        <v>0</v>
      </c>
      <c r="D492" s="15">
        <v>80</v>
      </c>
      <c r="E492" s="15">
        <v>2301</v>
      </c>
      <c r="F492" s="15">
        <v>1049</v>
      </c>
      <c r="G492" s="15">
        <v>0.6</v>
      </c>
      <c r="H492" s="15">
        <v>0.455888744024337</v>
      </c>
      <c r="I492" s="15">
        <v>0.0759858743867115</v>
      </c>
      <c r="J492" s="15">
        <v>29.52</v>
      </c>
      <c r="K492" s="15">
        <v>180000</v>
      </c>
      <c r="L492" s="15">
        <v>316080</v>
      </c>
      <c r="M492" s="15">
        <v>0.569476082004556</v>
      </c>
      <c r="N492" s="15">
        <v>3.79</v>
      </c>
      <c r="O492" s="15">
        <v>0</v>
      </c>
      <c r="P492" s="15">
        <v>2.472</v>
      </c>
      <c r="Q492" s="15">
        <v>2.472</v>
      </c>
      <c r="R492" s="15">
        <v>1179</v>
      </c>
      <c r="S492" s="15">
        <v>1</v>
      </c>
      <c r="T492" s="22"/>
      <c r="U492" s="22"/>
      <c r="V492" s="22"/>
    </row>
    <row r="493" ht="19.5" customHeight="1" spans="1:22">
      <c r="A493" s="20"/>
      <c r="B493" s="15" t="s">
        <v>592</v>
      </c>
      <c r="C493" s="15">
        <v>0</v>
      </c>
      <c r="D493" s="15">
        <v>80</v>
      </c>
      <c r="E493" s="15">
        <v>2301</v>
      </c>
      <c r="F493" s="15">
        <v>1049</v>
      </c>
      <c r="G493" s="15">
        <v>0.6</v>
      </c>
      <c r="H493" s="15">
        <v>0.455888744024337</v>
      </c>
      <c r="I493" s="15">
        <v>0.0564871068218515</v>
      </c>
      <c r="J493" s="15">
        <v>39.71</v>
      </c>
      <c r="K493" s="15">
        <v>180000</v>
      </c>
      <c r="L493" s="15">
        <v>316080</v>
      </c>
      <c r="M493" s="15">
        <v>0.569476082004556</v>
      </c>
      <c r="N493" s="15">
        <v>3.79</v>
      </c>
      <c r="O493" s="15">
        <v>0</v>
      </c>
      <c r="P493" s="15">
        <v>3.296</v>
      </c>
      <c r="Q493" s="15">
        <v>3.296</v>
      </c>
      <c r="R493" s="15">
        <v>1475</v>
      </c>
      <c r="S493" s="15">
        <v>1</v>
      </c>
      <c r="T493" s="22"/>
      <c r="U493" s="22"/>
      <c r="V493" s="22"/>
    </row>
    <row r="494" ht="19.5" customHeight="1" spans="1:22">
      <c r="A494" s="20"/>
      <c r="B494" s="15" t="s">
        <v>593</v>
      </c>
      <c r="C494" s="15">
        <v>0</v>
      </c>
      <c r="D494" s="15">
        <v>80</v>
      </c>
      <c r="E494" s="15">
        <v>2301</v>
      </c>
      <c r="F494" s="15">
        <v>1049</v>
      </c>
      <c r="G494" s="15">
        <v>0.6</v>
      </c>
      <c r="H494" s="15">
        <v>0.455888744024337</v>
      </c>
      <c r="I494" s="15">
        <v>0.0667935405265197</v>
      </c>
      <c r="J494" s="15">
        <v>33.63</v>
      </c>
      <c r="K494" s="15">
        <v>180000</v>
      </c>
      <c r="L494" s="15">
        <v>316080</v>
      </c>
      <c r="M494" s="15">
        <v>0.569476082004556</v>
      </c>
      <c r="N494" s="15">
        <v>5.306</v>
      </c>
      <c r="O494" s="15">
        <v>0</v>
      </c>
      <c r="P494" s="15">
        <v>6.592</v>
      </c>
      <c r="Q494" s="15">
        <v>6.592</v>
      </c>
      <c r="R494" s="15">
        <v>1677</v>
      </c>
      <c r="S494" s="15">
        <v>1</v>
      </c>
      <c r="T494" s="22"/>
      <c r="U494" s="22"/>
      <c r="V494" s="22"/>
    </row>
    <row r="495" ht="19.5" customHeight="1" spans="1:22">
      <c r="A495" s="20"/>
      <c r="B495" s="15" t="s">
        <v>594</v>
      </c>
      <c r="C495" s="15">
        <v>0</v>
      </c>
      <c r="D495" s="15">
        <v>80</v>
      </c>
      <c r="E495" s="15">
        <v>2301</v>
      </c>
      <c r="F495" s="15">
        <v>1049</v>
      </c>
      <c r="G495" s="15">
        <v>0.6</v>
      </c>
      <c r="H495" s="15">
        <v>0.455888744024337</v>
      </c>
      <c r="I495" s="15">
        <v>0.0656145816289991</v>
      </c>
      <c r="J495" s="15">
        <v>34.62</v>
      </c>
      <c r="K495" s="15">
        <v>180000</v>
      </c>
      <c r="L495" s="15">
        <v>316080</v>
      </c>
      <c r="M495" s="15">
        <v>0.569476082004556</v>
      </c>
      <c r="N495" s="15">
        <v>6.732</v>
      </c>
      <c r="O495" s="15">
        <v>0</v>
      </c>
      <c r="P495" s="15">
        <v>8.24</v>
      </c>
      <c r="Q495" s="15">
        <v>8.24</v>
      </c>
      <c r="R495" s="15">
        <v>1823</v>
      </c>
      <c r="S495" s="15">
        <v>1</v>
      </c>
      <c r="T495" s="22"/>
      <c r="U495" s="22"/>
      <c r="V495" s="22"/>
    </row>
    <row r="496" ht="19.5" customHeight="1" spans="1:22">
      <c r="A496" s="20"/>
      <c r="B496" s="15" t="s">
        <v>595</v>
      </c>
      <c r="C496" s="15">
        <v>0</v>
      </c>
      <c r="D496" s="15">
        <v>80</v>
      </c>
      <c r="E496" s="15">
        <v>2301</v>
      </c>
      <c r="F496" s="15">
        <v>1049</v>
      </c>
      <c r="G496" s="15">
        <v>0.6</v>
      </c>
      <c r="H496" s="15">
        <v>0.455888744024337</v>
      </c>
      <c r="I496" s="15">
        <v>0.141706792692702</v>
      </c>
      <c r="J496" s="15">
        <v>31.77</v>
      </c>
      <c r="K496" s="15">
        <v>180000</v>
      </c>
      <c r="L496" s="15">
        <v>316080</v>
      </c>
      <c r="M496" s="15">
        <v>0.569476082004556</v>
      </c>
      <c r="N496" s="15">
        <v>3.79</v>
      </c>
      <c r="O496" s="15">
        <v>0</v>
      </c>
      <c r="P496" s="15">
        <v>4.944</v>
      </c>
      <c r="Q496" s="15">
        <v>4.944</v>
      </c>
      <c r="R496" s="15">
        <v>1515</v>
      </c>
      <c r="S496" s="15">
        <v>1</v>
      </c>
      <c r="T496" s="22"/>
      <c r="U496" s="22"/>
      <c r="V496" s="22"/>
    </row>
    <row r="497" ht="19.5" customHeight="1" spans="1:22">
      <c r="A497" s="20"/>
      <c r="B497" s="15" t="s">
        <v>596</v>
      </c>
      <c r="C497" s="15">
        <v>0</v>
      </c>
      <c r="D497" s="15">
        <v>80</v>
      </c>
      <c r="E497" s="15">
        <v>2301</v>
      </c>
      <c r="F497" s="15">
        <v>650</v>
      </c>
      <c r="G497" s="15">
        <v>0.4</v>
      </c>
      <c r="H497" s="15">
        <v>0.282485875706215</v>
      </c>
      <c r="I497" s="15">
        <v>0.0679657115856841</v>
      </c>
      <c r="J497" s="15">
        <v>33.05</v>
      </c>
      <c r="K497" s="15">
        <v>180000</v>
      </c>
      <c r="L497" s="15">
        <v>316080</v>
      </c>
      <c r="M497" s="15">
        <v>0.569476082004556</v>
      </c>
      <c r="N497" s="15">
        <v>3.79</v>
      </c>
      <c r="O497" s="15">
        <v>0</v>
      </c>
      <c r="P497" s="15">
        <v>4.944</v>
      </c>
      <c r="Q497" s="15">
        <v>4.944</v>
      </c>
      <c r="R497" s="15">
        <v>1617</v>
      </c>
      <c r="S497" s="15">
        <v>1</v>
      </c>
      <c r="T497" s="22"/>
      <c r="U497" s="22"/>
      <c r="V497" s="22"/>
    </row>
    <row r="498" ht="19.5" customHeight="1" spans="1:22">
      <c r="A498" s="18"/>
      <c r="B498" s="15" t="s">
        <v>597</v>
      </c>
      <c r="C498" s="15">
        <v>0</v>
      </c>
      <c r="D498" s="15">
        <v>80</v>
      </c>
      <c r="E498" s="15">
        <v>2301</v>
      </c>
      <c r="F498" s="15">
        <v>1450</v>
      </c>
      <c r="G498" s="15">
        <v>0.8</v>
      </c>
      <c r="H498" s="15">
        <v>0.630160799652325</v>
      </c>
      <c r="I498" s="15">
        <v>0.0679299287080129</v>
      </c>
      <c r="J498" s="15">
        <v>33.44</v>
      </c>
      <c r="K498" s="15">
        <v>180000</v>
      </c>
      <c r="L498" s="15">
        <v>316080</v>
      </c>
      <c r="M498" s="15">
        <v>0.569476082004556</v>
      </c>
      <c r="N498" s="15">
        <v>3.79</v>
      </c>
      <c r="O498" s="15">
        <v>0</v>
      </c>
      <c r="P498" s="15">
        <v>4.944</v>
      </c>
      <c r="Q498" s="15">
        <v>4.944</v>
      </c>
      <c r="R498" s="15">
        <v>1343</v>
      </c>
      <c r="S498" s="15">
        <v>1</v>
      </c>
      <c r="T498" s="22"/>
      <c r="U498" s="22"/>
      <c r="V498" s="22"/>
    </row>
    <row r="499" ht="19.5" customHeight="1" spans="1:2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</row>
    <row r="500" ht="19.5" customHeight="1" spans="1:2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</row>
    <row r="501" ht="19.5" customHeight="1" spans="1:2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</row>
    <row r="502" ht="19.5" customHeight="1" spans="1:2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</row>
    <row r="503" ht="19.5" customHeight="1" spans="1:2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</row>
    <row r="504" ht="19.5" customHeight="1" spans="1:2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</row>
    <row r="505" ht="19.5" customHeight="1" spans="1:2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</row>
    <row r="506" ht="19.5" customHeight="1" spans="1:2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</row>
    <row r="507" ht="19.5" customHeight="1" spans="1:2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</row>
    <row r="508" ht="19.5" customHeight="1" spans="1:2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</row>
    <row r="509" ht="19.5" customHeight="1" spans="1:2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</row>
    <row r="510" ht="19.5" customHeight="1" spans="1:2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</row>
    <row r="511" ht="19.5" customHeight="1" spans="1:2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</row>
    <row r="512" ht="19.5" customHeight="1" spans="1:2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</row>
    <row r="513" ht="19.5" customHeight="1" spans="1:2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</row>
    <row r="514" ht="19.5" customHeight="1" spans="1:2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</row>
    <row r="515" ht="19.5" customHeight="1" spans="1:2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</row>
    <row r="516" ht="19.5" customHeight="1" spans="1:2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</row>
    <row r="517" ht="19.5" customHeight="1" spans="1:2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</row>
    <row r="518" ht="19.5" customHeight="1" spans="1:2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</row>
    <row r="519" ht="19.5" customHeight="1" spans="1:2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</row>
    <row r="520" ht="19.5" customHeight="1" spans="1:2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</row>
    <row r="521" ht="19.5" customHeight="1" spans="1:2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</row>
    <row r="522" ht="19.5" customHeight="1" spans="1: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</row>
    <row r="523" ht="19.5" customHeight="1" spans="1:2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</row>
    <row r="524" ht="19.5" customHeight="1" spans="1:2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</row>
    <row r="525" ht="19.5" customHeight="1" spans="1:2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</row>
    <row r="526" ht="19.5" customHeight="1" spans="1:2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</row>
    <row r="527" ht="19.5" customHeight="1" spans="1:2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</row>
    <row r="528" ht="19.5" customHeight="1" spans="1:2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</row>
    <row r="529" ht="19.5" customHeight="1" spans="1:2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</row>
    <row r="530" ht="19.5" customHeight="1" spans="1:2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</row>
    <row r="531" ht="19.5" customHeight="1" spans="1:2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</row>
    <row r="532" ht="19.5" customHeight="1" spans="1:2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</row>
    <row r="533" ht="19.5" customHeight="1" spans="1:2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</row>
    <row r="534" ht="19.5" customHeight="1" spans="1:2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</row>
    <row r="535" ht="19.5" customHeight="1" spans="1:2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</row>
    <row r="536" ht="19.5" customHeight="1" spans="1:2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</row>
    <row r="537" ht="19.5" customHeight="1" spans="1:2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</row>
    <row r="538" ht="19.5" customHeight="1" spans="1:2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</row>
    <row r="539" ht="19.5" customHeight="1" spans="1:2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</row>
    <row r="540" ht="19.5" customHeight="1" spans="1:2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</row>
    <row r="541" ht="19.5" customHeight="1" spans="1:2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</row>
    <row r="542" ht="19.5" customHeight="1" spans="1:2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</row>
    <row r="543" ht="19.5" customHeight="1" spans="1:2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</row>
    <row r="544" ht="19.5" customHeight="1" spans="1:2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</row>
    <row r="545" ht="19.5" customHeight="1" spans="1:2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</row>
    <row r="546" ht="19.5" customHeight="1" spans="1:2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</row>
    <row r="547" ht="19.5" customHeight="1" spans="1:2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</row>
    <row r="548" ht="19.5" customHeight="1" spans="1:2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</row>
    <row r="549" ht="19.5" customHeight="1" spans="1:2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</row>
    <row r="550" ht="19.5" customHeight="1" spans="1:2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</row>
    <row r="551" ht="19.5" customHeight="1" spans="1:2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</row>
    <row r="552" ht="19.5" customHeight="1" spans="1:2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</row>
    <row r="553" ht="19.5" customHeight="1" spans="1:2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</row>
    <row r="554" ht="19.5" customHeight="1" spans="1:2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</row>
    <row r="555" ht="19.5" customHeight="1" spans="1:2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</row>
    <row r="556" ht="19.5" customHeight="1" spans="1:2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</row>
    <row r="557" ht="19.5" customHeight="1" spans="1:2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</row>
    <row r="558" ht="19.5" customHeight="1" spans="1:2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</row>
    <row r="559" ht="19.5" customHeight="1" spans="1:2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</row>
    <row r="560" ht="19.5" customHeight="1" spans="1:2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</row>
    <row r="561" ht="19.5" customHeight="1" spans="1:2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</row>
    <row r="562" ht="19.5" customHeight="1" spans="1:2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</row>
    <row r="563" ht="19.5" customHeight="1" spans="1:2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</row>
    <row r="564" ht="19.5" customHeight="1" spans="1:2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</row>
    <row r="565" ht="19.5" customHeight="1" spans="1:2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</row>
    <row r="566" ht="19.5" customHeight="1" spans="1:2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</row>
    <row r="567" ht="19.5" customHeight="1" spans="1:2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</row>
    <row r="568" ht="19.5" customHeight="1" spans="1:2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</row>
    <row r="569" ht="19.5" customHeight="1" spans="1:2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</row>
    <row r="570" ht="19.5" customHeight="1" spans="1:2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</row>
    <row r="571" ht="19.5" customHeight="1" spans="1:2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</row>
    <row r="572" ht="19.5" customHeight="1" spans="1:2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</row>
    <row r="573" ht="19.5" customHeight="1" spans="1:2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</row>
    <row r="574" ht="19.5" customHeight="1" spans="1:2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</row>
    <row r="575" ht="19.5" customHeight="1" spans="1:2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</row>
    <row r="576" ht="19.5" customHeight="1" spans="1:2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</row>
    <row r="577" ht="19.5" customHeight="1" spans="1:2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</row>
    <row r="578" ht="19.5" customHeight="1" spans="1:2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</row>
    <row r="579" ht="19.5" customHeight="1" spans="1:2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</row>
    <row r="580" ht="19.5" customHeight="1" spans="1:2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</row>
    <row r="581" ht="19.5" customHeight="1" spans="1:2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</row>
    <row r="582" ht="19.5" customHeight="1" spans="1:2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</row>
    <row r="583" ht="19.5" customHeight="1" spans="1:2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</row>
    <row r="584" ht="19.5" customHeight="1" spans="1:2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</row>
    <row r="585" ht="19.5" customHeight="1" spans="1:2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</row>
    <row r="586" ht="19.5" customHeight="1" spans="1:2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</row>
    <row r="587" ht="19.5" customHeight="1" spans="1:2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</row>
    <row r="588" ht="19.5" customHeight="1" spans="1:2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</row>
    <row r="589" ht="19.5" customHeight="1" spans="1:2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</row>
    <row r="590" ht="19.5" customHeight="1" spans="1:2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</row>
    <row r="591" ht="19.5" customHeight="1" spans="1:2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</row>
    <row r="592" ht="19.5" customHeight="1" spans="1:2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</row>
    <row r="593" ht="19.5" customHeight="1" spans="1:2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</row>
    <row r="594" ht="19.5" customHeight="1" spans="1:2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</row>
    <row r="595" ht="19.5" customHeight="1" spans="1:2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</row>
    <row r="596" ht="19.5" customHeight="1" spans="1:2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</row>
    <row r="597" ht="19.5" customHeight="1" spans="1:2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</row>
    <row r="598" ht="19.5" customHeight="1" spans="1:2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</row>
    <row r="599" ht="19.5" customHeight="1" spans="1:2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</row>
    <row r="600" ht="19.5" customHeight="1" spans="1:2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</row>
    <row r="601" ht="19.5" customHeight="1" spans="1:2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</row>
    <row r="602" ht="19.5" customHeight="1" spans="1:2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</row>
    <row r="603" ht="19.5" customHeight="1" spans="1:2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</row>
    <row r="604" ht="19.5" customHeight="1" spans="1:2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</row>
    <row r="605" ht="19.5" customHeight="1" spans="1:2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</row>
    <row r="606" ht="19.5" customHeight="1" spans="1:2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</row>
    <row r="607" ht="19.5" customHeight="1" spans="1:2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</row>
    <row r="608" ht="19.5" customHeight="1" spans="1:2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</row>
    <row r="609" ht="19.5" customHeight="1" spans="1:2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</row>
    <row r="610" ht="19.5" customHeight="1" spans="1:2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</row>
    <row r="611" ht="19.5" customHeight="1" spans="1:2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</row>
    <row r="612" ht="19.5" customHeight="1" spans="1:2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</row>
    <row r="613" ht="19.5" customHeight="1" spans="1:2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</row>
    <row r="614" ht="19.5" customHeight="1" spans="1:2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</row>
    <row r="615" ht="19.5" customHeight="1" spans="1:2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</row>
    <row r="616" ht="19.5" customHeight="1" spans="1:2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</row>
    <row r="617" ht="19.5" customHeight="1" spans="1:2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</row>
    <row r="618" ht="19.5" customHeight="1" spans="1:2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</row>
    <row r="619" ht="19.5" customHeight="1" spans="1:2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</row>
    <row r="620" ht="19.5" customHeight="1" spans="1:2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</row>
    <row r="621" ht="19.5" customHeight="1" spans="1:2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</row>
    <row r="622" ht="19.5" customHeight="1" spans="1: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</row>
    <row r="623" ht="19.5" customHeight="1" spans="1:2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</row>
    <row r="624" ht="19.5" customHeight="1" spans="1:2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</row>
    <row r="625" ht="19.5" customHeight="1" spans="1:2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</row>
    <row r="626" ht="19.5" customHeight="1" spans="1:2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</row>
    <row r="627" ht="19.5" customHeight="1" spans="1:2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</row>
    <row r="628" ht="19.5" customHeight="1" spans="1:2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</row>
    <row r="629" ht="19.5" customHeight="1" spans="1:2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</row>
    <row r="630" ht="19.5" customHeight="1" spans="1:2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</row>
    <row r="631" ht="19.5" customHeight="1" spans="1:2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</row>
    <row r="632" ht="19.5" customHeight="1" spans="1:2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</row>
    <row r="633" ht="19.5" customHeight="1" spans="1:2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</row>
    <row r="634" ht="19.5" customHeight="1" spans="1:2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</row>
    <row r="635" ht="19.5" customHeight="1" spans="1:2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</row>
    <row r="636" ht="19.5" customHeight="1" spans="1:2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</row>
    <row r="637" ht="19.5" customHeight="1" spans="1:2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</row>
    <row r="638" ht="19.5" customHeight="1" spans="1:2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</row>
    <row r="639" ht="19.5" customHeight="1" spans="1:2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</row>
    <row r="640" ht="19.5" customHeight="1" spans="1:2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</row>
    <row r="641" ht="19.5" customHeight="1" spans="1:2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</row>
    <row r="642" ht="19.5" customHeight="1" spans="1:2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</row>
    <row r="643" ht="19.5" customHeight="1" spans="1:2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</row>
    <row r="644" ht="19.5" customHeight="1" spans="1:2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</row>
    <row r="645" ht="19.5" customHeight="1" spans="1:2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</row>
    <row r="646" ht="19.5" customHeight="1" spans="1:2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</row>
    <row r="647" ht="19.5" customHeight="1" spans="1:2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</row>
    <row r="648" ht="19.5" customHeight="1" spans="1:2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</row>
    <row r="649" ht="19.5" customHeight="1" spans="1:2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</row>
    <row r="650" ht="19.5" customHeight="1" spans="1:2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</row>
    <row r="651" ht="19.5" customHeight="1" spans="1:2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</row>
    <row r="652" ht="19.5" customHeight="1" spans="1:2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</row>
    <row r="653" ht="19.5" customHeight="1" spans="1:2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</row>
    <row r="654" ht="19.5" customHeight="1" spans="1:2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</row>
    <row r="655" ht="19.5" customHeight="1" spans="1:2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</row>
    <row r="656" ht="19.5" customHeight="1" spans="1:2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</row>
    <row r="657" ht="19.5" customHeight="1" spans="1:2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</row>
    <row r="658" ht="19.5" customHeight="1" spans="1:2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</row>
    <row r="659" ht="19.5" customHeight="1" spans="1:2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</row>
    <row r="660" ht="19.5" customHeight="1" spans="1:2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</row>
    <row r="661" ht="19.5" customHeight="1" spans="1:2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</row>
    <row r="662" ht="19.5" customHeight="1" spans="1:2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</row>
    <row r="663" ht="19.5" customHeight="1" spans="1:2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</row>
    <row r="664" ht="19.5" customHeight="1" spans="1:2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</row>
    <row r="665" ht="19.5" customHeight="1" spans="1:2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</row>
    <row r="666" ht="19.5" customHeight="1" spans="1:2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</row>
    <row r="667" ht="19.5" customHeight="1" spans="1:2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</row>
    <row r="668" ht="19.5" customHeight="1" spans="1:2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</row>
    <row r="669" ht="19.5" customHeight="1" spans="1:2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</row>
    <row r="670" ht="19.5" customHeight="1" spans="1:2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</row>
    <row r="671" ht="19.5" customHeight="1" spans="1:2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</row>
    <row r="672" ht="19.5" customHeight="1" spans="1:2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</row>
    <row r="673" ht="19.5" customHeight="1" spans="1:2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</row>
    <row r="674" ht="19.5" customHeight="1" spans="1:2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</row>
    <row r="675" ht="19.5" customHeight="1" spans="1:2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</row>
    <row r="676" ht="19.5" customHeight="1" spans="1:2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</row>
    <row r="677" ht="19.5" customHeight="1" spans="1:2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</row>
    <row r="678" ht="19.5" customHeight="1" spans="1:2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</row>
    <row r="679" ht="19.5" customHeight="1" spans="1:2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</row>
    <row r="680" ht="19.5" customHeight="1" spans="1:2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</row>
    <row r="681" ht="19.5" customHeight="1" spans="1:2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</row>
    <row r="682" ht="19.5" customHeight="1" spans="1:2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</row>
    <row r="683" ht="19.5" customHeight="1" spans="1:2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</row>
    <row r="684" ht="19.5" customHeight="1" spans="1:2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</row>
    <row r="685" ht="19.5" customHeight="1" spans="1:2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</row>
    <row r="686" ht="19.5" customHeight="1" spans="1:2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</row>
    <row r="687" ht="19.5" customHeight="1" spans="1:2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</row>
    <row r="688" ht="19.5" customHeight="1" spans="1:2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</row>
    <row r="689" ht="19.5" customHeight="1" spans="1:2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</row>
    <row r="690" ht="19.5" customHeight="1" spans="1:2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</row>
    <row r="691" ht="19.5" customHeight="1" spans="1:2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</row>
    <row r="692" ht="19.5" customHeight="1" spans="1:2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</row>
    <row r="693" ht="19.5" customHeight="1" spans="1:2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</row>
    <row r="694" ht="19.5" customHeight="1" spans="1:2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</row>
    <row r="695" ht="19.5" customHeight="1" spans="1:2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</row>
    <row r="696" ht="19.5" customHeight="1" spans="1:2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</row>
    <row r="697" ht="19.5" customHeight="1" spans="1:2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</row>
    <row r="698" ht="19.5" customHeight="1" spans="1:2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</row>
    <row r="699" ht="19.5" customHeight="1" spans="1:2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</row>
    <row r="700" ht="19.5" customHeight="1" spans="1:2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</row>
    <row r="701" ht="19.5" customHeight="1" spans="1:2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</row>
    <row r="702" ht="19.5" customHeight="1" spans="1:2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</row>
    <row r="703" ht="19.5" customHeight="1" spans="1:2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</row>
    <row r="704" ht="19.5" customHeight="1" spans="1:2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</row>
    <row r="705" ht="19.5" customHeight="1" spans="1:2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</row>
    <row r="706" ht="19.5" customHeight="1" spans="1:2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</row>
    <row r="707" ht="19.5" customHeight="1" spans="1:2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</row>
    <row r="708" ht="19.5" customHeight="1" spans="1:2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</row>
    <row r="709" ht="19.5" customHeight="1" spans="1:2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</row>
    <row r="710" ht="19.5" customHeight="1" spans="1:2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</row>
    <row r="711" ht="19.5" customHeight="1" spans="1:2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</row>
    <row r="712" ht="19.5" customHeight="1" spans="1:2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</row>
    <row r="713" ht="19.5" customHeight="1" spans="1:2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</row>
    <row r="714" ht="19.5" customHeight="1" spans="1:2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</row>
    <row r="715" ht="19.5" customHeight="1" spans="1:2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</row>
    <row r="716" ht="19.5" customHeight="1" spans="1:2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</row>
    <row r="717" ht="19.5" customHeight="1" spans="1:2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</row>
    <row r="718" ht="19.5" customHeight="1" spans="1:2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</row>
    <row r="719" ht="19.5" customHeight="1" spans="1:2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</row>
    <row r="720" ht="19.5" customHeight="1" spans="1:2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</row>
    <row r="721" ht="19.5" customHeight="1" spans="1:2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</row>
    <row r="722" ht="19.5" customHeight="1" spans="1: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</row>
    <row r="723" ht="19.5" customHeight="1" spans="1:2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</row>
    <row r="724" ht="19.5" customHeight="1" spans="1:2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</row>
    <row r="725" ht="19.5" customHeight="1" spans="1:2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</row>
    <row r="726" ht="19.5" customHeight="1" spans="1:2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</row>
    <row r="727" ht="19.5" customHeight="1" spans="1:2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</row>
    <row r="728" ht="19.5" customHeight="1" spans="1:2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</row>
    <row r="729" ht="19.5" customHeight="1" spans="1:2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</row>
    <row r="730" ht="19.5" customHeight="1" spans="1:2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</row>
    <row r="731" ht="19.5" customHeight="1" spans="1:2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</row>
    <row r="732" ht="19.5" customHeight="1" spans="1:2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</row>
    <row r="733" ht="19.5" customHeight="1" spans="1:2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</row>
    <row r="734" ht="19.5" customHeight="1" spans="1:2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</row>
    <row r="735" ht="19.5" customHeight="1" spans="1:2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</row>
    <row r="736" ht="19.5" customHeight="1" spans="1:2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</row>
    <row r="737" ht="19.5" customHeight="1" spans="1:2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</row>
    <row r="738" ht="19.5" customHeight="1" spans="1:2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</row>
    <row r="739" ht="19.5" customHeight="1" spans="1:2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</row>
    <row r="740" ht="19.5" customHeight="1" spans="1:2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</row>
    <row r="741" ht="19.5" customHeight="1" spans="1:2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</row>
    <row r="742" ht="19.5" customHeight="1" spans="1:2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</row>
    <row r="743" ht="19.5" customHeight="1" spans="1:2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</row>
    <row r="744" ht="19.5" customHeight="1" spans="1:2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</row>
    <row r="745" ht="19.5" customHeight="1" spans="1:2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</row>
    <row r="746" ht="19.5" customHeight="1" spans="1:2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</row>
    <row r="747" ht="19.5" customHeight="1" spans="1:2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</row>
    <row r="748" ht="19.5" customHeight="1" spans="1:2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</row>
    <row r="749" ht="19.5" customHeight="1" spans="1:2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</row>
    <row r="750" ht="19.5" customHeight="1" spans="1:2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</row>
    <row r="751" ht="19.5" customHeight="1" spans="1:2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</row>
    <row r="752" ht="19.5" customHeight="1" spans="1:2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</row>
    <row r="753" ht="19.5" customHeight="1" spans="1:2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</row>
    <row r="754" ht="19.5" customHeight="1" spans="1:2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</row>
    <row r="755" ht="19.5" customHeight="1" spans="1:2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</row>
    <row r="756" ht="19.5" customHeight="1" spans="1:2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</row>
    <row r="757" ht="19.5" customHeight="1" spans="1:2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</row>
    <row r="758" ht="19.5" customHeight="1" spans="1:2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</row>
    <row r="759" ht="19.5" customHeight="1" spans="1:2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</row>
    <row r="760" ht="19.5" customHeight="1" spans="1:2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</row>
    <row r="761" ht="19.5" customHeight="1" spans="1:2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</row>
    <row r="762" ht="19.5" customHeight="1" spans="1:2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</row>
    <row r="763" ht="19.5" customHeight="1" spans="1:2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</row>
    <row r="764" ht="19.5" customHeight="1" spans="1:2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</row>
    <row r="765" ht="19.5" customHeight="1" spans="1:2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</row>
    <row r="766" ht="19.5" customHeight="1" spans="1:2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</row>
    <row r="767" ht="19.5" customHeight="1" spans="1:2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</row>
    <row r="768" ht="19.5" customHeight="1" spans="1:2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</row>
    <row r="769" ht="19.5" customHeight="1" spans="1:2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</row>
    <row r="770" ht="19.5" customHeight="1" spans="1:2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</row>
    <row r="771" ht="19.5" customHeight="1" spans="1:2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</row>
    <row r="772" ht="19.5" customHeight="1" spans="1:2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</row>
    <row r="773" ht="19.5" customHeight="1" spans="1:2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</row>
    <row r="774" ht="19.5" customHeight="1" spans="1:2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</row>
    <row r="775" ht="19.5" customHeight="1" spans="1:2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</row>
    <row r="776" ht="19.5" customHeight="1" spans="1:2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</row>
    <row r="777" ht="19.5" customHeight="1" spans="1:2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</row>
    <row r="778" ht="19.5" customHeight="1" spans="1:2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</row>
    <row r="779" ht="19.5" customHeight="1" spans="1:2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</row>
    <row r="780" ht="19.5" customHeight="1" spans="1:2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</row>
    <row r="781" ht="19.5" customHeight="1" spans="1:2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</row>
    <row r="782" ht="19.5" customHeight="1" spans="1:2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</row>
    <row r="783" ht="19.5" customHeight="1" spans="1:2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</row>
    <row r="784" ht="19.5" customHeight="1" spans="1:2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</row>
    <row r="785" ht="19.5" customHeight="1" spans="1:2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</row>
    <row r="786" ht="19.5" customHeight="1" spans="1:2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</row>
    <row r="787" ht="19.5" customHeight="1" spans="1:2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</row>
    <row r="788" ht="19.5" customHeight="1" spans="1:2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</row>
    <row r="789" ht="19.5" customHeight="1" spans="1:2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</row>
    <row r="790" ht="19.5" customHeight="1" spans="1:2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</row>
    <row r="791" ht="19.5" customHeight="1" spans="1:2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</row>
    <row r="792" ht="19.5" customHeight="1" spans="1:2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</row>
    <row r="793" ht="19.5" customHeight="1" spans="1:2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</row>
    <row r="794" ht="19.5" customHeight="1" spans="1:2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</row>
    <row r="795" ht="19.5" customHeight="1" spans="1:2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</row>
    <row r="796" ht="19.5" customHeight="1" spans="1:2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</row>
    <row r="797" ht="19.5" customHeight="1" spans="1:2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</row>
    <row r="798" ht="19.5" customHeight="1" spans="1:2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</row>
    <row r="799" ht="19.5" customHeight="1" spans="1:2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</row>
    <row r="800" ht="19.5" customHeight="1" spans="1:2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</row>
    <row r="801" ht="19.5" customHeight="1" spans="1:2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</row>
    <row r="802" ht="19.5" customHeight="1" spans="1:2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</row>
    <row r="803" ht="19.5" customHeight="1" spans="1:2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</row>
    <row r="804" ht="19.5" customHeight="1" spans="1:2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</row>
    <row r="805" ht="19.5" customHeight="1" spans="1:2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</row>
    <row r="806" ht="19.5" customHeight="1" spans="1:2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</row>
    <row r="807" ht="19.5" customHeight="1" spans="1:2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</row>
    <row r="808" ht="19.5" customHeight="1" spans="1:2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</row>
    <row r="809" ht="19.5" customHeight="1" spans="1:2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</row>
    <row r="810" ht="19.5" customHeight="1" spans="1:2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</row>
    <row r="811" ht="19.5" customHeight="1" spans="1:2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</row>
    <row r="812" ht="19.5" customHeight="1" spans="1:2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</row>
    <row r="813" ht="19.5" customHeight="1" spans="1:2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</row>
    <row r="814" ht="19.5" customHeight="1" spans="1:2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</row>
    <row r="815" ht="19.5" customHeight="1" spans="1:2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</row>
    <row r="816" ht="19.5" customHeight="1" spans="1:2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</row>
    <row r="817" ht="19.5" customHeight="1" spans="1:2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</row>
    <row r="818" ht="19.5" customHeight="1" spans="1:2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</row>
    <row r="819" ht="19.5" customHeight="1" spans="1:2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</row>
    <row r="820" ht="19.5" customHeight="1" spans="1:2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</row>
    <row r="821" ht="19.5" customHeight="1" spans="1:2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</row>
    <row r="822" ht="19.5" customHeight="1" spans="1: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</row>
    <row r="823" ht="19.5" customHeight="1" spans="1:2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</row>
    <row r="824" ht="19.5" customHeight="1" spans="1:2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</row>
    <row r="825" ht="19.5" customHeight="1" spans="1:2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</row>
    <row r="826" ht="19.5" customHeight="1" spans="1:2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</row>
    <row r="827" ht="19.5" customHeight="1" spans="1:2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</row>
    <row r="828" ht="19.5" customHeight="1" spans="1:2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</row>
    <row r="829" ht="19.5" customHeight="1" spans="1:2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</row>
    <row r="830" ht="19.5" customHeight="1" spans="1:2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</row>
    <row r="831" ht="19.5" customHeight="1" spans="1:2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</row>
    <row r="832" ht="19.5" customHeight="1" spans="1:2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</row>
    <row r="833" ht="19.5" customHeight="1" spans="1:2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</row>
    <row r="834" ht="19.5" customHeight="1" spans="1:2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</row>
    <row r="835" ht="19.5" customHeight="1" spans="1:2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</row>
    <row r="836" ht="19.5" customHeight="1" spans="1:2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</row>
    <row r="837" ht="19.5" customHeight="1" spans="1:2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</row>
    <row r="838" ht="19.5" customHeight="1" spans="1:2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</row>
    <row r="839" ht="19.5" customHeight="1" spans="1:2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</row>
    <row r="840" ht="19.5" customHeight="1" spans="1:2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</row>
    <row r="841" ht="19.5" customHeight="1" spans="1:2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</row>
    <row r="842" ht="19.5" customHeight="1" spans="1:2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</row>
    <row r="843" ht="19.5" customHeight="1" spans="1:2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</row>
    <row r="844" ht="19.5" customHeight="1" spans="1:2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</row>
    <row r="845" ht="19.5" customHeight="1" spans="1:2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</row>
    <row r="846" ht="19.5" customHeight="1" spans="1:2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</row>
    <row r="847" ht="19.5" customHeight="1" spans="1:2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</row>
    <row r="848" ht="19.5" customHeight="1" spans="1:2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</row>
    <row r="849" ht="19.5" customHeight="1" spans="1:2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</row>
    <row r="850" ht="19.5" customHeight="1" spans="1:2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</row>
    <row r="851" ht="19.5" customHeight="1" spans="1:2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</row>
    <row r="852" ht="19.5" customHeight="1" spans="1:2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</row>
    <row r="853" ht="19.5" customHeight="1" spans="1:2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</row>
    <row r="854" ht="19.5" customHeight="1" spans="1:2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</row>
    <row r="855" ht="19.5" customHeight="1" spans="1:2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</row>
    <row r="856" ht="19.5" customHeight="1" spans="1:2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</row>
    <row r="857" ht="19.5" customHeight="1" spans="1:2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</row>
    <row r="858" ht="19.5" customHeight="1" spans="1:2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</row>
    <row r="859" ht="19.5" customHeight="1" spans="1:2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</row>
    <row r="860" ht="19.5" customHeight="1" spans="1:2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</row>
    <row r="861" ht="19.5" customHeight="1" spans="1:2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</row>
    <row r="862" ht="19.5" customHeight="1" spans="1:2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</row>
    <row r="863" ht="19.5" customHeight="1" spans="1:2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</row>
    <row r="864" ht="19.5" customHeight="1" spans="1:2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</row>
    <row r="865" ht="19.5" customHeight="1" spans="1:2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</row>
    <row r="866" ht="19.5" customHeight="1" spans="1:2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</row>
    <row r="867" ht="19.5" customHeight="1" spans="1:2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</row>
    <row r="868" ht="19.5" customHeight="1" spans="1:2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</row>
    <row r="869" ht="19.5" customHeight="1" spans="1:2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</row>
    <row r="870" ht="19.5" customHeight="1" spans="1:2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</row>
    <row r="871" ht="19.5" customHeight="1" spans="1:2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</row>
    <row r="872" ht="19.5" customHeight="1" spans="1:2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</row>
    <row r="873" ht="19.5" customHeight="1" spans="1:2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</row>
    <row r="874" ht="19.5" customHeight="1" spans="1:2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</row>
    <row r="875" ht="19.5" customHeight="1" spans="1:2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</row>
    <row r="876" ht="19.5" customHeight="1" spans="1:2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</row>
    <row r="877" ht="19.5" customHeight="1" spans="1:2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</row>
    <row r="878" ht="19.5" customHeight="1" spans="1:2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</row>
    <row r="879" ht="19.5" customHeight="1" spans="1:2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</row>
    <row r="880" ht="19.5" customHeight="1" spans="1:2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</row>
    <row r="881" ht="19.5" customHeight="1" spans="1:2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</row>
    <row r="882" ht="19.5" customHeight="1" spans="1:2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</row>
    <row r="883" ht="19.5" customHeight="1" spans="1:2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</row>
    <row r="884" ht="19.5" customHeight="1" spans="1:2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</row>
    <row r="885" ht="19.5" customHeight="1" spans="1:2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</row>
    <row r="886" ht="19.5" customHeight="1" spans="1:2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</row>
    <row r="887" ht="19.5" customHeight="1" spans="1:2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</row>
    <row r="888" ht="19.5" customHeight="1" spans="1:2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</row>
    <row r="889" ht="19.5" customHeight="1" spans="1:2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</row>
    <row r="890" ht="19.5" customHeight="1" spans="1:2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</row>
    <row r="891" ht="19.5" customHeight="1" spans="1:2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</row>
    <row r="892" ht="19.5" customHeight="1" spans="1:2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</row>
    <row r="893" ht="19.5" customHeight="1" spans="1:2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</row>
    <row r="894" ht="19.5" customHeight="1" spans="1:2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</row>
    <row r="895" ht="19.5" customHeight="1" spans="1:2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</row>
    <row r="896" ht="19.5" customHeight="1" spans="1:2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</row>
    <row r="897" ht="19.5" customHeight="1" spans="1:2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</row>
    <row r="898" ht="19.5" customHeight="1" spans="1:2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</row>
    <row r="899" ht="19.5" customHeight="1" spans="1:2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</row>
    <row r="900" ht="19.5" customHeight="1" spans="1:2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</row>
    <row r="901" ht="19.5" customHeight="1" spans="1:2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</row>
    <row r="902" ht="19.5" customHeight="1" spans="1:2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</row>
    <row r="903" ht="19.5" customHeight="1" spans="1:2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</row>
    <row r="904" ht="19.5" customHeight="1" spans="1:2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</row>
    <row r="905" ht="19.5" customHeight="1" spans="1:2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</row>
    <row r="906" ht="19.5" customHeight="1" spans="1:2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</row>
    <row r="907" ht="19.5" customHeight="1" spans="1:2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</row>
    <row r="908" ht="19.5" customHeight="1" spans="1:2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</row>
    <row r="909" ht="19.5" customHeight="1" spans="1:2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</row>
    <row r="910" ht="19.5" customHeight="1" spans="1:2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</row>
    <row r="911" ht="19.5" customHeight="1" spans="1:2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</row>
    <row r="912" ht="19.5" customHeight="1" spans="1:2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</row>
    <row r="913" ht="19.5" customHeight="1" spans="1:2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</row>
    <row r="914" ht="19.5" customHeight="1" spans="1:2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</row>
    <row r="915" ht="19.5" customHeight="1" spans="1:2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</row>
    <row r="916" ht="19.5" customHeight="1" spans="1:2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</row>
    <row r="917" ht="19.5" customHeight="1" spans="1:2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</row>
    <row r="918" ht="19.5" customHeight="1" spans="1:2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</row>
    <row r="919" ht="19.5" customHeight="1" spans="1:2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</row>
    <row r="920" ht="19.5" customHeight="1" spans="1:2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</row>
    <row r="921" ht="19.5" customHeight="1" spans="1:2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</row>
    <row r="922" ht="19.5" customHeight="1" spans="1: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</row>
    <row r="923" ht="19.5" customHeight="1" spans="1:2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</row>
    <row r="924" ht="19.5" customHeight="1" spans="1:2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</row>
    <row r="925" ht="19.5" customHeight="1" spans="1:2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</row>
    <row r="926" ht="19.5" customHeight="1" spans="1:2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</row>
    <row r="927" ht="19.5" customHeight="1" spans="1:2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</row>
    <row r="928" ht="19.5" customHeight="1" spans="1:2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</row>
    <row r="929" ht="19.5" customHeight="1" spans="1:2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</row>
    <row r="930" ht="19.5" customHeight="1" spans="1:2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</row>
    <row r="931" ht="19.5" customHeight="1" spans="1:2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</row>
    <row r="932" ht="19.5" customHeight="1" spans="1:2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</row>
    <row r="933" ht="19.5" customHeight="1" spans="1:2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</row>
    <row r="934" ht="19.5" customHeight="1" spans="1:2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</row>
    <row r="935" ht="19.5" customHeight="1" spans="1:2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</row>
    <row r="936" ht="19.5" customHeight="1" spans="1:2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</row>
    <row r="937" ht="19.5" customHeight="1" spans="1:2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</row>
    <row r="938" ht="19.5" customHeight="1" spans="1:2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</row>
    <row r="939" ht="19.5" customHeight="1" spans="1:2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</row>
    <row r="940" ht="19.5" customHeight="1" spans="1:2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</row>
    <row r="941" ht="19.5" customHeight="1" spans="1:2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</row>
    <row r="942" ht="19.5" customHeight="1" spans="1:2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</row>
    <row r="943" ht="19.5" customHeight="1" spans="1:2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</row>
    <row r="944" ht="19.5" customHeight="1" spans="1:2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</row>
    <row r="945" ht="19.5" customHeight="1" spans="1:2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</row>
    <row r="946" ht="19.5" customHeight="1" spans="1:2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</row>
    <row r="947" ht="19.5" customHeight="1" spans="1:2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</row>
    <row r="948" ht="19.5" customHeight="1" spans="1:2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</row>
    <row r="949" ht="19.5" customHeight="1" spans="1:2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</row>
    <row r="950" ht="19.5" customHeight="1" spans="1:2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</row>
    <row r="951" ht="19.5" customHeight="1" spans="1:2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</row>
    <row r="952" ht="19.5" customHeight="1" spans="1:2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</row>
    <row r="953" ht="19.5" customHeight="1" spans="1:2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</row>
    <row r="954" ht="19.5" customHeight="1" spans="1:2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</row>
    <row r="955" ht="19.5" customHeight="1" spans="1:2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</row>
    <row r="956" ht="19.5" customHeight="1" spans="1:2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</row>
    <row r="957" ht="19.5" customHeight="1" spans="1:2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</row>
    <row r="958" ht="19.5" customHeight="1" spans="1:2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</row>
    <row r="959" ht="19.5" customHeight="1" spans="1:2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</row>
    <row r="960" ht="19.5" customHeight="1" spans="1:2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</row>
    <row r="961" ht="19.5" customHeight="1" spans="1:2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</row>
    <row r="962" ht="19.5" customHeight="1" spans="1:2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</row>
    <row r="963" ht="19.5" customHeight="1" spans="1:2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</row>
    <row r="964" ht="19.5" customHeight="1" spans="1:2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</row>
    <row r="965" ht="19.5" customHeight="1" spans="1:2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</row>
    <row r="966" ht="19.5" customHeight="1" spans="1:2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</row>
    <row r="967" ht="19.5" customHeight="1" spans="1:2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</row>
    <row r="968" ht="19.5" customHeight="1" spans="1:2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</row>
    <row r="969" ht="19.5" customHeight="1" spans="1:2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</row>
    <row r="970" ht="19.5" customHeight="1" spans="1:2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</row>
    <row r="971" ht="19.5" customHeight="1" spans="1:2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</row>
    <row r="972" ht="19.5" customHeight="1" spans="1:2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</row>
    <row r="973" ht="19.5" customHeight="1" spans="1:2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</row>
    <row r="974" ht="19.5" customHeight="1" spans="1:2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</row>
    <row r="975" ht="19.5" customHeight="1" spans="1:2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</row>
    <row r="976" ht="19.5" customHeight="1" spans="1:2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</row>
    <row r="977" ht="19.5" customHeight="1" spans="1:2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</row>
    <row r="978" ht="19.5" customHeight="1" spans="1:2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</row>
    <row r="979" ht="19.5" customHeight="1" spans="1:2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</row>
    <row r="980" ht="19.5" customHeight="1" spans="1:2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</row>
    <row r="981" ht="19.5" customHeight="1" spans="1:2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</row>
    <row r="982" ht="19.5" customHeight="1" spans="1:2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</row>
    <row r="983" ht="19.5" customHeight="1" spans="1:2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</row>
    <row r="984" ht="19.5" customHeight="1" spans="1:2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</row>
    <row r="985" ht="19.5" customHeight="1" spans="1:2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</row>
    <row r="986" ht="19.5" customHeight="1" spans="1:2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</row>
    <row r="987" ht="19.5" customHeight="1" spans="1:2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</row>
    <row r="988" ht="19.5" customHeight="1" spans="1:2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</row>
    <row r="989" ht="19.5" customHeight="1" spans="1:2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</row>
    <row r="990" ht="19.5" customHeight="1" spans="1:2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</row>
    <row r="991" ht="19.5" customHeight="1" spans="1:2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</row>
    <row r="992" ht="19.5" customHeight="1" spans="1:2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</row>
    <row r="993" ht="19.5" customHeight="1" spans="1:2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</row>
    <row r="994" ht="19.5" customHeight="1" spans="1:2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</row>
    <row r="995" ht="19.5" customHeight="1" spans="1:2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</row>
    <row r="996" ht="19.5" customHeight="1" spans="1:22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</row>
    <row r="997" ht="19.5" customHeight="1" spans="1:22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</row>
    <row r="998" ht="19.5" customHeight="1" spans="1:22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</row>
    <row r="999" ht="19.5" customHeight="1" spans="1:22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</row>
    <row r="1000" ht="19.5" customHeight="1" spans="1:22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</row>
  </sheetData>
  <mergeCells count="83">
    <mergeCell ref="A3:A4"/>
    <mergeCell ref="A6:A8"/>
    <mergeCell ref="A11:A14"/>
    <mergeCell ref="A15:A22"/>
    <mergeCell ref="A23:A34"/>
    <mergeCell ref="A35:A44"/>
    <mergeCell ref="A45:A48"/>
    <mergeCell ref="A49:A52"/>
    <mergeCell ref="A53:A57"/>
    <mergeCell ref="A60:A62"/>
    <mergeCell ref="A63:A65"/>
    <mergeCell ref="A66:A71"/>
    <mergeCell ref="A72:A77"/>
    <mergeCell ref="A78:A81"/>
    <mergeCell ref="A82:A87"/>
    <mergeCell ref="A90:A91"/>
    <mergeCell ref="A92:A95"/>
    <mergeCell ref="A97:A98"/>
    <mergeCell ref="A99:A118"/>
    <mergeCell ref="A119:A132"/>
    <mergeCell ref="A133:A138"/>
    <mergeCell ref="A139:A140"/>
    <mergeCell ref="A141:A142"/>
    <mergeCell ref="A143:A144"/>
    <mergeCell ref="A145:A150"/>
    <mergeCell ref="A151:A174"/>
    <mergeCell ref="A175:A179"/>
    <mergeCell ref="A180:A185"/>
    <mergeCell ref="A186:A188"/>
    <mergeCell ref="A189:A196"/>
    <mergeCell ref="A199:A202"/>
    <mergeCell ref="A203:A204"/>
    <mergeCell ref="A205:A210"/>
    <mergeCell ref="A211:A214"/>
    <mergeCell ref="A215:A226"/>
    <mergeCell ref="A227:A230"/>
    <mergeCell ref="A231:A232"/>
    <mergeCell ref="A233:A237"/>
    <mergeCell ref="A239:A241"/>
    <mergeCell ref="A243:A255"/>
    <mergeCell ref="A256:A259"/>
    <mergeCell ref="A261:A262"/>
    <mergeCell ref="A263:A270"/>
    <mergeCell ref="A273:A278"/>
    <mergeCell ref="A282:A288"/>
    <mergeCell ref="A289:A290"/>
    <mergeCell ref="A294:A295"/>
    <mergeCell ref="A297:A299"/>
    <mergeCell ref="A300:A306"/>
    <mergeCell ref="A307:A308"/>
    <mergeCell ref="A309:A312"/>
    <mergeCell ref="A313:A317"/>
    <mergeCell ref="A318:A327"/>
    <mergeCell ref="A328:A333"/>
    <mergeCell ref="A334:A336"/>
    <mergeCell ref="A337:A341"/>
    <mergeCell ref="A342:A343"/>
    <mergeCell ref="A344:A347"/>
    <mergeCell ref="A348:A352"/>
    <mergeCell ref="A354:A355"/>
    <mergeCell ref="A356:A360"/>
    <mergeCell ref="A361:A363"/>
    <mergeCell ref="A364:A369"/>
    <mergeCell ref="A370:A382"/>
    <mergeCell ref="A383:A384"/>
    <mergeCell ref="A387:A391"/>
    <mergeCell ref="A392:A393"/>
    <mergeCell ref="A394:A395"/>
    <mergeCell ref="A396:A397"/>
    <mergeCell ref="A398:A403"/>
    <mergeCell ref="A404:A422"/>
    <mergeCell ref="A423:A433"/>
    <mergeCell ref="A434:A442"/>
    <mergeCell ref="A443:A444"/>
    <mergeCell ref="A445:A446"/>
    <mergeCell ref="A447:A448"/>
    <mergeCell ref="A453:A454"/>
    <mergeCell ref="A455:A456"/>
    <mergeCell ref="A457:A461"/>
    <mergeCell ref="A462:A481"/>
    <mergeCell ref="A482:A488"/>
    <mergeCell ref="A489:A490"/>
    <mergeCell ref="A491:A498"/>
  </mergeCells>
  <pageMargins left="0.7" right="0.7" top="0.75" bottom="0.75" header="0" footer="0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0"/>
  <sheetViews>
    <sheetView zoomScale="70" zoomScaleNormal="70" workbookViewId="0">
      <selection activeCell="B93" sqref="B93:B96"/>
    </sheetView>
  </sheetViews>
  <sheetFormatPr defaultColWidth="8" defaultRowHeight="15" customHeight="1" outlineLevelCol="3"/>
  <cols>
    <col min="1" max="1" width="9.125" style="1" customWidth="1"/>
    <col min="2" max="2" width="172.5" style="1" customWidth="1"/>
    <col min="3" max="3" width="106.875" style="1" customWidth="1"/>
    <col min="4" max="4" width="9.625" style="1" customWidth="1"/>
    <col min="5" max="16384" width="8" style="1"/>
  </cols>
  <sheetData>
    <row r="1" ht="15.75" spans="1:4">
      <c r="A1" s="2" t="s">
        <v>0</v>
      </c>
      <c r="B1" s="2" t="s">
        <v>598</v>
      </c>
      <c r="C1" s="2" t="s">
        <v>599</v>
      </c>
      <c r="D1" s="2" t="s">
        <v>600</v>
      </c>
    </row>
    <row r="2" ht="15.75" spans="1:4">
      <c r="A2" s="3" t="s">
        <v>601</v>
      </c>
      <c r="B2" s="1" t="s">
        <v>602</v>
      </c>
      <c r="C2" s="4" t="s">
        <v>603</v>
      </c>
      <c r="D2" s="1">
        <v>2009</v>
      </c>
    </row>
    <row r="3" ht="15.75" spans="1:4">
      <c r="A3" s="1" t="s">
        <v>604</v>
      </c>
      <c r="B3" s="1" t="s">
        <v>605</v>
      </c>
      <c r="C3" s="4" t="s">
        <v>606</v>
      </c>
      <c r="D3" s="1">
        <v>2007</v>
      </c>
    </row>
    <row r="4" ht="15.75" spans="1:4">
      <c r="A4" s="1" t="s">
        <v>607</v>
      </c>
      <c r="B4" s="1" t="s">
        <v>608</v>
      </c>
      <c r="C4" s="4" t="s">
        <v>609</v>
      </c>
      <c r="D4" s="1">
        <v>2002</v>
      </c>
    </row>
    <row r="5" ht="15.75" spans="1:4">
      <c r="A5" s="1" t="s">
        <v>610</v>
      </c>
      <c r="B5" s="1" t="s">
        <v>611</v>
      </c>
      <c r="C5" s="4" t="s">
        <v>612</v>
      </c>
      <c r="D5" s="1">
        <v>2012</v>
      </c>
    </row>
    <row r="6" ht="15.75" spans="1:4">
      <c r="A6" s="1" t="s">
        <v>613</v>
      </c>
      <c r="B6" s="1" t="s">
        <v>614</v>
      </c>
      <c r="C6" s="4" t="s">
        <v>615</v>
      </c>
      <c r="D6" s="1">
        <v>2012</v>
      </c>
    </row>
    <row r="7" ht="15.75" spans="1:4">
      <c r="A7" s="1" t="s">
        <v>616</v>
      </c>
      <c r="B7" s="1" t="s">
        <v>617</v>
      </c>
      <c r="C7" s="4" t="s">
        <v>618</v>
      </c>
      <c r="D7" s="1">
        <v>2014</v>
      </c>
    </row>
    <row r="8" ht="15.75" spans="1:4">
      <c r="A8" s="1" t="s">
        <v>619</v>
      </c>
      <c r="B8" s="1" t="s">
        <v>620</v>
      </c>
      <c r="C8" s="4" t="s">
        <v>621</v>
      </c>
      <c r="D8" s="1">
        <v>2014</v>
      </c>
    </row>
    <row r="9" ht="15.75" spans="1:4">
      <c r="A9" s="1" t="s">
        <v>622</v>
      </c>
      <c r="B9" s="1" t="s">
        <v>623</v>
      </c>
      <c r="C9" s="4" t="s">
        <v>624</v>
      </c>
      <c r="D9" s="1">
        <v>2004</v>
      </c>
    </row>
    <row r="10" ht="15.75" spans="1:4">
      <c r="A10" s="3" t="s">
        <v>625</v>
      </c>
      <c r="B10" s="1" t="s">
        <v>626</v>
      </c>
      <c r="C10" s="4" t="s">
        <v>627</v>
      </c>
      <c r="D10" s="1">
        <v>2013</v>
      </c>
    </row>
    <row r="11" ht="15.75" spans="1:4">
      <c r="A11" s="1" t="s">
        <v>628</v>
      </c>
      <c r="B11" s="1" t="s">
        <v>629</v>
      </c>
      <c r="C11" s="4" t="s">
        <v>630</v>
      </c>
      <c r="D11" s="1">
        <v>2014</v>
      </c>
    </row>
    <row r="12" ht="15.75" spans="1:4">
      <c r="A12" s="1" t="s">
        <v>631</v>
      </c>
      <c r="B12" s="1" t="s">
        <v>632</v>
      </c>
      <c r="C12" s="4" t="s">
        <v>633</v>
      </c>
      <c r="D12" s="1">
        <v>2013</v>
      </c>
    </row>
    <row r="13" ht="15.75" spans="1:4">
      <c r="A13" s="3" t="s">
        <v>634</v>
      </c>
      <c r="B13" s="1" t="s">
        <v>635</v>
      </c>
      <c r="C13" s="4" t="s">
        <v>636</v>
      </c>
      <c r="D13" s="1">
        <v>2003</v>
      </c>
    </row>
    <row r="14" ht="15.75" spans="1:4">
      <c r="A14" s="1" t="s">
        <v>637</v>
      </c>
      <c r="B14" s="1" t="s">
        <v>638</v>
      </c>
      <c r="C14" s="4" t="s">
        <v>639</v>
      </c>
      <c r="D14" s="1">
        <v>2013</v>
      </c>
    </row>
    <row r="15" ht="15.75" spans="1:4">
      <c r="A15" s="1" t="s">
        <v>640</v>
      </c>
      <c r="B15" s="1" t="s">
        <v>641</v>
      </c>
      <c r="C15" s="4" t="s">
        <v>642</v>
      </c>
      <c r="D15" s="1">
        <v>2008</v>
      </c>
    </row>
    <row r="16" ht="15.75" spans="1:4">
      <c r="A16" s="3" t="s">
        <v>643</v>
      </c>
      <c r="B16" s="1" t="s">
        <v>644</v>
      </c>
      <c r="C16" s="4" t="s">
        <v>645</v>
      </c>
      <c r="D16" s="1">
        <v>2010</v>
      </c>
    </row>
    <row r="17" ht="15.75" spans="1:4">
      <c r="A17" s="1" t="s">
        <v>646</v>
      </c>
      <c r="B17" s="1" t="s">
        <v>647</v>
      </c>
      <c r="C17" s="4" t="s">
        <v>648</v>
      </c>
      <c r="D17" s="1">
        <v>2004</v>
      </c>
    </row>
    <row r="18" ht="15.75" spans="1:4">
      <c r="A18" s="1" t="s">
        <v>649</v>
      </c>
      <c r="B18" s="1" t="s">
        <v>650</v>
      </c>
      <c r="C18" s="4" t="s">
        <v>651</v>
      </c>
      <c r="D18" s="1">
        <v>2013</v>
      </c>
    </row>
    <row r="19" ht="15.75" spans="1:4">
      <c r="A19" s="1" t="s">
        <v>652</v>
      </c>
      <c r="B19" s="1" t="s">
        <v>653</v>
      </c>
      <c r="C19" s="4" t="s">
        <v>654</v>
      </c>
      <c r="D19" s="1">
        <v>2014</v>
      </c>
    </row>
    <row r="20" ht="15.75" spans="1:4">
      <c r="A20" s="1" t="s">
        <v>655</v>
      </c>
      <c r="B20" s="1" t="s">
        <v>656</v>
      </c>
      <c r="C20" s="4" t="s">
        <v>657</v>
      </c>
      <c r="D20" s="1">
        <v>2013</v>
      </c>
    </row>
    <row r="21" ht="15.75" spans="1:4">
      <c r="A21" s="1" t="s">
        <v>658</v>
      </c>
      <c r="B21" s="1" t="s">
        <v>659</v>
      </c>
      <c r="C21" s="4" t="s">
        <v>657</v>
      </c>
      <c r="D21" s="1">
        <v>2013</v>
      </c>
    </row>
    <row r="22" ht="15.75" spans="1:4">
      <c r="A22" s="1" t="s">
        <v>660</v>
      </c>
      <c r="B22" s="1" t="s">
        <v>661</v>
      </c>
      <c r="C22" s="4" t="s">
        <v>662</v>
      </c>
      <c r="D22" s="1">
        <v>2006</v>
      </c>
    </row>
    <row r="23" ht="15.75" spans="1:4">
      <c r="A23" s="1" t="s">
        <v>663</v>
      </c>
      <c r="B23" s="1" t="s">
        <v>664</v>
      </c>
      <c r="C23" s="4" t="s">
        <v>665</v>
      </c>
      <c r="D23" s="1">
        <v>2005</v>
      </c>
    </row>
    <row r="24" ht="15.75" spans="1:4">
      <c r="A24" s="1" t="s">
        <v>666</v>
      </c>
      <c r="B24" s="1" t="s">
        <v>667</v>
      </c>
      <c r="C24" s="4" t="s">
        <v>668</v>
      </c>
      <c r="D24" s="1">
        <v>2013</v>
      </c>
    </row>
    <row r="25" ht="15.75" spans="1:4">
      <c r="A25" s="1" t="s">
        <v>669</v>
      </c>
      <c r="B25" s="1" t="s">
        <v>670</v>
      </c>
      <c r="C25" s="4" t="s">
        <v>671</v>
      </c>
      <c r="D25" s="1">
        <v>2011</v>
      </c>
    </row>
    <row r="26" ht="15.75" spans="1:4">
      <c r="A26" s="1" t="s">
        <v>672</v>
      </c>
      <c r="B26" s="1" t="s">
        <v>673</v>
      </c>
      <c r="C26" s="4" t="s">
        <v>674</v>
      </c>
      <c r="D26" s="1">
        <v>2011</v>
      </c>
    </row>
    <row r="27" ht="15.75" spans="1:4">
      <c r="A27" s="1" t="s">
        <v>675</v>
      </c>
      <c r="B27" s="1" t="s">
        <v>676</v>
      </c>
      <c r="C27" s="4" t="s">
        <v>677</v>
      </c>
      <c r="D27" s="1">
        <v>2014</v>
      </c>
    </row>
    <row r="28" ht="15.75" spans="1:4">
      <c r="A28" s="1" t="s">
        <v>678</v>
      </c>
      <c r="B28" s="1" t="s">
        <v>679</v>
      </c>
      <c r="C28" s="4" t="s">
        <v>680</v>
      </c>
      <c r="D28" s="1">
        <v>2014</v>
      </c>
    </row>
    <row r="29" ht="15.75" spans="1:4">
      <c r="A29" s="1" t="s">
        <v>681</v>
      </c>
      <c r="B29" s="1" t="s">
        <v>682</v>
      </c>
      <c r="C29" s="4" t="s">
        <v>683</v>
      </c>
      <c r="D29" s="1">
        <v>1998</v>
      </c>
    </row>
    <row r="30" ht="15.75" spans="1:4">
      <c r="A30" s="1" t="s">
        <v>684</v>
      </c>
      <c r="B30" s="1" t="s">
        <v>685</v>
      </c>
      <c r="C30" s="4" t="s">
        <v>686</v>
      </c>
      <c r="D30" s="1">
        <v>2012</v>
      </c>
    </row>
    <row r="31" ht="15.75" spans="1:4">
      <c r="A31" s="1" t="s">
        <v>687</v>
      </c>
      <c r="B31" s="1" t="s">
        <v>688</v>
      </c>
      <c r="C31" s="4" t="s">
        <v>689</v>
      </c>
      <c r="D31" s="1">
        <v>2000</v>
      </c>
    </row>
    <row r="32" ht="15.75" spans="1:4">
      <c r="A32" s="1" t="s">
        <v>690</v>
      </c>
      <c r="B32" s="1" t="s">
        <v>691</v>
      </c>
      <c r="C32" s="4" t="s">
        <v>689</v>
      </c>
      <c r="D32" s="1">
        <v>2000</v>
      </c>
    </row>
    <row r="33" ht="15.75" spans="1:4">
      <c r="A33" s="1" t="s">
        <v>692</v>
      </c>
      <c r="B33" s="1" t="s">
        <v>693</v>
      </c>
      <c r="C33" s="4" t="s">
        <v>694</v>
      </c>
      <c r="D33" s="1">
        <v>2003</v>
      </c>
    </row>
    <row r="34" ht="15.75" spans="1:4">
      <c r="A34" s="1" t="s">
        <v>695</v>
      </c>
      <c r="B34" s="1" t="s">
        <v>696</v>
      </c>
      <c r="C34" s="4" t="s">
        <v>697</v>
      </c>
      <c r="D34" s="1">
        <v>2013</v>
      </c>
    </row>
    <row r="35" ht="15.75" spans="1:4">
      <c r="A35" s="1" t="s">
        <v>698</v>
      </c>
      <c r="B35" s="1" t="s">
        <v>699</v>
      </c>
      <c r="C35" s="4" t="s">
        <v>700</v>
      </c>
      <c r="D35" s="1">
        <v>2014</v>
      </c>
    </row>
    <row r="36" ht="15.75" spans="1:4">
      <c r="A36" s="1" t="s">
        <v>701</v>
      </c>
      <c r="B36" s="1" t="s">
        <v>702</v>
      </c>
      <c r="C36" s="4" t="s">
        <v>703</v>
      </c>
      <c r="D36" s="1">
        <v>2001</v>
      </c>
    </row>
    <row r="37" ht="15.75" spans="1:4">
      <c r="A37" s="1" t="s">
        <v>704</v>
      </c>
      <c r="B37" s="1" t="s">
        <v>705</v>
      </c>
      <c r="C37" s="4" t="s">
        <v>706</v>
      </c>
      <c r="D37" s="1">
        <v>2014</v>
      </c>
    </row>
    <row r="38" ht="15.75" spans="1:4">
      <c r="A38" s="1" t="s">
        <v>707</v>
      </c>
      <c r="B38" s="1" t="s">
        <v>708</v>
      </c>
      <c r="C38" s="4" t="s">
        <v>703</v>
      </c>
      <c r="D38" s="1">
        <v>2003</v>
      </c>
    </row>
    <row r="39" ht="15.75" spans="1:4">
      <c r="A39" s="1" t="s">
        <v>709</v>
      </c>
      <c r="B39" s="1" t="s">
        <v>710</v>
      </c>
      <c r="C39" s="4" t="s">
        <v>711</v>
      </c>
      <c r="D39" s="1">
        <v>2011</v>
      </c>
    </row>
    <row r="40" ht="15.75" spans="1:4">
      <c r="A40" s="1" t="s">
        <v>712</v>
      </c>
      <c r="B40" s="1" t="s">
        <v>713</v>
      </c>
      <c r="C40" s="4" t="s">
        <v>714</v>
      </c>
      <c r="D40" s="1">
        <v>2002</v>
      </c>
    </row>
    <row r="41" ht="15.75" spans="1:4">
      <c r="A41" s="1" t="s">
        <v>715</v>
      </c>
      <c r="B41" s="1" t="s">
        <v>716</v>
      </c>
      <c r="C41" s="4" t="s">
        <v>717</v>
      </c>
      <c r="D41" s="1">
        <v>2007</v>
      </c>
    </row>
    <row r="42" ht="15.75" spans="1:4">
      <c r="A42" s="1" t="s">
        <v>718</v>
      </c>
      <c r="B42" s="1" t="s">
        <v>719</v>
      </c>
      <c r="C42" s="4" t="s">
        <v>720</v>
      </c>
      <c r="D42" s="1">
        <v>2009</v>
      </c>
    </row>
    <row r="43" ht="15.75" spans="1:4">
      <c r="A43" s="1" t="s">
        <v>721</v>
      </c>
      <c r="B43" s="1" t="s">
        <v>722</v>
      </c>
      <c r="C43" s="4" t="s">
        <v>723</v>
      </c>
      <c r="D43" s="1">
        <v>2011</v>
      </c>
    </row>
    <row r="44" ht="15.75" spans="1:4">
      <c r="A44" s="1" t="s">
        <v>724</v>
      </c>
      <c r="B44" s="1" t="s">
        <v>725</v>
      </c>
      <c r="C44" s="4" t="s">
        <v>726</v>
      </c>
      <c r="D44" s="1">
        <v>2009</v>
      </c>
    </row>
    <row r="45" ht="15.75" spans="1:4">
      <c r="A45" s="1" t="s">
        <v>727</v>
      </c>
      <c r="B45" s="1" t="s">
        <v>728</v>
      </c>
      <c r="C45" s="4" t="s">
        <v>729</v>
      </c>
      <c r="D45" s="1">
        <v>2006</v>
      </c>
    </row>
    <row r="46" ht="15.75" spans="1:4">
      <c r="A46" s="1" t="s">
        <v>730</v>
      </c>
      <c r="B46" s="1" t="s">
        <v>731</v>
      </c>
      <c r="C46" s="4" t="s">
        <v>732</v>
      </c>
      <c r="D46" s="1">
        <v>2012</v>
      </c>
    </row>
    <row r="47" ht="15.75" spans="1:4">
      <c r="A47" s="1" t="s">
        <v>733</v>
      </c>
      <c r="B47" s="1" t="s">
        <v>734</v>
      </c>
      <c r="C47" s="4" t="s">
        <v>735</v>
      </c>
      <c r="D47" s="1">
        <v>2011</v>
      </c>
    </row>
    <row r="48" ht="15.75" spans="1:4">
      <c r="A48" s="1" t="s">
        <v>736</v>
      </c>
      <c r="B48" s="1" t="s">
        <v>737</v>
      </c>
      <c r="C48" s="4" t="s">
        <v>738</v>
      </c>
      <c r="D48" s="1">
        <v>2010</v>
      </c>
    </row>
    <row r="49" ht="15.75" spans="1:4">
      <c r="A49" s="1" t="s">
        <v>739</v>
      </c>
      <c r="B49" s="1" t="s">
        <v>740</v>
      </c>
      <c r="C49" s="4" t="s">
        <v>741</v>
      </c>
      <c r="D49" s="1">
        <v>2013</v>
      </c>
    </row>
    <row r="50" ht="15.75" spans="1:4">
      <c r="A50" s="3" t="s">
        <v>742</v>
      </c>
      <c r="B50" s="1" t="s">
        <v>743</v>
      </c>
      <c r="C50" s="4" t="s">
        <v>744</v>
      </c>
      <c r="D50" s="1">
        <v>2014</v>
      </c>
    </row>
    <row r="51" ht="15.75" spans="1:4">
      <c r="A51" s="1" t="s">
        <v>745</v>
      </c>
      <c r="B51" s="1" t="s">
        <v>746</v>
      </c>
      <c r="C51" s="4" t="s">
        <v>747</v>
      </c>
      <c r="D51" s="1">
        <v>2013</v>
      </c>
    </row>
    <row r="52" ht="15.75" spans="1:4">
      <c r="A52" s="1" t="s">
        <v>748</v>
      </c>
      <c r="B52" s="1" t="s">
        <v>749</v>
      </c>
      <c r="C52" s="4" t="s">
        <v>750</v>
      </c>
      <c r="D52" s="1">
        <v>2000</v>
      </c>
    </row>
    <row r="53" ht="15.75" spans="1:4">
      <c r="A53" s="3" t="s">
        <v>751</v>
      </c>
      <c r="B53" s="1" t="s">
        <v>752</v>
      </c>
      <c r="C53" s="4" t="s">
        <v>753</v>
      </c>
      <c r="D53" s="3"/>
    </row>
    <row r="54" ht="15.75" spans="1:4">
      <c r="A54" s="3" t="s">
        <v>754</v>
      </c>
      <c r="B54" s="1" t="s">
        <v>755</v>
      </c>
      <c r="C54" s="4" t="s">
        <v>756</v>
      </c>
      <c r="D54" s="1">
        <v>1999</v>
      </c>
    </row>
    <row r="55" ht="15.75" spans="1:4">
      <c r="A55" s="3" t="s">
        <v>757</v>
      </c>
      <c r="B55" s="1" t="s">
        <v>758</v>
      </c>
      <c r="C55" s="4" t="s">
        <v>759</v>
      </c>
      <c r="D55" s="1">
        <v>2000</v>
      </c>
    </row>
    <row r="56" ht="15.75" spans="1:4">
      <c r="A56" s="3" t="s">
        <v>760</v>
      </c>
      <c r="B56" s="1" t="s">
        <v>761</v>
      </c>
      <c r="C56" s="4" t="s">
        <v>762</v>
      </c>
      <c r="D56" s="3"/>
    </row>
    <row r="57" ht="15.75" spans="1:4">
      <c r="A57" s="3" t="s">
        <v>763</v>
      </c>
      <c r="B57" s="1" t="s">
        <v>764</v>
      </c>
      <c r="C57" s="4" t="s">
        <v>765</v>
      </c>
      <c r="D57" s="1">
        <v>2008</v>
      </c>
    </row>
    <row r="58" ht="15.75" spans="1:4">
      <c r="A58" s="1" t="s">
        <v>766</v>
      </c>
      <c r="B58" s="1" t="s">
        <v>767</v>
      </c>
      <c r="C58" s="4" t="s">
        <v>768</v>
      </c>
      <c r="D58" s="1">
        <v>2007</v>
      </c>
    </row>
    <row r="59" ht="15.75" spans="1:4">
      <c r="A59" s="1" t="s">
        <v>769</v>
      </c>
      <c r="B59" s="1" t="s">
        <v>770</v>
      </c>
      <c r="C59" s="4" t="s">
        <v>771</v>
      </c>
      <c r="D59" s="1">
        <v>2002</v>
      </c>
    </row>
    <row r="60" ht="15.75" spans="1:4">
      <c r="A60" s="5" t="s">
        <v>772</v>
      </c>
      <c r="B60" s="1" t="s">
        <v>773</v>
      </c>
      <c r="C60" s="4" t="s">
        <v>774</v>
      </c>
      <c r="D60" s="1">
        <v>2007</v>
      </c>
    </row>
    <row r="61" ht="15.75" spans="1:4">
      <c r="A61" s="1" t="s">
        <v>775</v>
      </c>
      <c r="B61" s="1" t="s">
        <v>776</v>
      </c>
      <c r="C61" s="4" t="s">
        <v>777</v>
      </c>
      <c r="D61" s="1">
        <v>1990</v>
      </c>
    </row>
    <row r="62" ht="15.75" spans="1:4">
      <c r="A62" s="1" t="s">
        <v>778</v>
      </c>
      <c r="B62" s="1" t="s">
        <v>779</v>
      </c>
      <c r="C62" s="4" t="s">
        <v>729</v>
      </c>
      <c r="D62" s="1">
        <v>2007</v>
      </c>
    </row>
    <row r="63" ht="15.75" spans="1:4">
      <c r="A63" s="1" t="s">
        <v>780</v>
      </c>
      <c r="B63" s="1" t="s">
        <v>781</v>
      </c>
      <c r="C63" s="4" t="s">
        <v>782</v>
      </c>
      <c r="D63" s="1">
        <v>2007</v>
      </c>
    </row>
    <row r="64" ht="15.75" spans="1:4">
      <c r="A64" s="1" t="s">
        <v>783</v>
      </c>
      <c r="B64" s="1" t="s">
        <v>784</v>
      </c>
      <c r="C64" s="6" t="s">
        <v>785</v>
      </c>
      <c r="D64" s="1">
        <v>2004</v>
      </c>
    </row>
    <row r="65" ht="15.75" spans="1:4">
      <c r="A65" s="1" t="s">
        <v>786</v>
      </c>
      <c r="B65" s="7" t="s">
        <v>787</v>
      </c>
      <c r="C65" s="4" t="s">
        <v>788</v>
      </c>
      <c r="D65" s="1">
        <v>2014</v>
      </c>
    </row>
    <row r="66" ht="15.75" spans="1:4">
      <c r="A66" s="1" t="s">
        <v>789</v>
      </c>
      <c r="B66" s="1" t="s">
        <v>790</v>
      </c>
      <c r="C66" s="4" t="s">
        <v>791</v>
      </c>
      <c r="D66" s="1">
        <v>2006</v>
      </c>
    </row>
    <row r="67" ht="15.75" spans="1:4">
      <c r="A67" s="1" t="s">
        <v>792</v>
      </c>
      <c r="B67" s="1" t="s">
        <v>793</v>
      </c>
      <c r="C67" s="4" t="s">
        <v>794</v>
      </c>
      <c r="D67" s="3"/>
    </row>
    <row r="68" ht="15.75" spans="1:4">
      <c r="A68" s="1" t="s">
        <v>795</v>
      </c>
      <c r="B68" s="1" t="s">
        <v>796</v>
      </c>
      <c r="C68" s="4" t="s">
        <v>797</v>
      </c>
      <c r="D68" s="1">
        <v>2006</v>
      </c>
    </row>
    <row r="69" ht="15.75" spans="1:4">
      <c r="A69" s="1" t="s">
        <v>798</v>
      </c>
      <c r="B69" s="1" t="s">
        <v>799</v>
      </c>
      <c r="C69" s="4" t="s">
        <v>800</v>
      </c>
      <c r="D69" s="1">
        <v>2003</v>
      </c>
    </row>
    <row r="70" ht="15.75" spans="1:4">
      <c r="A70" s="1" t="s">
        <v>801</v>
      </c>
      <c r="B70" s="1" t="s">
        <v>802</v>
      </c>
      <c r="C70" s="4" t="s">
        <v>803</v>
      </c>
      <c r="D70" s="1">
        <v>2011</v>
      </c>
    </row>
    <row r="71" ht="15.75" spans="1:4">
      <c r="A71" s="1" t="s">
        <v>804</v>
      </c>
      <c r="B71" s="1" t="s">
        <v>805</v>
      </c>
      <c r="C71" s="4" t="s">
        <v>806</v>
      </c>
      <c r="D71" s="1">
        <v>1990</v>
      </c>
    </row>
    <row r="72" ht="15.75" spans="1:4">
      <c r="A72" s="3" t="s">
        <v>807</v>
      </c>
      <c r="B72" s="1" t="s">
        <v>808</v>
      </c>
      <c r="C72" s="4" t="s">
        <v>809</v>
      </c>
      <c r="D72" s="3"/>
    </row>
    <row r="73" ht="15.75" spans="1:4">
      <c r="A73" s="3" t="s">
        <v>810</v>
      </c>
      <c r="B73" s="1" t="s">
        <v>811</v>
      </c>
      <c r="C73" s="4" t="s">
        <v>812</v>
      </c>
      <c r="D73" s="1">
        <v>1977</v>
      </c>
    </row>
    <row r="74" ht="15.75" spans="1:4">
      <c r="A74" s="3" t="s">
        <v>813</v>
      </c>
      <c r="B74" s="1" t="s">
        <v>814</v>
      </c>
      <c r="C74" s="4" t="s">
        <v>815</v>
      </c>
      <c r="D74" s="3"/>
    </row>
    <row r="75" ht="15.75" spans="1:4">
      <c r="A75" s="1" t="s">
        <v>816</v>
      </c>
      <c r="B75" s="1" t="s">
        <v>817</v>
      </c>
      <c r="C75" s="4" t="s">
        <v>818</v>
      </c>
      <c r="D75" s="1">
        <v>2005</v>
      </c>
    </row>
    <row r="76" ht="15.75" spans="1:4">
      <c r="A76" s="3" t="s">
        <v>819</v>
      </c>
      <c r="B76" s="1" t="s">
        <v>820</v>
      </c>
      <c r="C76" s="4" t="s">
        <v>821</v>
      </c>
      <c r="D76" s="1">
        <v>1999</v>
      </c>
    </row>
    <row r="77" ht="15.75" spans="1:4">
      <c r="A77" s="3" t="s">
        <v>822</v>
      </c>
      <c r="B77" s="1" t="s">
        <v>823</v>
      </c>
      <c r="C77" s="4" t="s">
        <v>824</v>
      </c>
      <c r="D77" s="1">
        <v>1990</v>
      </c>
    </row>
    <row r="78" ht="15.75" spans="1:4">
      <c r="A78" s="1" t="s">
        <v>825</v>
      </c>
      <c r="B78" s="1" t="s">
        <v>826</v>
      </c>
      <c r="C78" s="4" t="s">
        <v>827</v>
      </c>
      <c r="D78" s="1">
        <v>1990</v>
      </c>
    </row>
    <row r="79" ht="15.75" spans="1:4">
      <c r="A79" s="1" t="s">
        <v>828</v>
      </c>
      <c r="B79" s="1" t="s">
        <v>829</v>
      </c>
      <c r="C79" s="4" t="s">
        <v>830</v>
      </c>
      <c r="D79" s="1">
        <v>2004</v>
      </c>
    </row>
    <row r="80" ht="15.75" spans="1:4">
      <c r="A80" s="1" t="s">
        <v>831</v>
      </c>
      <c r="B80" s="1" t="s">
        <v>832</v>
      </c>
      <c r="C80" s="4" t="s">
        <v>833</v>
      </c>
      <c r="D80" s="1">
        <v>2009</v>
      </c>
    </row>
    <row r="81" ht="15.75" spans="1:4">
      <c r="A81" s="3" t="s">
        <v>834</v>
      </c>
      <c r="B81" s="1" t="s">
        <v>835</v>
      </c>
      <c r="C81" s="4" t="s">
        <v>836</v>
      </c>
      <c r="D81" s="1">
        <v>2009</v>
      </c>
    </row>
    <row r="82" ht="15.75" spans="1:4">
      <c r="A82" s="1" t="s">
        <v>837</v>
      </c>
      <c r="B82" s="1" t="s">
        <v>838</v>
      </c>
      <c r="C82" s="4" t="s">
        <v>839</v>
      </c>
      <c r="D82" s="1">
        <v>1995</v>
      </c>
    </row>
    <row r="83" ht="15.75" spans="1:4">
      <c r="A83" s="1" t="s">
        <v>840</v>
      </c>
      <c r="B83" s="1" t="s">
        <v>841</v>
      </c>
      <c r="C83" s="4" t="s">
        <v>842</v>
      </c>
      <c r="D83" s="1">
        <v>1991</v>
      </c>
    </row>
    <row r="84" ht="15.75" spans="1:4">
      <c r="A84" s="1" t="s">
        <v>843</v>
      </c>
      <c r="B84" s="1" t="s">
        <v>844</v>
      </c>
      <c r="C84" s="4" t="s">
        <v>845</v>
      </c>
      <c r="D84" s="1">
        <v>2006</v>
      </c>
    </row>
    <row r="85" ht="15.75" spans="1:4">
      <c r="A85" s="1" t="s">
        <v>846</v>
      </c>
      <c r="B85" s="1" t="s">
        <v>847</v>
      </c>
      <c r="C85" s="4" t="s">
        <v>848</v>
      </c>
      <c r="D85" s="1">
        <v>2002</v>
      </c>
    </row>
    <row r="86" ht="15.75" spans="1:4">
      <c r="A86" s="1" t="s">
        <v>849</v>
      </c>
      <c r="B86" s="1" t="s">
        <v>850</v>
      </c>
      <c r="C86" s="4" t="s">
        <v>851</v>
      </c>
      <c r="D86" s="1">
        <v>1983</v>
      </c>
    </row>
    <row r="87" ht="15.75" spans="1:4">
      <c r="A87" s="1" t="s">
        <v>852</v>
      </c>
      <c r="B87" s="1" t="s">
        <v>853</v>
      </c>
      <c r="C87" s="4" t="s">
        <v>854</v>
      </c>
      <c r="D87" s="1">
        <v>1995</v>
      </c>
    </row>
    <row r="88" ht="15.75" spans="1:4">
      <c r="A88" s="1" t="s">
        <v>855</v>
      </c>
      <c r="B88" s="1" t="s">
        <v>856</v>
      </c>
      <c r="C88" s="4" t="s">
        <v>857</v>
      </c>
      <c r="D88" s="1">
        <v>1979</v>
      </c>
    </row>
    <row r="89" ht="15.75" spans="1:4">
      <c r="A89" s="1" t="s">
        <v>858</v>
      </c>
      <c r="B89" s="1" t="s">
        <v>859</v>
      </c>
      <c r="C89" s="4" t="s">
        <v>860</v>
      </c>
      <c r="D89" s="1">
        <v>1999</v>
      </c>
    </row>
    <row r="90" ht="15.75" spans="1:4">
      <c r="A90" s="1" t="s">
        <v>861</v>
      </c>
      <c r="B90" s="1" t="s">
        <v>862</v>
      </c>
      <c r="C90" s="4" t="s">
        <v>860</v>
      </c>
      <c r="D90" s="1">
        <v>2000</v>
      </c>
    </row>
    <row r="91" ht="15.75" spans="1:4">
      <c r="A91" s="1" t="s">
        <v>863</v>
      </c>
      <c r="B91" s="1" t="s">
        <v>864</v>
      </c>
      <c r="C91" s="4" t="s">
        <v>865</v>
      </c>
      <c r="D91" s="1">
        <v>1981</v>
      </c>
    </row>
    <row r="92" ht="15.75" spans="1:4">
      <c r="A92" s="1" t="s">
        <v>866</v>
      </c>
      <c r="B92" s="1" t="s">
        <v>867</v>
      </c>
      <c r="C92" s="4" t="s">
        <v>868</v>
      </c>
      <c r="D92" s="1">
        <v>2012</v>
      </c>
    </row>
    <row r="93" ht="15.75" spans="1:4">
      <c r="A93" s="1" t="s">
        <v>869</v>
      </c>
      <c r="B93" s="3"/>
      <c r="C93" s="4" t="s">
        <v>870</v>
      </c>
      <c r="D93" s="1">
        <v>2002</v>
      </c>
    </row>
    <row r="94" ht="15.75" spans="1:4">
      <c r="A94" s="1" t="s">
        <v>871</v>
      </c>
      <c r="B94" s="3"/>
      <c r="C94" s="4" t="s">
        <v>872</v>
      </c>
      <c r="D94" s="1">
        <v>1999</v>
      </c>
    </row>
    <row r="95" ht="15.75" spans="1:4">
      <c r="A95" s="3" t="s">
        <v>873</v>
      </c>
      <c r="B95" s="3"/>
      <c r="C95" s="4" t="s">
        <v>874</v>
      </c>
      <c r="D95" s="1">
        <v>2007</v>
      </c>
    </row>
    <row r="96" ht="15.75" spans="1:4">
      <c r="A96" s="1" t="s">
        <v>875</v>
      </c>
      <c r="B96" s="3"/>
      <c r="C96" s="4" t="s">
        <v>876</v>
      </c>
      <c r="D96" s="1">
        <v>2004</v>
      </c>
    </row>
    <row r="97" ht="15.75" spans="1:4">
      <c r="A97" s="3" t="s">
        <v>877</v>
      </c>
      <c r="B97" s="1" t="s">
        <v>878</v>
      </c>
      <c r="C97" s="4" t="s">
        <v>879</v>
      </c>
      <c r="D97" s="1">
        <v>2008</v>
      </c>
    </row>
    <row r="98" ht="15.75" spans="1:4">
      <c r="A98" s="1" t="s">
        <v>880</v>
      </c>
      <c r="B98" s="1" t="s">
        <v>881</v>
      </c>
      <c r="C98" s="4" t="s">
        <v>882</v>
      </c>
      <c r="D98" s="1">
        <v>2001</v>
      </c>
    </row>
    <row r="99" ht="15.75" spans="1:4">
      <c r="A99" s="1" t="s">
        <v>883</v>
      </c>
      <c r="B99" s="1" t="s">
        <v>884</v>
      </c>
      <c r="C99" s="4" t="s">
        <v>885</v>
      </c>
      <c r="D99" s="1">
        <v>2007</v>
      </c>
    </row>
    <row r="100" ht="15.75" spans="1:3">
      <c r="A100" s="8"/>
      <c r="C100" s="4"/>
    </row>
    <row r="101" ht="15.75" spans="1:4">
      <c r="A101" s="1" t="s">
        <v>886</v>
      </c>
      <c r="B101" s="1" t="s">
        <v>887</v>
      </c>
      <c r="C101" s="4" t="s">
        <v>888</v>
      </c>
      <c r="D101" s="1">
        <v>2008</v>
      </c>
    </row>
    <row r="102" ht="15.75" spans="1:4">
      <c r="A102" s="1" t="s">
        <v>889</v>
      </c>
      <c r="B102" s="1" t="s">
        <v>773</v>
      </c>
      <c r="C102" s="4" t="s">
        <v>890</v>
      </c>
      <c r="D102" s="1">
        <v>2006</v>
      </c>
    </row>
    <row r="103" ht="15.75" spans="1:4">
      <c r="A103" s="1" t="s">
        <v>891</v>
      </c>
      <c r="B103" s="1" t="s">
        <v>892</v>
      </c>
      <c r="C103" s="4" t="s">
        <v>893</v>
      </c>
      <c r="D103" s="1">
        <v>2006</v>
      </c>
    </row>
    <row r="104" ht="15.75" spans="1:4">
      <c r="A104" s="1" t="s">
        <v>894</v>
      </c>
      <c r="B104" s="1" t="s">
        <v>895</v>
      </c>
      <c r="C104" s="4" t="s">
        <v>896</v>
      </c>
      <c r="D104" s="1">
        <v>2004</v>
      </c>
    </row>
    <row r="105" ht="15.75" spans="1:4">
      <c r="A105" s="1" t="s">
        <v>897</v>
      </c>
      <c r="B105" s="1" t="s">
        <v>898</v>
      </c>
      <c r="C105" s="4" t="s">
        <v>899</v>
      </c>
      <c r="D105" s="1">
        <v>2004</v>
      </c>
    </row>
    <row r="106" ht="15.75" spans="1:4">
      <c r="A106" s="1" t="s">
        <v>900</v>
      </c>
      <c r="B106" s="1" t="s">
        <v>901</v>
      </c>
      <c r="C106" s="4" t="s">
        <v>902</v>
      </c>
      <c r="D106" s="3">
        <v>2003</v>
      </c>
    </row>
    <row r="107" ht="15.75" spans="1:4">
      <c r="A107" s="1" t="s">
        <v>903</v>
      </c>
      <c r="B107" s="3" t="s">
        <v>904</v>
      </c>
      <c r="C107" s="4" t="s">
        <v>905</v>
      </c>
      <c r="D107" s="1">
        <v>2002</v>
      </c>
    </row>
    <row r="108" ht="15.75" spans="1:4">
      <c r="A108" s="1" t="s">
        <v>906</v>
      </c>
      <c r="B108" s="7" t="s">
        <v>907</v>
      </c>
      <c r="C108" s="4" t="s">
        <v>908</v>
      </c>
      <c r="D108" s="1">
        <v>2000</v>
      </c>
    </row>
    <row r="109" ht="15.75" spans="1:4">
      <c r="A109" s="1" t="s">
        <v>909</v>
      </c>
      <c r="B109" s="7" t="s">
        <v>910</v>
      </c>
      <c r="C109" s="4" t="s">
        <v>911</v>
      </c>
      <c r="D109" s="1">
        <v>1999</v>
      </c>
    </row>
    <row r="110" ht="15.75" spans="1:4">
      <c r="A110" s="1" t="s">
        <v>912</v>
      </c>
      <c r="B110" s="1" t="s">
        <v>913</v>
      </c>
      <c r="C110" s="4" t="s">
        <v>914</v>
      </c>
      <c r="D110" s="1">
        <v>1998</v>
      </c>
    </row>
    <row r="111" ht="15.75" spans="1:4">
      <c r="A111" s="1" t="s">
        <v>915</v>
      </c>
      <c r="B111" s="1" t="s">
        <v>916</v>
      </c>
      <c r="C111" s="4" t="s">
        <v>917</v>
      </c>
      <c r="D111" s="1">
        <v>1997</v>
      </c>
    </row>
    <row r="112" ht="15.75" spans="1:4">
      <c r="A112" s="1" t="s">
        <v>918</v>
      </c>
      <c r="B112" s="1" t="s">
        <v>919</v>
      </c>
      <c r="C112" s="4" t="s">
        <v>920</v>
      </c>
      <c r="D112" s="1">
        <v>1996</v>
      </c>
    </row>
    <row r="113" ht="15.75" spans="1:4">
      <c r="A113" s="1" t="s">
        <v>921</v>
      </c>
      <c r="B113" s="1" t="s">
        <v>922</v>
      </c>
      <c r="C113" s="4" t="s">
        <v>923</v>
      </c>
      <c r="D113" s="1">
        <v>1996</v>
      </c>
    </row>
    <row r="114" ht="15.75" spans="1:4">
      <c r="A114" s="1" t="s">
        <v>924</v>
      </c>
      <c r="B114" s="1" t="s">
        <v>925</v>
      </c>
      <c r="C114" s="4" t="s">
        <v>926</v>
      </c>
      <c r="D114" s="1">
        <v>1996</v>
      </c>
    </row>
    <row r="115" ht="15.75" spans="1:4">
      <c r="A115" s="1" t="s">
        <v>927</v>
      </c>
      <c r="B115" s="1" t="s">
        <v>928</v>
      </c>
      <c r="C115" s="4" t="s">
        <v>929</v>
      </c>
      <c r="D115" s="1">
        <v>1996</v>
      </c>
    </row>
    <row r="116" ht="15.75" spans="1:4">
      <c r="A116" s="1" t="s">
        <v>930</v>
      </c>
      <c r="B116" s="1" t="s">
        <v>931</v>
      </c>
      <c r="C116" s="4" t="s">
        <v>932</v>
      </c>
      <c r="D116" s="1">
        <v>1995</v>
      </c>
    </row>
    <row r="117" ht="15.75" spans="1:4">
      <c r="A117" s="1" t="s">
        <v>933</v>
      </c>
      <c r="B117" s="1" t="s">
        <v>934</v>
      </c>
      <c r="C117" s="4" t="s">
        <v>935</v>
      </c>
      <c r="D117" s="1">
        <v>2019</v>
      </c>
    </row>
    <row r="118" ht="15.75" spans="1:4">
      <c r="A118" s="1" t="s">
        <v>936</v>
      </c>
      <c r="B118" s="1" t="s">
        <v>937</v>
      </c>
      <c r="C118" s="4" t="s">
        <v>938</v>
      </c>
      <c r="D118" s="1">
        <v>2019</v>
      </c>
    </row>
    <row r="119" ht="15.75" spans="1:4">
      <c r="A119" s="1" t="s">
        <v>939</v>
      </c>
      <c r="B119" s="1" t="s">
        <v>940</v>
      </c>
      <c r="C119" s="4" t="s">
        <v>941</v>
      </c>
      <c r="D119" s="1">
        <v>2017</v>
      </c>
    </row>
    <row r="120" ht="15.75" spans="1:4">
      <c r="A120" s="1" t="s">
        <v>942</v>
      </c>
      <c r="B120" s="1" t="s">
        <v>943</v>
      </c>
      <c r="C120" s="4" t="s">
        <v>944</v>
      </c>
      <c r="D120" s="1">
        <v>2016</v>
      </c>
    </row>
    <row r="121" ht="15.75" spans="1:4">
      <c r="A121" s="1" t="s">
        <v>945</v>
      </c>
      <c r="B121" s="1" t="s">
        <v>946</v>
      </c>
      <c r="C121" s="4" t="s">
        <v>947</v>
      </c>
      <c r="D121" s="1">
        <v>2016</v>
      </c>
    </row>
    <row r="122" ht="15.75" spans="1:4">
      <c r="A122" s="1" t="s">
        <v>948</v>
      </c>
      <c r="B122" s="1" t="s">
        <v>949</v>
      </c>
      <c r="C122" s="4" t="s">
        <v>950</v>
      </c>
      <c r="D122" s="1">
        <v>2017</v>
      </c>
    </row>
    <row r="123" ht="15.75" spans="1:4">
      <c r="A123" s="1" t="s">
        <v>951</v>
      </c>
      <c r="B123" s="1" t="s">
        <v>952</v>
      </c>
      <c r="C123" s="4" t="s">
        <v>953</v>
      </c>
      <c r="D123" s="1">
        <v>2016</v>
      </c>
    </row>
    <row r="124" ht="15.75" spans="1:4">
      <c r="A124" s="1" t="s">
        <v>954</v>
      </c>
      <c r="B124" s="1" t="s">
        <v>955</v>
      </c>
      <c r="C124" s="4" t="s">
        <v>956</v>
      </c>
      <c r="D124" s="1">
        <v>2015</v>
      </c>
    </row>
    <row r="125" ht="15.75" spans="1:4">
      <c r="A125" s="1" t="s">
        <v>957</v>
      </c>
      <c r="B125" s="1" t="s">
        <v>958</v>
      </c>
      <c r="C125" s="4" t="s">
        <v>959</v>
      </c>
      <c r="D125" s="1">
        <v>2015</v>
      </c>
    </row>
    <row r="126" ht="15.75" spans="1:4">
      <c r="A126" s="1" t="s">
        <v>960</v>
      </c>
      <c r="B126" s="1" t="s">
        <v>961</v>
      </c>
      <c r="C126" s="4" t="s">
        <v>962</v>
      </c>
      <c r="D126" s="1">
        <v>2018</v>
      </c>
    </row>
    <row r="127" ht="15.75" spans="1:1">
      <c r="A127" s="9"/>
    </row>
    <row r="128" ht="15.75" spans="1:4">
      <c r="A128" s="1" t="s">
        <v>963</v>
      </c>
      <c r="B128" s="1" t="s">
        <v>964</v>
      </c>
      <c r="C128" s="4" t="s">
        <v>965</v>
      </c>
      <c r="D128" s="1">
        <v>2018</v>
      </c>
    </row>
    <row r="129" ht="15.75" spans="1:4">
      <c r="A129" s="1" t="s">
        <v>966</v>
      </c>
      <c r="B129" s="1" t="s">
        <v>967</v>
      </c>
      <c r="C129" s="4" t="s">
        <v>968</v>
      </c>
      <c r="D129" s="1">
        <v>2017</v>
      </c>
    </row>
    <row r="130" ht="15.75" spans="1:4">
      <c r="A130" s="1" t="s">
        <v>969</v>
      </c>
      <c r="B130" s="1" t="s">
        <v>970</v>
      </c>
      <c r="C130" s="4" t="s">
        <v>971</v>
      </c>
      <c r="D130" s="1">
        <v>2016</v>
      </c>
    </row>
    <row r="131" ht="15.75" spans="1:4">
      <c r="A131" s="1" t="s">
        <v>972</v>
      </c>
      <c r="B131" s="1" t="s">
        <v>973</v>
      </c>
      <c r="C131" s="4" t="s">
        <v>974</v>
      </c>
      <c r="D131" s="1">
        <v>2015</v>
      </c>
    </row>
    <row r="132" ht="15.75" spans="1:4">
      <c r="A132" s="1" t="s">
        <v>975</v>
      </c>
      <c r="B132" s="1" t="s">
        <v>976</v>
      </c>
      <c r="C132" s="4" t="s">
        <v>977</v>
      </c>
      <c r="D132" s="1">
        <v>2012</v>
      </c>
    </row>
    <row r="133" ht="15.75" spans="1:4">
      <c r="A133" s="1" t="s">
        <v>978</v>
      </c>
      <c r="B133" s="1" t="s">
        <v>979</v>
      </c>
      <c r="C133" s="4" t="s">
        <v>980</v>
      </c>
      <c r="D133" s="1">
        <v>2016</v>
      </c>
    </row>
    <row r="134" ht="15.75" spans="1:4">
      <c r="A134" s="1" t="s">
        <v>981</v>
      </c>
      <c r="B134" s="1" t="s">
        <v>982</v>
      </c>
      <c r="C134" s="4" t="s">
        <v>983</v>
      </c>
      <c r="D134" s="1">
        <v>2015</v>
      </c>
    </row>
    <row r="135" ht="15.75" spans="1:4">
      <c r="A135" s="1" t="s">
        <v>984</v>
      </c>
      <c r="B135" s="1" t="s">
        <v>985</v>
      </c>
      <c r="C135" s="4" t="s">
        <v>986</v>
      </c>
      <c r="D135" s="1">
        <v>2016</v>
      </c>
    </row>
    <row r="136" ht="15.75" spans="1:4">
      <c r="A136" s="1" t="s">
        <v>987</v>
      </c>
      <c r="B136" s="1" t="s">
        <v>937</v>
      </c>
      <c r="C136" s="4" t="s">
        <v>988</v>
      </c>
      <c r="D136" s="1">
        <v>2019</v>
      </c>
    </row>
    <row r="137" ht="15.75" spans="1:4">
      <c r="A137" s="1" t="s">
        <v>989</v>
      </c>
      <c r="B137" s="1" t="s">
        <v>990</v>
      </c>
      <c r="C137" s="4" t="s">
        <v>991</v>
      </c>
      <c r="D137" s="1">
        <v>2016</v>
      </c>
    </row>
    <row r="138" ht="15.75" spans="1:4">
      <c r="A138" s="1" t="s">
        <v>992</v>
      </c>
      <c r="B138" s="1" t="s">
        <v>993</v>
      </c>
      <c r="C138" s="4" t="s">
        <v>994</v>
      </c>
      <c r="D138" s="1">
        <v>2013</v>
      </c>
    </row>
    <row r="139" ht="15.75" spans="1:4">
      <c r="A139" s="1" t="s">
        <v>995</v>
      </c>
      <c r="B139" s="1" t="s">
        <v>996</v>
      </c>
      <c r="C139" s="4" t="s">
        <v>997</v>
      </c>
      <c r="D139" s="1">
        <v>2012</v>
      </c>
    </row>
    <row r="140" ht="15.75" spans="1:4">
      <c r="A140" s="1" t="s">
        <v>998</v>
      </c>
      <c r="B140" s="1" t="s">
        <v>999</v>
      </c>
      <c r="C140" s="4" t="s">
        <v>1000</v>
      </c>
      <c r="D140" s="1">
        <v>2008</v>
      </c>
    </row>
    <row r="141" ht="15.75" spans="1:4">
      <c r="A141" s="1" t="s">
        <v>1001</v>
      </c>
      <c r="B141" s="1" t="s">
        <v>1002</v>
      </c>
      <c r="C141" s="4" t="s">
        <v>1003</v>
      </c>
      <c r="D141" s="1">
        <v>2004</v>
      </c>
    </row>
    <row r="142" ht="15.75" spans="1:4">
      <c r="A142" s="1" t="s">
        <v>1004</v>
      </c>
      <c r="B142" s="1" t="s">
        <v>1005</v>
      </c>
      <c r="C142" s="4" t="s">
        <v>1006</v>
      </c>
      <c r="D142" s="1">
        <v>2004</v>
      </c>
    </row>
    <row r="143" ht="15.75" spans="1:4">
      <c r="A143" s="1" t="s">
        <v>1007</v>
      </c>
      <c r="B143" s="1" t="s">
        <v>1008</v>
      </c>
      <c r="C143" s="4" t="s">
        <v>1009</v>
      </c>
      <c r="D143" s="1">
        <v>2008</v>
      </c>
    </row>
    <row r="144" ht="15.75" spans="1:4">
      <c r="A144" s="1" t="s">
        <v>1010</v>
      </c>
      <c r="B144" s="1" t="s">
        <v>1011</v>
      </c>
      <c r="C144" s="4" t="s">
        <v>1012</v>
      </c>
      <c r="D144" s="1">
        <v>2015</v>
      </c>
    </row>
    <row r="145" ht="15.75" spans="1:4">
      <c r="A145" s="1" t="s">
        <v>1013</v>
      </c>
      <c r="B145" s="1" t="s">
        <v>1014</v>
      </c>
      <c r="C145" s="4" t="s">
        <v>1015</v>
      </c>
      <c r="D145" s="1">
        <v>2017</v>
      </c>
    </row>
    <row r="146" ht="15.75" spans="1:4">
      <c r="A146" s="1" t="s">
        <v>1016</v>
      </c>
      <c r="B146" s="1" t="s">
        <v>1017</v>
      </c>
      <c r="C146" s="4" t="s">
        <v>1018</v>
      </c>
      <c r="D146" s="1">
        <v>2016</v>
      </c>
    </row>
    <row r="147" ht="15.75" spans="1:4">
      <c r="A147" s="1" t="s">
        <v>1019</v>
      </c>
      <c r="B147" s="1" t="s">
        <v>1020</v>
      </c>
      <c r="C147" s="4" t="s">
        <v>1021</v>
      </c>
      <c r="D147" s="1">
        <v>2009</v>
      </c>
    </row>
    <row r="148" ht="15.75" spans="1:4">
      <c r="A148" s="1" t="s">
        <v>1022</v>
      </c>
      <c r="B148" s="1" t="s">
        <v>1023</v>
      </c>
      <c r="C148" s="1" t="s">
        <v>1024</v>
      </c>
      <c r="D148" s="1">
        <v>2005</v>
      </c>
    </row>
    <row r="149" ht="15.75" spans="1:4">
      <c r="A149" s="1" t="s">
        <v>1025</v>
      </c>
      <c r="B149" s="1" t="s">
        <v>1026</v>
      </c>
      <c r="C149" s="1" t="s">
        <v>1027</v>
      </c>
      <c r="D149" s="1">
        <v>2018</v>
      </c>
    </row>
    <row r="150" ht="15.75" spans="1:4">
      <c r="A150" s="1" t="s">
        <v>1028</v>
      </c>
      <c r="B150" s="1" t="s">
        <v>1029</v>
      </c>
      <c r="C150" s="4" t="s">
        <v>1030</v>
      </c>
      <c r="D150" s="1">
        <v>2018</v>
      </c>
    </row>
    <row r="151" ht="15.75" spans="1:4">
      <c r="A151" s="1" t="s">
        <v>1031</v>
      </c>
      <c r="B151" s="1" t="s">
        <v>1032</v>
      </c>
      <c r="C151" s="4" t="s">
        <v>1033</v>
      </c>
      <c r="D151" s="1">
        <v>1989</v>
      </c>
    </row>
    <row r="152" ht="15.75" spans="1:4">
      <c r="A152" s="1" t="s">
        <v>1034</v>
      </c>
      <c r="B152" s="1" t="s">
        <v>1035</v>
      </c>
      <c r="C152" s="4" t="s">
        <v>1036</v>
      </c>
      <c r="D152" s="1">
        <v>1989</v>
      </c>
    </row>
    <row r="153" ht="15.75" spans="1:4">
      <c r="A153" s="1" t="s">
        <v>1037</v>
      </c>
      <c r="B153" s="1" t="s">
        <v>1038</v>
      </c>
      <c r="C153" s="4" t="s">
        <v>1039</v>
      </c>
      <c r="D153" s="1">
        <v>1996</v>
      </c>
    </row>
    <row r="154" ht="15.75" spans="1:4">
      <c r="A154" s="1" t="s">
        <v>1040</v>
      </c>
      <c r="B154" s="1" t="s">
        <v>1041</v>
      </c>
      <c r="C154" s="4" t="s">
        <v>1042</v>
      </c>
      <c r="D154" s="1">
        <v>1980</v>
      </c>
    </row>
    <row r="155" ht="15.75" spans="1:4">
      <c r="A155" s="1" t="s">
        <v>1043</v>
      </c>
      <c r="B155" s="1" t="s">
        <v>1044</v>
      </c>
      <c r="C155" s="4" t="s">
        <v>1045</v>
      </c>
      <c r="D155" s="1">
        <v>1996</v>
      </c>
    </row>
    <row r="156" ht="15.75" spans="1:4">
      <c r="A156" s="1" t="s">
        <v>1046</v>
      </c>
      <c r="B156" s="1" t="s">
        <v>1047</v>
      </c>
      <c r="C156" s="4" t="s">
        <v>1048</v>
      </c>
      <c r="D156" s="1">
        <v>2017</v>
      </c>
    </row>
    <row r="157" ht="15.75" spans="1:4">
      <c r="A157" s="1" t="s">
        <v>1049</v>
      </c>
      <c r="B157" s="1" t="s">
        <v>1050</v>
      </c>
      <c r="C157" s="4" t="s">
        <v>1051</v>
      </c>
      <c r="D157" s="1">
        <v>2018</v>
      </c>
    </row>
    <row r="158" ht="15.75" spans="1:4">
      <c r="A158" s="1" t="s">
        <v>1052</v>
      </c>
      <c r="B158" s="1" t="s">
        <v>1053</v>
      </c>
      <c r="C158" s="4" t="s">
        <v>1054</v>
      </c>
      <c r="D158" s="1">
        <v>2014</v>
      </c>
    </row>
    <row r="159" ht="15.75" spans="1:4">
      <c r="A159" s="1" t="s">
        <v>1055</v>
      </c>
      <c r="B159" s="1" t="s">
        <v>1056</v>
      </c>
      <c r="C159" s="4" t="s">
        <v>1057</v>
      </c>
      <c r="D159" s="1">
        <v>2012</v>
      </c>
    </row>
    <row r="160" ht="15.75" spans="1:4">
      <c r="A160" s="1" t="s">
        <v>1058</v>
      </c>
      <c r="B160" s="7" t="s">
        <v>1059</v>
      </c>
      <c r="C160" s="4" t="s">
        <v>1060</v>
      </c>
      <c r="D160" s="1">
        <v>1984</v>
      </c>
    </row>
    <row r="161" ht="15.75" spans="1:4">
      <c r="A161" s="1" t="s">
        <v>1061</v>
      </c>
      <c r="B161" s="1" t="s">
        <v>1062</v>
      </c>
      <c r="C161" s="4" t="s">
        <v>1063</v>
      </c>
      <c r="D161" s="1">
        <v>2018</v>
      </c>
    </row>
    <row r="162" ht="15.75" spans="1:4">
      <c r="A162" s="1" t="s">
        <v>1064</v>
      </c>
      <c r="B162" s="10" t="s">
        <v>1065</v>
      </c>
      <c r="C162" s="4" t="s">
        <v>1066</v>
      </c>
      <c r="D162" s="1">
        <v>2018</v>
      </c>
    </row>
    <row r="163" ht="14.25"/>
    <row r="164" ht="14.25"/>
    <row r="165" ht="14.25"/>
    <row r="166" ht="14.25"/>
    <row r="167" ht="14.25"/>
    <row r="168" ht="14.25"/>
    <row r="169" ht="14.25"/>
    <row r="170" ht="14.25"/>
    <row r="171" ht="14.25"/>
    <row r="172" ht="14.25"/>
    <row r="173" ht="14.25"/>
    <row r="174" ht="14.25"/>
    <row r="175" ht="14.25"/>
    <row r="176" ht="14.25"/>
    <row r="177" s="1" customFormat="1" ht="15.75" customHeight="1"/>
    <row r="178" s="1" customFormat="1" ht="15.75" customHeight="1"/>
    <row r="179" s="1" customFormat="1" ht="15.75" customHeight="1"/>
    <row r="180" s="1" customFormat="1" ht="15.75" customHeight="1"/>
    <row r="181" s="1" customFormat="1" ht="15.75" customHeight="1"/>
    <row r="182" s="1" customFormat="1" ht="15.75" customHeight="1"/>
    <row r="183" s="1" customFormat="1" ht="15.75" customHeight="1"/>
    <row r="184" s="1" customFormat="1" ht="15.75" customHeight="1"/>
    <row r="185" s="1" customFormat="1" ht="15.75" customHeight="1"/>
    <row r="186" s="1" customFormat="1" ht="15.75" customHeight="1"/>
    <row r="187" s="1" customFormat="1" ht="15.75" customHeight="1"/>
    <row r="188" s="1" customFormat="1" ht="15.75" customHeight="1"/>
    <row r="189" s="1" customFormat="1" ht="15.75" customHeight="1"/>
    <row r="190" s="1" customFormat="1" ht="15.75" customHeight="1"/>
    <row r="191" s="1" customFormat="1" ht="15.75" customHeight="1"/>
    <row r="192" s="1" customFormat="1" ht="15.75" customHeight="1"/>
    <row r="193" s="1" customFormat="1" ht="15.75" customHeight="1"/>
    <row r="194" s="1" customFormat="1" ht="15.75" customHeight="1"/>
    <row r="195" s="1" customFormat="1" ht="15.75" customHeight="1"/>
    <row r="196" s="1" customFormat="1" ht="15.75" customHeight="1"/>
    <row r="197" s="1" customFormat="1" ht="15.75" customHeight="1"/>
    <row r="198" s="1" customFormat="1" ht="15.75" customHeight="1"/>
    <row r="199" s="1" customFormat="1" ht="15.75" customHeight="1"/>
    <row r="200" s="1" customFormat="1" ht="15.75" customHeight="1"/>
    <row r="201" s="1" customFormat="1" ht="15.75" customHeight="1"/>
    <row r="202" s="1" customFormat="1" ht="15.75" customHeight="1"/>
    <row r="203" s="1" customFormat="1" ht="15.75" customHeight="1"/>
    <row r="204" s="1" customFormat="1" ht="15.75" customHeight="1"/>
    <row r="205" s="1" customFormat="1" ht="15.75" customHeight="1"/>
    <row r="206" s="1" customFormat="1" ht="15.75" customHeight="1"/>
    <row r="207" s="1" customFormat="1" ht="15.75" customHeight="1"/>
    <row r="208" s="1" customFormat="1" ht="15.75" customHeight="1"/>
    <row r="209" s="1" customFormat="1" ht="15.75" customHeight="1"/>
    <row r="210" s="1" customFormat="1" ht="15.75" customHeight="1"/>
    <row r="211" s="1" customFormat="1" ht="15.75" customHeight="1"/>
    <row r="212" s="1" customFormat="1" ht="15.75" customHeight="1"/>
    <row r="213" s="1" customFormat="1" ht="15.75" customHeight="1"/>
    <row r="214" s="1" customFormat="1" ht="15.75" customHeight="1"/>
    <row r="215" s="1" customFormat="1" ht="15.75" customHeight="1"/>
    <row r="216" s="1" customFormat="1" ht="15.75" customHeight="1"/>
    <row r="217" s="1" customFormat="1" ht="15.75" customHeight="1"/>
    <row r="218" s="1" customFormat="1" ht="15.75" customHeight="1"/>
    <row r="219" s="1" customFormat="1" ht="15.75" customHeight="1"/>
    <row r="220" s="1" customFormat="1" ht="15.75" customHeight="1"/>
    <row r="221" s="1" customFormat="1" ht="15.75" customHeight="1"/>
    <row r="222" s="1" customFormat="1" ht="15.75" customHeight="1"/>
    <row r="223" s="1" customFormat="1" ht="15.75" customHeight="1"/>
    <row r="224" s="1" customFormat="1" ht="15.75" customHeight="1"/>
    <row r="225" s="1" customFormat="1" ht="15.75" customHeight="1"/>
    <row r="226" s="1" customFormat="1" ht="15.75" customHeight="1"/>
    <row r="227" s="1" customFormat="1" ht="15.75" customHeight="1"/>
    <row r="228" s="1" customFormat="1" ht="15.75" customHeight="1"/>
    <row r="229" s="1" customFormat="1" ht="15.75" customHeight="1"/>
    <row r="230" s="1" customFormat="1" ht="15.75" customHeight="1"/>
    <row r="231" s="1" customFormat="1" ht="15.75" customHeight="1"/>
    <row r="232" s="1" customFormat="1" ht="15.75" customHeight="1"/>
    <row r="233" s="1" customFormat="1" ht="15.75" customHeight="1"/>
    <row r="234" s="1" customFormat="1" ht="15.75" customHeight="1"/>
    <row r="235" s="1" customFormat="1" ht="15.75" customHeight="1"/>
    <row r="236" s="1" customFormat="1" ht="15.75" customHeight="1"/>
    <row r="237" s="1" customFormat="1" ht="15.75" customHeight="1"/>
    <row r="238" s="1" customFormat="1" ht="15.75" customHeight="1"/>
    <row r="239" s="1" customFormat="1" ht="15.75" customHeight="1"/>
    <row r="240" s="1" customFormat="1" ht="15.75" customHeight="1"/>
    <row r="241" s="1" customFormat="1" ht="15.75" customHeight="1"/>
    <row r="242" s="1" customFormat="1" ht="15.75" customHeight="1"/>
    <row r="243" s="1" customFormat="1" ht="15.75" customHeight="1"/>
    <row r="244" s="1" customFormat="1" ht="15.75" customHeight="1"/>
    <row r="245" s="1" customFormat="1" ht="15.75" customHeight="1"/>
    <row r="246" s="1" customFormat="1" ht="15.75" customHeight="1"/>
    <row r="247" s="1" customFormat="1" ht="15.75" customHeight="1"/>
    <row r="248" s="1" customFormat="1" ht="15.75" customHeight="1"/>
    <row r="249" s="1" customFormat="1" ht="15.75" customHeight="1"/>
    <row r="250" s="1" customFormat="1" ht="15.75" customHeight="1"/>
    <row r="251" s="1" customFormat="1" ht="15.75" customHeight="1"/>
    <row r="252" s="1" customFormat="1" ht="15.75" customHeight="1"/>
    <row r="253" s="1" customFormat="1" ht="15.75" customHeight="1"/>
    <row r="254" s="1" customFormat="1" ht="15.75" customHeight="1"/>
    <row r="255" s="1" customFormat="1" ht="15.75" customHeight="1"/>
    <row r="256" s="1" customFormat="1" ht="15.75" customHeight="1"/>
    <row r="257" s="1" customFormat="1" ht="15.75" customHeight="1"/>
    <row r="258" s="1" customFormat="1" ht="15.75" customHeight="1"/>
    <row r="259" s="1" customFormat="1" ht="15.75" customHeight="1"/>
    <row r="260" s="1" customFormat="1" ht="15.75" customHeight="1"/>
    <row r="261" s="1" customFormat="1" ht="15.75" customHeight="1"/>
    <row r="262" s="1" customFormat="1" ht="15.75" customHeight="1"/>
    <row r="263" s="1" customFormat="1" ht="15.75" customHeight="1"/>
    <row r="264" s="1" customFormat="1" ht="15.75" customHeight="1"/>
    <row r="265" s="1" customFormat="1" ht="15.75" customHeight="1"/>
    <row r="266" s="1" customFormat="1" ht="15.75" customHeight="1"/>
    <row r="267" s="1" customFormat="1" ht="15.75" customHeight="1"/>
    <row r="268" s="1" customFormat="1" ht="15.75" customHeight="1"/>
    <row r="269" s="1" customFormat="1" ht="15.75" customHeight="1"/>
    <row r="270" s="1" customFormat="1" ht="15.75" customHeight="1"/>
    <row r="271" s="1" customFormat="1" ht="15.75" customHeight="1"/>
    <row r="272" s="1" customFormat="1" ht="15.75" customHeight="1"/>
    <row r="273" s="1" customFormat="1" ht="15.75" customHeight="1"/>
    <row r="274" s="1" customFormat="1" ht="15.75" customHeight="1"/>
    <row r="275" s="1" customFormat="1" ht="15.75" customHeight="1"/>
    <row r="276" s="1" customFormat="1" ht="15.75" customHeight="1"/>
    <row r="277" s="1" customFormat="1" ht="15.75" customHeight="1"/>
    <row r="278" s="1" customFormat="1" ht="15.75" customHeight="1"/>
    <row r="279" s="1" customFormat="1" ht="15.75" customHeight="1"/>
    <row r="280" s="1" customFormat="1" ht="15.75" customHeight="1"/>
    <row r="281" s="1" customFormat="1" ht="15.75" customHeight="1"/>
    <row r="282" s="1" customFormat="1" ht="15.75" customHeight="1"/>
    <row r="283" s="1" customFormat="1" ht="15.75" customHeight="1"/>
    <row r="284" s="1" customFormat="1" ht="15.75" customHeight="1"/>
    <row r="285" s="1" customFormat="1" ht="15.75" customHeight="1"/>
    <row r="286" s="1" customFormat="1" ht="15.75" customHeight="1"/>
    <row r="287" s="1" customFormat="1" ht="15.75" customHeight="1"/>
    <row r="288" s="1" customFormat="1" ht="15.75" customHeight="1"/>
    <row r="289" s="1" customFormat="1" ht="15.75" customHeight="1"/>
    <row r="290" s="1" customFormat="1" ht="15.75" customHeight="1"/>
    <row r="291" s="1" customFormat="1" ht="15.75" customHeight="1"/>
    <row r="292" s="1" customFormat="1" ht="15.75" customHeight="1"/>
    <row r="293" s="1" customFormat="1" ht="15.75" customHeight="1"/>
    <row r="294" s="1" customFormat="1" ht="15.75" customHeight="1"/>
    <row r="295" s="1" customFormat="1" ht="15.75" customHeight="1"/>
    <row r="296" s="1" customFormat="1" ht="15.75" customHeight="1"/>
    <row r="297" s="1" customFormat="1" ht="15.75" customHeight="1"/>
    <row r="298" s="1" customFormat="1" ht="15.75" customHeight="1"/>
    <row r="299" s="1" customFormat="1" ht="15.75" customHeight="1"/>
    <row r="300" s="1" customFormat="1" ht="15.75" customHeight="1"/>
    <row r="301" s="1" customFormat="1" ht="15.75" customHeight="1"/>
    <row r="302" s="1" customFormat="1" ht="15.75" customHeight="1"/>
    <row r="303" s="1" customFormat="1" ht="15.75" customHeight="1"/>
    <row r="304" s="1" customFormat="1" ht="15.75" customHeight="1"/>
    <row r="305" s="1" customFormat="1" ht="15.75" customHeight="1"/>
    <row r="306" s="1" customFormat="1" ht="15.75" customHeight="1"/>
    <row r="307" s="1" customFormat="1" ht="15.75" customHeight="1"/>
    <row r="308" s="1" customFormat="1" ht="15.75" customHeight="1"/>
    <row r="309" s="1" customFormat="1" ht="15.75" customHeight="1"/>
    <row r="310" s="1" customFormat="1" ht="15.75" customHeight="1"/>
    <row r="311" s="1" customFormat="1" ht="15.75" customHeight="1"/>
    <row r="312" s="1" customFormat="1" ht="15.75" customHeight="1"/>
    <row r="313" s="1" customFormat="1" ht="15.75" customHeight="1"/>
    <row r="314" s="1" customFormat="1" ht="15.75" customHeight="1"/>
    <row r="315" s="1" customFormat="1" ht="15.75" customHeight="1"/>
    <row r="316" s="1" customFormat="1" ht="15.75" customHeight="1"/>
    <row r="317" s="1" customFormat="1" ht="15.75" customHeight="1"/>
    <row r="318" s="1" customFormat="1" ht="15.75" customHeight="1"/>
    <row r="319" s="1" customFormat="1" ht="15.75" customHeight="1"/>
    <row r="320" s="1" customFormat="1" ht="15.75" customHeight="1"/>
    <row r="321" s="1" customFormat="1" ht="15.75" customHeight="1"/>
    <row r="322" s="1" customFormat="1" ht="15.75" customHeight="1"/>
    <row r="323" s="1" customFormat="1" ht="15.75" customHeight="1"/>
    <row r="324" s="1" customFormat="1" ht="15.75" customHeight="1"/>
    <row r="325" s="1" customFormat="1" ht="15.75" customHeight="1"/>
    <row r="326" s="1" customFormat="1" ht="15.75" customHeight="1"/>
    <row r="327" s="1" customFormat="1" ht="15.75" customHeight="1"/>
    <row r="328" s="1" customFormat="1" ht="15.75" customHeight="1"/>
    <row r="329" s="1" customFormat="1" ht="15.75" customHeight="1"/>
    <row r="330" s="1" customFormat="1" ht="15.75" customHeight="1"/>
    <row r="331" s="1" customFormat="1" ht="15.75" customHeight="1"/>
    <row r="332" s="1" customFormat="1" ht="15.75" customHeight="1"/>
    <row r="333" s="1" customFormat="1" ht="15.75" customHeight="1"/>
    <row r="334" s="1" customFormat="1" ht="15.75" customHeight="1"/>
    <row r="335" s="1" customFormat="1" ht="15.75" customHeight="1"/>
    <row r="336" s="1" customFormat="1" ht="15.75" customHeight="1"/>
    <row r="337" s="1" customFormat="1" ht="15.75" customHeight="1"/>
    <row r="338" s="1" customFormat="1" ht="15.75" customHeight="1"/>
    <row r="339" s="1" customFormat="1" ht="15.75" customHeight="1"/>
    <row r="340" s="1" customFormat="1" ht="15.75" customHeight="1"/>
    <row r="341" s="1" customFormat="1" ht="15.75" customHeight="1"/>
    <row r="342" s="1" customFormat="1" ht="15.75" customHeight="1"/>
    <row r="343" s="1" customFormat="1" ht="15.75" customHeight="1"/>
    <row r="344" s="1" customFormat="1" ht="15.75" customHeight="1"/>
    <row r="345" s="1" customFormat="1" ht="15.75" customHeight="1"/>
    <row r="346" s="1" customFormat="1" ht="15.75" customHeight="1"/>
    <row r="347" s="1" customFormat="1" ht="15.75" customHeight="1"/>
    <row r="348" s="1" customFormat="1" ht="15.75" customHeight="1"/>
    <row r="349" s="1" customFormat="1" ht="15.75" customHeight="1"/>
    <row r="350" s="1" customFormat="1" ht="15.75" customHeight="1"/>
    <row r="351" s="1" customFormat="1" ht="15.75" customHeight="1"/>
    <row r="352" s="1" customFormat="1" ht="15.75" customHeight="1"/>
    <row r="353" s="1" customFormat="1" ht="15.75" customHeight="1"/>
    <row r="354" s="1" customFormat="1" ht="15.75" customHeight="1"/>
    <row r="355" s="1" customFormat="1" ht="15.75" customHeight="1"/>
    <row r="356" s="1" customFormat="1" ht="15.75" customHeight="1"/>
    <row r="357" s="1" customFormat="1" ht="15.75" customHeight="1"/>
    <row r="358" s="1" customFormat="1" ht="15.75" customHeight="1"/>
    <row r="359" s="1" customFormat="1" ht="15.75" customHeight="1"/>
    <row r="360" s="1" customFormat="1" ht="15.75" customHeight="1"/>
    <row r="361" s="1" customFormat="1" ht="15.75" customHeight="1"/>
    <row r="362" s="1" customFormat="1" ht="15.75" customHeight="1"/>
    <row r="363" s="1" customFormat="1" ht="15.75" customHeight="1"/>
    <row r="364" s="1" customFormat="1" ht="15.75" customHeight="1"/>
    <row r="365" s="1" customFormat="1" ht="15.75" customHeight="1"/>
    <row r="366" s="1" customFormat="1" ht="15.75" customHeight="1"/>
    <row r="367" s="1" customFormat="1" ht="15.75" customHeight="1"/>
    <row r="368" s="1" customFormat="1" ht="15.75" customHeight="1"/>
    <row r="369" s="1" customFormat="1" ht="15.75" customHeight="1"/>
    <row r="370" s="1" customFormat="1" ht="15.75" customHeight="1"/>
    <row r="371" s="1" customFormat="1" ht="15.75" customHeight="1"/>
    <row r="372" s="1" customFormat="1" ht="15.75" customHeight="1"/>
    <row r="373" s="1" customFormat="1" ht="15.75" customHeight="1"/>
    <row r="374" s="1" customFormat="1" ht="15.75" customHeight="1"/>
    <row r="375" s="1" customFormat="1" ht="15.75" customHeight="1"/>
    <row r="376" s="1" customFormat="1" ht="15.75" customHeight="1"/>
    <row r="377" s="1" customFormat="1" ht="15.75" customHeight="1"/>
    <row r="378" s="1" customFormat="1" ht="15.75" customHeight="1"/>
    <row r="379" s="1" customFormat="1" ht="15.75" customHeight="1"/>
    <row r="380" s="1" customFormat="1" ht="15.75" customHeight="1"/>
    <row r="381" s="1" customFormat="1" ht="15.75" customHeight="1"/>
    <row r="382" s="1" customFormat="1" ht="15.75" customHeight="1"/>
    <row r="383" s="1" customFormat="1" ht="15.75" customHeight="1"/>
    <row r="384" s="1" customFormat="1" ht="15.75" customHeight="1"/>
    <row r="385" s="1" customFormat="1" ht="15.75" customHeight="1"/>
    <row r="386" s="1" customFormat="1" ht="15.75" customHeight="1"/>
    <row r="387" s="1" customFormat="1" ht="15.75" customHeight="1"/>
    <row r="388" s="1" customFormat="1" ht="15.75" customHeight="1"/>
    <row r="389" s="1" customFormat="1" ht="15.75" customHeight="1"/>
    <row r="390" s="1" customFormat="1" ht="15.75" customHeight="1"/>
    <row r="391" s="1" customFormat="1" ht="15.75" customHeight="1"/>
    <row r="392" s="1" customFormat="1" ht="15.75" customHeight="1"/>
    <row r="393" s="1" customFormat="1" ht="15.75" customHeight="1"/>
    <row r="394" s="1" customFormat="1" ht="15.75" customHeight="1"/>
    <row r="395" s="1" customFormat="1" ht="15.75" customHeight="1"/>
    <row r="396" s="1" customFormat="1" ht="15.75" customHeight="1"/>
    <row r="397" s="1" customFormat="1" ht="15.75" customHeight="1"/>
    <row r="398" s="1" customFormat="1" ht="15.75" customHeight="1"/>
    <row r="399" s="1" customFormat="1" ht="15.75" customHeight="1"/>
    <row r="400" s="1" customFormat="1" ht="15.75" customHeight="1"/>
    <row r="401" s="1" customFormat="1" ht="15.75" customHeight="1"/>
    <row r="402" s="1" customFormat="1" ht="15.75" customHeight="1"/>
    <row r="403" s="1" customFormat="1" ht="15.75" customHeight="1"/>
    <row r="404" s="1" customFormat="1" ht="15.75" customHeight="1"/>
    <row r="405" s="1" customFormat="1" ht="15.75" customHeight="1"/>
    <row r="406" s="1" customFormat="1" ht="15.75" customHeight="1"/>
    <row r="407" s="1" customFormat="1" ht="15.75" customHeight="1"/>
    <row r="408" s="1" customFormat="1" ht="15.75" customHeight="1"/>
    <row r="409" s="1" customFormat="1" ht="15.75" customHeight="1"/>
    <row r="410" s="1" customFormat="1" ht="15.75" customHeight="1"/>
    <row r="411" s="1" customFormat="1" ht="15.75" customHeight="1"/>
    <row r="412" s="1" customFormat="1" ht="15.75" customHeight="1"/>
    <row r="413" s="1" customFormat="1" ht="15.75" customHeight="1"/>
    <row r="414" s="1" customFormat="1" ht="15.75" customHeight="1"/>
    <row r="415" s="1" customFormat="1" ht="15.75" customHeight="1"/>
    <row r="416" s="1" customFormat="1" ht="15.75" customHeight="1"/>
    <row r="417" s="1" customFormat="1" ht="15.75" customHeight="1"/>
    <row r="418" s="1" customFormat="1" ht="15.75" customHeight="1"/>
    <row r="419" s="1" customFormat="1" ht="15.75" customHeight="1"/>
    <row r="420" s="1" customFormat="1" ht="15.75" customHeight="1"/>
    <row r="421" s="1" customFormat="1" ht="15.75" customHeight="1"/>
    <row r="422" s="1" customFormat="1" ht="15.75" customHeight="1"/>
    <row r="423" s="1" customFormat="1" ht="15.75" customHeight="1"/>
    <row r="424" s="1" customFormat="1" ht="15.75" customHeight="1"/>
    <row r="425" s="1" customFormat="1" ht="15.75" customHeight="1"/>
    <row r="426" s="1" customFormat="1" ht="15.75" customHeight="1"/>
    <row r="427" s="1" customFormat="1" ht="15.75" customHeight="1"/>
    <row r="428" s="1" customFormat="1" ht="15.75" customHeight="1"/>
    <row r="429" s="1" customFormat="1" ht="15.75" customHeight="1"/>
    <row r="430" s="1" customFormat="1" ht="15.75" customHeight="1"/>
    <row r="431" s="1" customFormat="1" ht="15.75" customHeight="1"/>
    <row r="432" s="1" customFormat="1" ht="15.75" customHeight="1"/>
    <row r="433" s="1" customFormat="1" ht="15.75" customHeight="1"/>
    <row r="434" s="1" customFormat="1" ht="15.75" customHeight="1"/>
    <row r="435" s="1" customFormat="1" ht="15.75" customHeight="1"/>
    <row r="436" s="1" customFormat="1" ht="15.75" customHeight="1"/>
    <row r="437" s="1" customFormat="1" ht="15.75" customHeight="1"/>
    <row r="438" s="1" customFormat="1" ht="15.75" customHeight="1"/>
    <row r="439" s="1" customFormat="1" ht="15.75" customHeight="1"/>
    <row r="440" s="1" customFormat="1" ht="15.75" customHeight="1"/>
    <row r="441" s="1" customFormat="1" ht="15.75" customHeight="1"/>
    <row r="442" s="1" customFormat="1" ht="15.75" customHeight="1"/>
    <row r="443" s="1" customFormat="1" ht="15.75" customHeight="1"/>
    <row r="444" s="1" customFormat="1" ht="15.75" customHeight="1"/>
    <row r="445" s="1" customFormat="1" ht="15.75" customHeight="1"/>
    <row r="446" s="1" customFormat="1" ht="15.75" customHeight="1"/>
    <row r="447" s="1" customFormat="1" ht="15.75" customHeight="1"/>
    <row r="448" s="1" customFormat="1" ht="15.75" customHeight="1"/>
    <row r="449" s="1" customFormat="1" ht="15.75" customHeight="1"/>
    <row r="450" s="1" customFormat="1" ht="15.75" customHeight="1"/>
    <row r="451" s="1" customFormat="1" ht="15.75" customHeight="1"/>
    <row r="452" s="1" customFormat="1" ht="15.75" customHeight="1"/>
    <row r="453" s="1" customFormat="1" ht="15.75" customHeight="1"/>
    <row r="454" s="1" customFormat="1" ht="15.75" customHeight="1"/>
    <row r="455" s="1" customFormat="1" ht="15.75" customHeight="1"/>
    <row r="456" s="1" customFormat="1" ht="15.75" customHeight="1"/>
    <row r="457" s="1" customFormat="1" ht="15.75" customHeight="1"/>
    <row r="458" s="1" customFormat="1" ht="15.75" customHeight="1"/>
    <row r="459" s="1" customFormat="1" ht="15.75" customHeight="1"/>
    <row r="460" s="1" customFormat="1" ht="15.75" customHeight="1"/>
    <row r="461" s="1" customFormat="1" ht="15.75" customHeight="1"/>
    <row r="462" s="1" customFormat="1" ht="15.75" customHeight="1"/>
    <row r="463" s="1" customFormat="1" ht="15.75" customHeight="1"/>
    <row r="464" s="1" customFormat="1" ht="15.75" customHeight="1"/>
    <row r="465" s="1" customFormat="1" ht="15.75" customHeight="1"/>
    <row r="466" s="1" customFormat="1" ht="15.75" customHeight="1"/>
    <row r="467" s="1" customFormat="1" ht="15.75" customHeight="1"/>
    <row r="468" s="1" customFormat="1" ht="15.75" customHeight="1"/>
    <row r="469" s="1" customFormat="1" ht="15.75" customHeight="1"/>
    <row r="470" s="1" customFormat="1" ht="15.75" customHeight="1"/>
    <row r="471" s="1" customFormat="1" ht="15.75" customHeight="1"/>
    <row r="472" s="1" customFormat="1" ht="15.75" customHeight="1"/>
    <row r="473" s="1" customFormat="1" ht="15.75" customHeight="1"/>
    <row r="474" s="1" customFormat="1" ht="15.75" customHeight="1"/>
    <row r="475" s="1" customFormat="1" ht="15.75" customHeight="1"/>
    <row r="476" s="1" customFormat="1" ht="15.75" customHeight="1"/>
    <row r="477" s="1" customFormat="1" ht="15.75" customHeight="1"/>
    <row r="478" s="1" customFormat="1" ht="15.75" customHeight="1"/>
    <row r="479" s="1" customFormat="1" ht="15.75" customHeight="1"/>
    <row r="480" s="1" customFormat="1" ht="15.75" customHeight="1"/>
    <row r="481" s="1" customFormat="1" ht="15.75" customHeight="1"/>
    <row r="482" s="1" customFormat="1" ht="15.75" customHeight="1"/>
    <row r="483" s="1" customFormat="1" ht="15.75" customHeight="1"/>
    <row r="484" s="1" customFormat="1" ht="15.75" customHeight="1"/>
    <row r="485" s="1" customFormat="1" ht="15.75" customHeight="1"/>
    <row r="486" s="1" customFormat="1" ht="15.75" customHeight="1"/>
    <row r="487" s="1" customFormat="1" ht="15.75" customHeight="1"/>
    <row r="488" s="1" customFormat="1" ht="15.75" customHeight="1"/>
    <row r="489" s="1" customFormat="1" ht="15.75" customHeight="1"/>
    <row r="490" s="1" customFormat="1" ht="15.75" customHeight="1"/>
    <row r="491" s="1" customFormat="1" ht="15.75" customHeight="1"/>
    <row r="492" s="1" customFormat="1" ht="15.75" customHeight="1"/>
    <row r="493" s="1" customFormat="1" ht="15.75" customHeight="1"/>
    <row r="494" s="1" customFormat="1" ht="15.75" customHeight="1"/>
    <row r="495" s="1" customFormat="1" ht="15.75" customHeight="1"/>
    <row r="496" s="1" customFormat="1" ht="15.75" customHeight="1"/>
    <row r="497" s="1" customFormat="1" ht="15.75" customHeight="1"/>
    <row r="498" s="1" customFormat="1" ht="15.75" customHeight="1"/>
    <row r="499" s="1" customFormat="1" ht="15.75" customHeight="1"/>
    <row r="500" s="1" customFormat="1" ht="15.75" customHeight="1"/>
    <row r="501" s="1" customFormat="1" ht="15.75" customHeight="1"/>
    <row r="502" s="1" customFormat="1" ht="15.75" customHeight="1"/>
    <row r="503" s="1" customFormat="1" ht="15.75" customHeight="1"/>
    <row r="504" s="1" customFormat="1" ht="15.75" customHeight="1"/>
    <row r="505" s="1" customFormat="1" ht="15.75" customHeight="1"/>
    <row r="506" s="1" customFormat="1" ht="15.75" customHeight="1"/>
    <row r="507" s="1" customFormat="1" ht="15.75" customHeight="1"/>
    <row r="508" s="1" customFormat="1" ht="15.75" customHeight="1"/>
    <row r="509" s="1" customFormat="1" ht="15.75" customHeight="1"/>
    <row r="510" s="1" customFormat="1" ht="15.75" customHeight="1"/>
    <row r="511" s="1" customFormat="1" ht="15.75" customHeight="1"/>
    <row r="512" s="1" customFormat="1" ht="15.75" customHeight="1"/>
    <row r="513" s="1" customFormat="1" ht="15.75" customHeight="1"/>
    <row r="514" s="1" customFormat="1" ht="15.75" customHeight="1"/>
    <row r="515" s="1" customFormat="1" ht="15.75" customHeight="1"/>
    <row r="516" s="1" customFormat="1" ht="15.75" customHeight="1"/>
    <row r="517" s="1" customFormat="1" ht="15.75" customHeight="1"/>
    <row r="518" s="1" customFormat="1" ht="15.75" customHeight="1"/>
    <row r="519" s="1" customFormat="1" ht="15.75" customHeight="1"/>
    <row r="520" s="1" customFormat="1" ht="15.75" customHeight="1"/>
    <row r="521" s="1" customFormat="1" ht="15.75" customHeight="1"/>
    <row r="522" s="1" customFormat="1" ht="15.75" customHeight="1"/>
    <row r="523" s="1" customFormat="1" ht="15.75" customHeight="1"/>
    <row r="524" s="1" customFormat="1" ht="15.75" customHeight="1"/>
    <row r="525" s="1" customFormat="1" ht="15.75" customHeight="1"/>
    <row r="526" s="1" customFormat="1" ht="15.75" customHeight="1"/>
    <row r="527" s="1" customFormat="1" ht="15.75" customHeight="1"/>
    <row r="528" s="1" customFormat="1" ht="15.75" customHeight="1"/>
    <row r="529" s="1" customFormat="1" ht="15.75" customHeight="1"/>
    <row r="530" s="1" customFormat="1" ht="15.75" customHeight="1"/>
    <row r="531" s="1" customFormat="1" ht="15.75" customHeight="1"/>
    <row r="532" s="1" customFormat="1" ht="15.75" customHeight="1"/>
    <row r="533" s="1" customFormat="1" ht="15.75" customHeight="1"/>
    <row r="534" s="1" customFormat="1" ht="15.75" customHeight="1"/>
    <row r="535" s="1" customFormat="1" ht="15.75" customHeight="1"/>
    <row r="536" s="1" customFormat="1" ht="15.75" customHeight="1"/>
    <row r="537" s="1" customFormat="1" ht="15.75" customHeight="1"/>
    <row r="538" s="1" customFormat="1" ht="15.75" customHeight="1"/>
    <row r="539" s="1" customFormat="1" ht="15.75" customHeight="1"/>
    <row r="540" s="1" customFormat="1" ht="15.75" customHeight="1"/>
    <row r="541" s="1" customFormat="1" ht="15.75" customHeight="1"/>
    <row r="542" s="1" customFormat="1" ht="15.75" customHeight="1"/>
    <row r="543" s="1" customFormat="1" ht="15.75" customHeight="1"/>
    <row r="544" s="1" customFormat="1" ht="15.75" customHeight="1"/>
    <row r="545" s="1" customFormat="1" ht="15.75" customHeight="1"/>
    <row r="546" s="1" customFormat="1" ht="15.75" customHeight="1"/>
    <row r="547" s="1" customFormat="1" ht="15.75" customHeight="1"/>
    <row r="548" s="1" customFormat="1" ht="15.75" customHeight="1"/>
    <row r="549" s="1" customFormat="1" ht="15.75" customHeight="1"/>
    <row r="550" s="1" customFormat="1" ht="15.75" customHeight="1"/>
    <row r="551" s="1" customFormat="1" ht="15.75" customHeight="1"/>
    <row r="552" s="1" customFormat="1" ht="15.75" customHeight="1"/>
    <row r="553" s="1" customFormat="1" ht="15.75" customHeight="1"/>
    <row r="554" s="1" customFormat="1" ht="15.75" customHeight="1"/>
    <row r="555" s="1" customFormat="1" ht="15.75" customHeight="1"/>
    <row r="556" s="1" customFormat="1" ht="15.75" customHeight="1"/>
    <row r="557" s="1" customFormat="1" ht="15.75" customHeight="1"/>
    <row r="558" s="1" customFormat="1" ht="15.75" customHeight="1"/>
    <row r="559" s="1" customFormat="1" ht="15.75" customHeight="1"/>
    <row r="560" s="1" customFormat="1" ht="15.75" customHeight="1"/>
    <row r="561" s="1" customFormat="1" ht="15.75" customHeight="1"/>
    <row r="562" s="1" customFormat="1" ht="15.75" customHeight="1"/>
    <row r="563" s="1" customFormat="1" ht="15.75" customHeight="1"/>
    <row r="564" s="1" customFormat="1" ht="15.75" customHeight="1"/>
    <row r="565" s="1" customFormat="1" ht="15.75" customHeight="1"/>
    <row r="566" s="1" customFormat="1" ht="15.75" customHeight="1"/>
    <row r="567" s="1" customFormat="1" ht="15.75" customHeight="1"/>
    <row r="568" s="1" customFormat="1" ht="15.75" customHeight="1"/>
    <row r="569" s="1" customFormat="1" ht="15.75" customHeight="1"/>
    <row r="570" s="1" customFormat="1" ht="15.75" customHeight="1"/>
    <row r="571" s="1" customFormat="1" ht="15.75" customHeight="1"/>
    <row r="572" s="1" customFormat="1" ht="15.75" customHeight="1"/>
    <row r="573" s="1" customFormat="1" ht="15.75" customHeight="1"/>
    <row r="574" s="1" customFormat="1" ht="15.75" customHeight="1"/>
    <row r="575" s="1" customFormat="1" ht="15.75" customHeight="1"/>
    <row r="576" s="1" customFormat="1" ht="15.75" customHeight="1"/>
    <row r="577" s="1" customFormat="1" ht="15.75" customHeight="1"/>
    <row r="578" s="1" customFormat="1" ht="15.75" customHeight="1"/>
    <row r="579" s="1" customFormat="1" ht="15.75" customHeight="1"/>
    <row r="580" s="1" customFormat="1" ht="15.75" customHeight="1"/>
    <row r="581" s="1" customFormat="1" ht="15.75" customHeight="1"/>
    <row r="582" s="1" customFormat="1" ht="15.75" customHeight="1"/>
    <row r="583" s="1" customFormat="1" ht="15.75" customHeight="1"/>
    <row r="584" s="1" customFormat="1" ht="15.75" customHeight="1"/>
    <row r="585" s="1" customFormat="1" ht="15.75" customHeight="1"/>
    <row r="586" s="1" customFormat="1" ht="15.75" customHeight="1"/>
    <row r="587" s="1" customFormat="1" ht="15.75" customHeight="1"/>
    <row r="588" s="1" customFormat="1" ht="15.75" customHeight="1"/>
    <row r="589" s="1" customFormat="1" ht="15.75" customHeight="1"/>
    <row r="590" s="1" customFormat="1" ht="15.75" customHeight="1"/>
    <row r="591" s="1" customFormat="1" ht="15.75" customHeight="1"/>
    <row r="592" s="1" customFormat="1" ht="15.75" customHeight="1"/>
    <row r="593" s="1" customFormat="1" ht="15.75" customHeight="1"/>
    <row r="594" s="1" customFormat="1" ht="15.75" customHeight="1"/>
    <row r="595" s="1" customFormat="1" ht="15.75" customHeight="1"/>
    <row r="596" s="1" customFormat="1" ht="15.75" customHeight="1"/>
    <row r="597" s="1" customFormat="1" ht="15.75" customHeight="1"/>
    <row r="598" s="1" customFormat="1" ht="15.75" customHeight="1"/>
    <row r="599" s="1" customFormat="1" ht="15.75" customHeight="1"/>
    <row r="600" s="1" customFormat="1" ht="15.75" customHeight="1"/>
    <row r="601" s="1" customFormat="1" ht="15.75" customHeight="1"/>
    <row r="602" s="1" customFormat="1" ht="15.75" customHeight="1"/>
    <row r="603" s="1" customFormat="1" ht="15.75" customHeight="1"/>
    <row r="604" s="1" customFormat="1" ht="15.75" customHeight="1"/>
    <row r="605" s="1" customFormat="1" ht="15.75" customHeight="1"/>
    <row r="606" s="1" customFormat="1" ht="15.75" customHeight="1"/>
    <row r="607" s="1" customFormat="1" ht="15.75" customHeight="1"/>
    <row r="608" s="1" customFormat="1" ht="15.75" customHeight="1"/>
    <row r="609" s="1" customFormat="1" ht="15.75" customHeight="1"/>
    <row r="610" s="1" customFormat="1" ht="15.75" customHeight="1"/>
    <row r="611" s="1" customFormat="1" ht="15.75" customHeight="1"/>
    <row r="612" s="1" customFormat="1" ht="15.75" customHeight="1"/>
    <row r="613" s="1" customFormat="1" ht="15.75" customHeight="1"/>
    <row r="614" s="1" customFormat="1" ht="15.75" customHeight="1"/>
    <row r="615" s="1" customFormat="1" ht="15.75" customHeight="1"/>
    <row r="616" s="1" customFormat="1" ht="15.75" customHeight="1"/>
    <row r="617" s="1" customFormat="1" ht="15.75" customHeight="1"/>
    <row r="618" s="1" customFormat="1" ht="15.75" customHeight="1"/>
    <row r="619" s="1" customFormat="1" ht="15.75" customHeight="1"/>
    <row r="620" s="1" customFormat="1" ht="15.75" customHeight="1"/>
    <row r="621" s="1" customFormat="1" ht="15.75" customHeight="1"/>
    <row r="622" s="1" customFormat="1" ht="15.75" customHeight="1"/>
    <row r="623" s="1" customFormat="1" ht="15.75" customHeight="1"/>
    <row r="624" s="1" customFormat="1" ht="15.75" customHeight="1"/>
    <row r="625" s="1" customFormat="1" ht="15.75" customHeight="1"/>
    <row r="626" s="1" customFormat="1" ht="15.75" customHeight="1"/>
    <row r="627" s="1" customFormat="1" ht="15.75" customHeight="1"/>
    <row r="628" s="1" customFormat="1" ht="15.75" customHeight="1"/>
    <row r="629" s="1" customFormat="1" ht="15.75" customHeight="1"/>
    <row r="630" s="1" customFormat="1" ht="15.75" customHeight="1"/>
    <row r="631" s="1" customFormat="1" ht="15.75" customHeight="1"/>
    <row r="632" s="1" customFormat="1" ht="15.75" customHeight="1"/>
    <row r="633" s="1" customFormat="1" ht="15.75" customHeight="1"/>
    <row r="634" s="1" customFormat="1" ht="15.75" customHeight="1"/>
    <row r="635" s="1" customFormat="1" ht="15.75" customHeight="1"/>
    <row r="636" s="1" customFormat="1" ht="15.75" customHeight="1"/>
    <row r="637" s="1" customFormat="1" ht="15.75" customHeight="1"/>
    <row r="638" s="1" customFormat="1" ht="15.75" customHeight="1"/>
    <row r="639" s="1" customFormat="1" ht="15.75" customHeight="1"/>
    <row r="640" s="1" customFormat="1" ht="15.75" customHeight="1"/>
    <row r="641" s="1" customFormat="1" ht="15.75" customHeight="1"/>
    <row r="642" s="1" customFormat="1" ht="15.75" customHeight="1"/>
    <row r="643" s="1" customFormat="1" ht="15.75" customHeight="1"/>
    <row r="644" s="1" customFormat="1" ht="15.75" customHeight="1"/>
    <row r="645" s="1" customFormat="1" ht="15.75" customHeight="1"/>
    <row r="646" s="1" customFormat="1" ht="15.75" customHeight="1"/>
    <row r="647" s="1" customFormat="1" ht="15.75" customHeight="1"/>
    <row r="648" s="1" customFormat="1" ht="15.75" customHeight="1"/>
    <row r="649" s="1" customFormat="1" ht="15.75" customHeight="1"/>
    <row r="650" s="1" customFormat="1" ht="15.75" customHeight="1"/>
    <row r="651" s="1" customFormat="1" ht="15.75" customHeight="1"/>
    <row r="652" s="1" customFormat="1" ht="15.75" customHeight="1"/>
    <row r="653" s="1" customFormat="1" ht="15.75" customHeight="1"/>
    <row r="654" s="1" customFormat="1" ht="15.75" customHeight="1"/>
    <row r="655" s="1" customFormat="1" ht="15.75" customHeight="1"/>
    <row r="656" s="1" customFormat="1" ht="15.75" customHeight="1"/>
    <row r="657" s="1" customFormat="1" ht="15.75" customHeight="1"/>
    <row r="658" s="1" customFormat="1" ht="15.75" customHeight="1"/>
    <row r="659" s="1" customFormat="1" ht="15.75" customHeight="1"/>
    <row r="660" s="1" customFormat="1" ht="15.75" customHeight="1"/>
    <row r="661" s="1" customFormat="1" ht="15.75" customHeight="1"/>
    <row r="662" s="1" customFormat="1" ht="15.75" customHeight="1"/>
    <row r="663" s="1" customFormat="1" ht="15.75" customHeight="1"/>
    <row r="664" s="1" customFormat="1" ht="15.75" customHeight="1"/>
    <row r="665" s="1" customFormat="1" ht="15.75" customHeight="1"/>
    <row r="666" s="1" customFormat="1" ht="15.75" customHeight="1"/>
    <row r="667" s="1" customFormat="1" ht="15.75" customHeight="1"/>
    <row r="668" s="1" customFormat="1" ht="15.75" customHeight="1"/>
    <row r="669" s="1" customFormat="1" ht="15.75" customHeight="1"/>
    <row r="670" s="1" customFormat="1" ht="15.75" customHeight="1"/>
    <row r="671" s="1" customFormat="1" ht="15.75" customHeight="1"/>
    <row r="672" s="1" customFormat="1" ht="15.75" customHeight="1"/>
    <row r="673" s="1" customFormat="1" ht="15.75" customHeight="1"/>
    <row r="674" s="1" customFormat="1" ht="15.75" customHeight="1"/>
    <row r="675" s="1" customFormat="1" ht="15.75" customHeight="1"/>
    <row r="676" s="1" customFormat="1" ht="15.75" customHeight="1"/>
    <row r="677" s="1" customFormat="1" ht="15.75" customHeight="1"/>
    <row r="678" s="1" customFormat="1" ht="15.75" customHeight="1"/>
    <row r="679" s="1" customFormat="1" ht="15.75" customHeight="1"/>
    <row r="680" s="1" customFormat="1" ht="15.75" customHeight="1"/>
    <row r="681" s="1" customFormat="1" ht="15.75" customHeight="1"/>
    <row r="682" s="1" customFormat="1" ht="15.75" customHeight="1"/>
    <row r="683" s="1" customFormat="1" ht="15.75" customHeight="1"/>
    <row r="684" s="1" customFormat="1" ht="15.75" customHeight="1"/>
    <row r="685" s="1" customFormat="1" ht="15.75" customHeight="1"/>
    <row r="686" s="1" customFormat="1" ht="15.75" customHeight="1"/>
    <row r="687" s="1" customFormat="1" ht="15.75" customHeight="1"/>
    <row r="688" s="1" customFormat="1" ht="15.75" customHeight="1"/>
    <row r="689" s="1" customFormat="1" ht="15.75" customHeight="1"/>
    <row r="690" s="1" customFormat="1" ht="15.75" customHeight="1"/>
    <row r="691" s="1" customFormat="1" ht="15.75" customHeight="1"/>
    <row r="692" s="1" customFormat="1" ht="15.75" customHeight="1"/>
    <row r="693" s="1" customFormat="1" ht="15.75" customHeight="1"/>
    <row r="694" s="1" customFormat="1" ht="15.75" customHeight="1"/>
    <row r="695" s="1" customFormat="1" ht="15.75" customHeight="1"/>
    <row r="696" s="1" customFormat="1" ht="15.75" customHeight="1"/>
    <row r="697" s="1" customFormat="1" ht="15.75" customHeight="1"/>
    <row r="698" s="1" customFormat="1" ht="15.75" customHeight="1"/>
    <row r="699" s="1" customFormat="1" ht="15.75" customHeight="1"/>
    <row r="700" s="1" customFormat="1" ht="15.75" customHeight="1"/>
    <row r="701" s="1" customFormat="1" ht="15.75" customHeight="1"/>
    <row r="702" s="1" customFormat="1" ht="15.75" customHeight="1"/>
    <row r="703" s="1" customFormat="1" ht="15.75" customHeight="1"/>
    <row r="704" s="1" customFormat="1" ht="15.75" customHeight="1"/>
    <row r="705" s="1" customFormat="1" ht="15.75" customHeight="1"/>
    <row r="706" s="1" customFormat="1" ht="15.75" customHeight="1"/>
    <row r="707" s="1" customFormat="1" ht="15.75" customHeight="1"/>
    <row r="708" s="1" customFormat="1" ht="15.75" customHeight="1"/>
    <row r="709" s="1" customFormat="1" ht="15.75" customHeight="1"/>
    <row r="710" s="1" customFormat="1" ht="15.75" customHeight="1"/>
    <row r="711" s="1" customFormat="1" ht="15.75" customHeight="1"/>
    <row r="712" s="1" customFormat="1" ht="15.75" customHeight="1"/>
    <row r="713" s="1" customFormat="1" ht="15.75" customHeight="1"/>
    <row r="714" s="1" customFormat="1" ht="15.75" customHeight="1"/>
    <row r="715" s="1" customFormat="1" ht="15.75" customHeight="1"/>
    <row r="716" s="1" customFormat="1" ht="15.75" customHeight="1"/>
    <row r="717" s="1" customFormat="1" ht="15.75" customHeight="1"/>
    <row r="718" s="1" customFormat="1" ht="15.75" customHeight="1"/>
    <row r="719" s="1" customFormat="1" ht="15.75" customHeight="1"/>
    <row r="720" s="1" customFormat="1" ht="15.75" customHeight="1"/>
    <row r="721" s="1" customFormat="1" ht="15.75" customHeight="1"/>
    <row r="722" s="1" customFormat="1" ht="15.75" customHeight="1"/>
    <row r="723" s="1" customFormat="1" ht="15.75" customHeight="1"/>
    <row r="724" s="1" customFormat="1" ht="15.75" customHeight="1"/>
    <row r="725" s="1" customFormat="1" ht="15.75" customHeight="1"/>
    <row r="726" s="1" customFormat="1" ht="15.75" customHeight="1"/>
    <row r="727" s="1" customFormat="1" ht="15.75" customHeight="1"/>
    <row r="728" s="1" customFormat="1" ht="15.75" customHeight="1"/>
    <row r="729" s="1" customFormat="1" ht="15.75" customHeight="1"/>
    <row r="730" s="1" customFormat="1" ht="15.75" customHeight="1"/>
    <row r="731" s="1" customFormat="1" ht="15.75" customHeight="1"/>
    <row r="732" s="1" customFormat="1" ht="15.75" customHeight="1"/>
    <row r="733" s="1" customFormat="1" ht="15.75" customHeight="1"/>
    <row r="734" s="1" customFormat="1" ht="15.75" customHeight="1"/>
    <row r="735" s="1" customFormat="1" ht="15.75" customHeight="1"/>
    <row r="736" s="1" customFormat="1" ht="15.75" customHeight="1"/>
    <row r="737" s="1" customFormat="1" ht="15.75" customHeight="1"/>
    <row r="738" s="1" customFormat="1" ht="15.75" customHeight="1"/>
    <row r="739" s="1" customFormat="1" ht="15.75" customHeight="1"/>
    <row r="740" s="1" customFormat="1" ht="15.75" customHeight="1"/>
    <row r="741" s="1" customFormat="1" ht="15.75" customHeight="1"/>
    <row r="742" s="1" customFormat="1" ht="15.75" customHeight="1"/>
    <row r="743" s="1" customFormat="1" ht="15.75" customHeight="1"/>
    <row r="744" s="1" customFormat="1" ht="15.75" customHeight="1"/>
    <row r="745" s="1" customFormat="1" ht="15.75" customHeight="1"/>
    <row r="746" s="1" customFormat="1" ht="15.75" customHeight="1"/>
    <row r="747" s="1" customFormat="1" ht="15.75" customHeight="1"/>
    <row r="748" s="1" customFormat="1" ht="15.75" customHeight="1"/>
    <row r="749" s="1" customFormat="1" ht="15.75" customHeight="1"/>
    <row r="750" s="1" customFormat="1" ht="15.75" customHeight="1"/>
    <row r="751" s="1" customFormat="1" ht="15.75" customHeight="1"/>
    <row r="752" s="1" customFormat="1" ht="15.75" customHeight="1"/>
    <row r="753" s="1" customFormat="1" ht="15.75" customHeight="1"/>
    <row r="754" s="1" customFormat="1" ht="15.75" customHeight="1"/>
    <row r="755" s="1" customFormat="1" ht="15.75" customHeight="1"/>
    <row r="756" s="1" customFormat="1" ht="15.75" customHeight="1"/>
    <row r="757" s="1" customFormat="1" ht="15.75" customHeight="1"/>
    <row r="758" s="1" customFormat="1" ht="15.75" customHeight="1"/>
    <row r="759" s="1" customFormat="1" ht="15.75" customHeight="1"/>
    <row r="760" s="1" customFormat="1" ht="15.75" customHeight="1"/>
    <row r="761" s="1" customFormat="1" ht="15.75" customHeight="1"/>
    <row r="762" s="1" customFormat="1" ht="15.75" customHeight="1"/>
    <row r="763" s="1" customFormat="1" ht="15.75" customHeight="1"/>
    <row r="764" s="1" customFormat="1" ht="15.75" customHeight="1"/>
    <row r="765" s="1" customFormat="1" ht="15.75" customHeight="1"/>
    <row r="766" s="1" customFormat="1" ht="15.75" customHeight="1"/>
    <row r="767" s="1" customFormat="1" ht="15.75" customHeight="1"/>
    <row r="768" s="1" customFormat="1" ht="15.75" customHeight="1"/>
    <row r="769" s="1" customFormat="1" ht="15.75" customHeight="1"/>
    <row r="770" s="1" customFormat="1" ht="15.75" customHeight="1"/>
    <row r="771" s="1" customFormat="1" ht="15.75" customHeight="1"/>
    <row r="772" s="1" customFormat="1" ht="15.75" customHeight="1"/>
    <row r="773" s="1" customFormat="1" ht="15.75" customHeight="1"/>
    <row r="774" s="1" customFormat="1" ht="15.75" customHeight="1"/>
    <row r="775" s="1" customFormat="1" ht="15.75" customHeight="1"/>
    <row r="776" s="1" customFormat="1" ht="15.75" customHeight="1"/>
    <row r="777" s="1" customFormat="1" ht="15.75" customHeight="1"/>
    <row r="778" s="1" customFormat="1" ht="15.75" customHeight="1"/>
    <row r="779" s="1" customFormat="1" ht="15.75" customHeight="1"/>
    <row r="780" s="1" customFormat="1" ht="15.75" customHeight="1"/>
    <row r="781" s="1" customFormat="1" ht="15.75" customHeight="1"/>
    <row r="782" s="1" customFormat="1" ht="15.75" customHeight="1"/>
    <row r="783" s="1" customFormat="1" ht="15.75" customHeight="1"/>
    <row r="784" s="1" customFormat="1" ht="15.75" customHeight="1"/>
    <row r="785" s="1" customFormat="1" ht="15.75" customHeight="1"/>
    <row r="786" s="1" customFormat="1" ht="15.75" customHeight="1"/>
    <row r="787" s="1" customFormat="1" ht="15.75" customHeight="1"/>
    <row r="788" s="1" customFormat="1" ht="15.75" customHeight="1"/>
    <row r="789" s="1" customFormat="1" ht="15.75" customHeight="1"/>
    <row r="790" s="1" customFormat="1" ht="15.75" customHeight="1"/>
    <row r="791" s="1" customFormat="1" ht="15.75" customHeight="1"/>
    <row r="792" s="1" customFormat="1" ht="15.75" customHeight="1"/>
    <row r="793" s="1" customFormat="1" ht="15.75" customHeight="1"/>
    <row r="794" s="1" customFormat="1" ht="15.75" customHeight="1"/>
    <row r="795" s="1" customFormat="1" ht="15.75" customHeight="1"/>
    <row r="796" s="1" customFormat="1" ht="15.75" customHeight="1"/>
    <row r="797" s="1" customFormat="1" ht="15.75" customHeight="1"/>
    <row r="798" s="1" customFormat="1" ht="15.75" customHeight="1"/>
    <row r="799" s="1" customFormat="1" ht="15.75" customHeight="1"/>
    <row r="800" s="1" customFormat="1" ht="15.75" customHeight="1"/>
    <row r="801" s="1" customFormat="1" ht="15.75" customHeight="1"/>
    <row r="802" s="1" customFormat="1" ht="15.75" customHeight="1"/>
    <row r="803" s="1" customFormat="1" ht="15.75" customHeight="1"/>
    <row r="804" s="1" customFormat="1" ht="15.75" customHeight="1"/>
    <row r="805" s="1" customFormat="1" ht="15.75" customHeight="1"/>
    <row r="806" s="1" customFormat="1" ht="15.75" customHeight="1"/>
    <row r="807" s="1" customFormat="1" ht="15.75" customHeight="1"/>
    <row r="808" s="1" customFormat="1" ht="15.75" customHeight="1"/>
    <row r="809" s="1" customFormat="1" ht="15.75" customHeight="1"/>
    <row r="810" s="1" customFormat="1" ht="15.75" customHeight="1"/>
    <row r="811" s="1" customFormat="1" ht="15.75" customHeight="1"/>
    <row r="812" s="1" customFormat="1" ht="15.75" customHeight="1"/>
    <row r="813" s="1" customFormat="1" ht="15.75" customHeight="1"/>
    <row r="814" s="1" customFormat="1" ht="15.75" customHeight="1"/>
    <row r="815" s="1" customFormat="1" ht="15.75" customHeight="1"/>
    <row r="816" s="1" customFormat="1" ht="15.75" customHeight="1"/>
    <row r="817" s="1" customFormat="1" ht="15.75" customHeight="1"/>
    <row r="818" s="1" customFormat="1" ht="15.75" customHeight="1"/>
    <row r="819" s="1" customFormat="1" ht="15.75" customHeight="1"/>
    <row r="820" s="1" customFormat="1" ht="15.75" customHeight="1"/>
    <row r="821" s="1" customFormat="1" ht="15.75" customHeight="1"/>
    <row r="822" s="1" customFormat="1" ht="15.75" customHeight="1"/>
    <row r="823" s="1" customFormat="1" ht="15.75" customHeight="1"/>
    <row r="824" s="1" customFormat="1" ht="15.75" customHeight="1"/>
    <row r="825" s="1" customFormat="1" ht="15.75" customHeight="1"/>
    <row r="826" s="1" customFormat="1" ht="15.75" customHeight="1"/>
    <row r="827" s="1" customFormat="1" ht="15.75" customHeight="1"/>
    <row r="828" s="1" customFormat="1" ht="15.75" customHeight="1"/>
    <row r="829" s="1" customFormat="1" ht="15.75" customHeight="1"/>
    <row r="830" s="1" customFormat="1" ht="15.75" customHeight="1"/>
    <row r="831" s="1" customFormat="1" ht="15.75" customHeight="1"/>
    <row r="832" s="1" customFormat="1" ht="15.75" customHeight="1"/>
    <row r="833" s="1" customFormat="1" ht="15.75" customHeight="1"/>
    <row r="834" s="1" customFormat="1" ht="15.75" customHeight="1"/>
    <row r="835" s="1" customFormat="1" ht="15.75" customHeight="1"/>
    <row r="836" s="1" customFormat="1" ht="15.75" customHeight="1"/>
    <row r="837" s="1" customFormat="1" ht="15.75" customHeight="1"/>
    <row r="838" s="1" customFormat="1" ht="15.75" customHeight="1"/>
    <row r="839" s="1" customFormat="1" ht="15.75" customHeight="1"/>
    <row r="840" s="1" customFormat="1" ht="15.75" customHeight="1"/>
    <row r="841" s="1" customFormat="1" ht="15.75" customHeight="1"/>
    <row r="842" s="1" customFormat="1" ht="15.75" customHeight="1"/>
    <row r="843" s="1" customFormat="1" ht="15.75" customHeight="1"/>
    <row r="844" s="1" customFormat="1" ht="15.75" customHeight="1"/>
    <row r="845" s="1" customFormat="1" ht="15.75" customHeight="1"/>
    <row r="846" s="1" customFormat="1" ht="15.75" customHeight="1"/>
    <row r="847" s="1" customFormat="1" ht="15.75" customHeight="1"/>
    <row r="848" s="1" customFormat="1" ht="15.75" customHeight="1"/>
    <row r="849" s="1" customFormat="1" ht="15.75" customHeight="1"/>
    <row r="850" s="1" customFormat="1" ht="15.75" customHeight="1"/>
    <row r="851" s="1" customFormat="1" ht="15.75" customHeight="1"/>
    <row r="852" s="1" customFormat="1" ht="15.75" customHeight="1"/>
    <row r="853" s="1" customFormat="1" ht="15.75" customHeight="1"/>
    <row r="854" s="1" customFormat="1" ht="15.75" customHeight="1"/>
    <row r="855" s="1" customFormat="1" ht="15.75" customHeight="1"/>
    <row r="856" s="1" customFormat="1" ht="15.75" customHeight="1"/>
    <row r="857" s="1" customFormat="1" ht="15.75" customHeight="1"/>
    <row r="858" s="1" customFormat="1" ht="15.75" customHeight="1"/>
    <row r="859" s="1" customFormat="1" ht="15.75" customHeight="1"/>
    <row r="860" s="1" customFormat="1" ht="15.75" customHeight="1"/>
    <row r="861" s="1" customFormat="1" ht="15.75" customHeight="1"/>
    <row r="862" s="1" customFormat="1" ht="15.75" customHeight="1"/>
    <row r="863" s="1" customFormat="1" ht="15.75" customHeight="1"/>
    <row r="864" s="1" customFormat="1" ht="15.75" customHeight="1"/>
    <row r="865" s="1" customFormat="1" ht="15.75" customHeight="1"/>
    <row r="866" s="1" customFormat="1" ht="15.75" customHeight="1"/>
    <row r="867" s="1" customFormat="1" ht="15.75" customHeight="1"/>
    <row r="868" s="1" customFormat="1" ht="15.75" customHeight="1"/>
    <row r="869" s="1" customFormat="1" ht="15.75" customHeight="1"/>
    <row r="870" s="1" customFormat="1" ht="15.75" customHeight="1"/>
    <row r="871" s="1" customFormat="1" ht="15.75" customHeight="1"/>
    <row r="872" s="1" customFormat="1" ht="15.75" customHeight="1"/>
    <row r="873" s="1" customFormat="1" ht="15.75" customHeight="1"/>
    <row r="874" s="1" customFormat="1" ht="15.75" customHeight="1"/>
    <row r="875" s="1" customFormat="1" ht="15.75" customHeight="1"/>
    <row r="876" s="1" customFormat="1" ht="15.75" customHeight="1"/>
    <row r="877" s="1" customFormat="1" ht="15.75" customHeight="1"/>
    <row r="878" s="1" customFormat="1" ht="15.75" customHeight="1"/>
    <row r="879" s="1" customFormat="1" ht="15.75" customHeight="1"/>
    <row r="880" s="1" customFormat="1" ht="15.75" customHeight="1"/>
    <row r="881" s="1" customFormat="1" ht="15.75" customHeight="1"/>
    <row r="882" s="1" customFormat="1" ht="15.75" customHeight="1"/>
    <row r="883" s="1" customFormat="1" ht="15.75" customHeight="1"/>
    <row r="884" s="1" customFormat="1" ht="15.75" customHeight="1"/>
    <row r="885" s="1" customFormat="1" ht="15.75" customHeight="1"/>
    <row r="886" s="1" customFormat="1" ht="15.75" customHeight="1"/>
    <row r="887" s="1" customFormat="1" ht="15.75" customHeight="1"/>
    <row r="888" s="1" customFormat="1" ht="15.75" customHeight="1"/>
    <row r="889" s="1" customFormat="1" ht="15.75" customHeight="1"/>
    <row r="890" s="1" customFormat="1" ht="15.75" customHeight="1"/>
    <row r="891" s="1" customFormat="1" ht="15.75" customHeight="1"/>
    <row r="892" s="1" customFormat="1" ht="15.75" customHeight="1"/>
    <row r="893" s="1" customFormat="1" ht="15.75" customHeight="1"/>
    <row r="894" s="1" customFormat="1" ht="15.75" customHeight="1"/>
    <row r="895" s="1" customFormat="1" ht="15.75" customHeight="1"/>
    <row r="896" s="1" customFormat="1" ht="15.75" customHeight="1"/>
    <row r="897" s="1" customFormat="1" ht="15.75" customHeight="1"/>
    <row r="898" s="1" customFormat="1" ht="15.75" customHeight="1"/>
    <row r="899" s="1" customFormat="1" ht="15.75" customHeight="1"/>
    <row r="900" s="1" customFormat="1" ht="15.75" customHeight="1"/>
    <row r="901" s="1" customFormat="1" ht="15.75" customHeight="1"/>
    <row r="902" s="1" customFormat="1" ht="15.75" customHeight="1"/>
    <row r="903" s="1" customFormat="1" ht="15.75" customHeight="1"/>
    <row r="904" s="1" customFormat="1" ht="15.75" customHeight="1"/>
    <row r="905" s="1" customFormat="1" ht="15.75" customHeight="1"/>
    <row r="906" s="1" customFormat="1" ht="15.75" customHeight="1"/>
    <row r="907" s="1" customFormat="1" ht="15.75" customHeight="1"/>
    <row r="908" s="1" customFormat="1" ht="15.75" customHeight="1"/>
    <row r="909" s="1" customFormat="1" ht="15.75" customHeight="1"/>
    <row r="910" s="1" customFormat="1" ht="15.75" customHeight="1"/>
    <row r="911" s="1" customFormat="1" ht="15.75" customHeight="1"/>
    <row r="912" s="1" customFormat="1" ht="15.75" customHeight="1"/>
    <row r="913" s="1" customFormat="1" ht="15.75" customHeight="1"/>
    <row r="914" s="1" customFormat="1" ht="15.75" customHeight="1"/>
    <row r="915" s="1" customFormat="1" ht="15.75" customHeight="1"/>
    <row r="916" s="1" customFormat="1" ht="15.75" customHeight="1"/>
    <row r="917" s="1" customFormat="1" ht="15.75" customHeight="1"/>
    <row r="918" s="1" customFormat="1" ht="15.75" customHeight="1"/>
    <row r="919" s="1" customFormat="1" ht="15.75" customHeight="1"/>
    <row r="920" s="1" customFormat="1" ht="15.75" customHeight="1"/>
    <row r="921" s="1" customFormat="1" ht="15.75" customHeight="1"/>
    <row r="922" s="1" customFormat="1" ht="15.75" customHeight="1"/>
    <row r="923" s="1" customFormat="1" ht="15.75" customHeight="1"/>
    <row r="924" s="1" customFormat="1" ht="15.75" customHeight="1"/>
    <row r="925" s="1" customFormat="1" ht="15.75" customHeight="1"/>
    <row r="926" s="1" customFormat="1" ht="15.75" customHeight="1"/>
    <row r="927" s="1" customFormat="1" ht="15.75" customHeight="1"/>
    <row r="928" s="1" customFormat="1" ht="15.75" customHeight="1"/>
    <row r="929" s="1" customFormat="1" ht="15.75" customHeight="1"/>
    <row r="930" s="1" customFormat="1" ht="15.75" customHeight="1"/>
    <row r="931" s="1" customFormat="1" ht="15.75" customHeight="1"/>
    <row r="932" s="1" customFormat="1" ht="15.75" customHeight="1"/>
    <row r="933" s="1" customFormat="1" ht="15.75" customHeight="1"/>
    <row r="934" s="1" customFormat="1" ht="15.75" customHeight="1"/>
    <row r="935" s="1" customFormat="1" ht="15.75" customHeight="1"/>
    <row r="936" s="1" customFormat="1" ht="15.75" customHeight="1"/>
    <row r="937" s="1" customFormat="1" ht="15.75" customHeight="1"/>
    <row r="938" s="1" customFormat="1" ht="15.75" customHeight="1"/>
    <row r="939" s="1" customFormat="1" ht="15.75" customHeight="1"/>
    <row r="940" s="1" customFormat="1" ht="15.75" customHeight="1"/>
    <row r="941" s="1" customFormat="1" ht="15.75" customHeight="1"/>
    <row r="942" s="1" customFormat="1" ht="15.75" customHeight="1"/>
    <row r="943" s="1" customFormat="1" ht="15.75" customHeight="1"/>
    <row r="944" s="1" customFormat="1" ht="15.75" customHeight="1"/>
    <row r="945" s="1" customFormat="1" ht="15.75" customHeight="1"/>
    <row r="946" s="1" customFormat="1" ht="15.75" customHeight="1"/>
    <row r="947" s="1" customFormat="1" ht="15.75" customHeight="1"/>
    <row r="948" s="1" customFormat="1" ht="15.75" customHeight="1"/>
    <row r="949" s="1" customFormat="1" ht="15.75" customHeight="1"/>
    <row r="950" s="1" customFormat="1" ht="15.75" customHeight="1"/>
    <row r="951" s="1" customFormat="1" ht="15.75" customHeight="1"/>
    <row r="952" s="1" customFormat="1" ht="15.75" customHeight="1"/>
    <row r="953" s="1" customFormat="1" ht="15.75" customHeight="1"/>
    <row r="954" s="1" customFormat="1" ht="15.75" customHeight="1"/>
    <row r="955" s="1" customFormat="1" ht="15.75" customHeight="1"/>
    <row r="956" s="1" customFormat="1" ht="15.75" customHeight="1"/>
    <row r="957" s="1" customFormat="1" ht="15.75" customHeight="1"/>
    <row r="958" s="1" customFormat="1" ht="15.75" customHeight="1"/>
    <row r="959" s="1" customFormat="1" ht="15.75" customHeight="1"/>
    <row r="960" s="1" customFormat="1" ht="15.75" customHeight="1"/>
    <row r="961" s="1" customFormat="1" ht="15.75" customHeight="1"/>
    <row r="962" s="1" customFormat="1" ht="15.75" customHeight="1"/>
    <row r="963" s="1" customFormat="1" ht="15.75" customHeight="1"/>
    <row r="964" s="1" customFormat="1" ht="15.75" customHeight="1"/>
    <row r="965" s="1" customFormat="1" ht="15.75" customHeight="1"/>
    <row r="966" s="1" customFormat="1" ht="15.75" customHeight="1"/>
    <row r="967" s="1" customFormat="1" ht="15.75" customHeight="1"/>
    <row r="968" s="1" customFormat="1" ht="15.75" customHeight="1"/>
    <row r="969" s="1" customFormat="1" ht="15.75" customHeight="1"/>
    <row r="970" s="1" customFormat="1" ht="15.75" customHeight="1"/>
    <row r="971" s="1" customFormat="1" ht="15.75" customHeight="1"/>
    <row r="972" s="1" customFormat="1" ht="15.75" customHeight="1"/>
    <row r="973" s="1" customFormat="1" ht="15.75" customHeight="1"/>
    <row r="974" s="1" customFormat="1" ht="15.75" customHeight="1"/>
    <row r="975" s="1" customFormat="1" ht="15.75" customHeight="1"/>
    <row r="976" s="1" customFormat="1" ht="15.75" customHeight="1"/>
    <row r="977" s="1" customFormat="1" ht="15.75" customHeight="1"/>
    <row r="978" s="1" customFormat="1" ht="15.75" customHeight="1"/>
    <row r="979" s="1" customFormat="1" ht="15.75" customHeight="1"/>
    <row r="980" s="1" customFormat="1" ht="15.75" customHeight="1"/>
    <row r="981" s="1" customFormat="1" ht="15.75" customHeight="1"/>
    <row r="982" s="1" customFormat="1" ht="15.75" customHeight="1"/>
    <row r="983" s="1" customFormat="1" ht="15.75" customHeight="1"/>
    <row r="984" s="1" customFormat="1" ht="15.75" customHeight="1"/>
    <row r="985" s="1" customFormat="1" ht="15.75" customHeight="1"/>
    <row r="986" s="1" customFormat="1" ht="15.75" customHeight="1"/>
    <row r="987" s="1" customFormat="1" ht="15.75" customHeight="1"/>
    <row r="988" s="1" customFormat="1" ht="15.75" customHeight="1"/>
    <row r="989" s="1" customFormat="1" ht="15.75" customHeight="1"/>
    <row r="990" s="1" customFormat="1" ht="15.75" customHeight="1"/>
    <row r="991" s="1" customFormat="1" ht="15.75" customHeight="1"/>
    <row r="992" s="1" customFormat="1" ht="15.75" customHeight="1"/>
    <row r="993" s="1" customFormat="1" ht="15.75" customHeight="1"/>
    <row r="994" s="1" customFormat="1" ht="15.75" customHeight="1"/>
    <row r="995" s="1" customFormat="1" ht="15.75" customHeight="1"/>
    <row r="996" s="1" customFormat="1" ht="15.75" customHeight="1"/>
    <row r="997" s="1" customFormat="1" ht="15.75" customHeight="1"/>
    <row r="998" s="1" customFormat="1" ht="15.75" customHeight="1"/>
    <row r="999" s="1" customFormat="1" ht="15.75" customHeight="1"/>
    <row r="1000" s="1" customFormat="1" ht="15.75" customHeight="1"/>
  </sheetData>
  <pageMargins left="0.7" right="0.7" top="0.75" bottom="0.75" header="0" footer="0"/>
  <pageSetup paperSize="1" orientation="landscape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Maintable (M1) (CORRECTED)</vt:lpstr>
      <vt:lpstr>paper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mtan</dc:creator>
  <cp:lastModifiedBy>隔壁郎中</cp:lastModifiedBy>
  <dcterms:created xsi:type="dcterms:W3CDTF">2015-06-05T18:17:00Z</dcterms:created>
  <dcterms:modified xsi:type="dcterms:W3CDTF">2025-03-13T03:22:32Z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8528CBB2A76F4FF8A824138237A694C2_12</vt:lpwstr>
  </property>
  <property fmtid="{D5CDD505-2E9C-101B-9397-08002B2CF9AE}" pid="3" name="KSOProductBuildVer">
    <vt:lpwstr>2052-12.1.0.20305</vt:lpwstr>
  </property>
</Properties>
</file>