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99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Sheet1!$F$4:$S$28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72" i="1" s="1"/>
  <c r="E66" i="1"/>
  <c r="E67" i="1" s="1"/>
  <c r="AC8" i="1"/>
  <c r="AC9" i="1"/>
  <c r="AC10" i="1"/>
  <c r="AC7" i="1"/>
  <c r="AE10" i="1"/>
  <c r="AE9" i="1"/>
  <c r="AE8" i="1"/>
  <c r="AE7" i="1"/>
  <c r="AD8" i="1"/>
  <c r="AD9" i="1"/>
  <c r="AD10" i="1"/>
  <c r="AD7" i="1"/>
  <c r="AA11" i="1"/>
  <c r="AA10" i="1"/>
  <c r="AA9" i="1"/>
  <c r="AA8" i="1"/>
  <c r="AA7" i="1"/>
  <c r="Y10" i="1"/>
  <c r="Y9" i="1"/>
  <c r="Y8" i="1"/>
  <c r="Y7" i="1"/>
  <c r="Y11" i="1"/>
  <c r="X11" i="1"/>
  <c r="X10" i="1"/>
  <c r="X9" i="1"/>
  <c r="X8" i="1"/>
  <c r="X7" i="1"/>
  <c r="W11" i="1"/>
  <c r="W10" i="1"/>
  <c r="W9" i="1"/>
  <c r="W8" i="1"/>
  <c r="W7" i="1"/>
  <c r="V8" i="1"/>
  <c r="V9" i="1"/>
  <c r="V10" i="1"/>
  <c r="V11" i="1"/>
  <c r="F26" i="3"/>
  <c r="F25" i="3"/>
  <c r="F24" i="3"/>
  <c r="F23" i="3"/>
  <c r="F21" i="3"/>
  <c r="F19" i="3"/>
  <c r="F18" i="3"/>
  <c r="F16" i="3"/>
  <c r="F14" i="3"/>
  <c r="F13" i="3"/>
  <c r="F12" i="3"/>
  <c r="F11" i="3"/>
  <c r="F10" i="3"/>
  <c r="F9" i="3"/>
  <c r="F8" i="3"/>
  <c r="F7" i="3"/>
  <c r="F5" i="3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2" i="2"/>
  <c r="V7" i="1"/>
  <c r="S24" i="1"/>
  <c r="T24" i="1"/>
  <c r="S25" i="1"/>
  <c r="T25" i="1"/>
  <c r="S26" i="1"/>
  <c r="T26" i="1"/>
  <c r="S27" i="1"/>
  <c r="T27" i="1"/>
  <c r="S28" i="1"/>
  <c r="T28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T5" i="1"/>
  <c r="T6" i="1"/>
  <c r="T7" i="1"/>
  <c r="T8" i="1"/>
  <c r="T9" i="1"/>
  <c r="T10" i="1"/>
  <c r="T11" i="1"/>
  <c r="T12" i="1"/>
  <c r="S6" i="1"/>
  <c r="S7" i="1"/>
  <c r="S8" i="1"/>
  <c r="S9" i="1"/>
  <c r="S10" i="1"/>
  <c r="S11" i="1"/>
  <c r="S12" i="1"/>
  <c r="S30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6" i="1"/>
  <c r="S47" i="1"/>
  <c r="S48" i="1"/>
  <c r="S49" i="1"/>
  <c r="S50" i="1"/>
  <c r="S5" i="1"/>
</calcChain>
</file>

<file path=xl/sharedStrings.xml><?xml version="1.0" encoding="utf-8"?>
<sst xmlns="http://schemas.openxmlformats.org/spreadsheetml/2006/main" count="302" uniqueCount="99">
  <si>
    <t>p</t>
    <phoneticPr fontId="1" type="noConversion"/>
  </si>
  <si>
    <t>m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</si>
  <si>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</si>
  <si>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</si>
  <si>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</si>
  <si>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</si>
  <si>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</si>
  <si>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</si>
  <si>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</si>
  <si>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</si>
  <si>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</si>
  <si>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</si>
  <si>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bad</t>
  </si>
  <si>
    <t>good</t>
  </si>
  <si>
    <t>m=</t>
    <phoneticPr fontId="1" type="noConversion"/>
  </si>
  <si>
    <t xml:space="preserve"> </t>
    <phoneticPr fontId="1" type="noConversion"/>
  </si>
  <si>
    <t>]" ords="[</t>
    <phoneticPr fontId="1" type="noConversion"/>
  </si>
  <si>
    <t>gens="[</t>
    <phoneticPr fontId="1" type="noConversion"/>
  </si>
  <si>
    <t>]" verbose=1 block=1 ks_strategy=1 force_hoist=-1</t>
    <phoneticPr fontId="1" type="noConversion"/>
  </si>
  <si>
    <t>m=4369 gens="[206 2510]" ords="[-128 -2]" verbose=1 block=1 ks_strategy=1 force_hoist=-1</t>
  </si>
  <si>
    <t>m=21845 gens="[11651 6151]" ords="[-128 -8]" verbose=1 block=1 ks_strategy=1 force_hoist=-1</t>
  </si>
  <si>
    <t>m=18631 gens="[6697 9024]" ords="[-120 -6]" verbose=1 block=1 ks_strategy=1 force_hoist=-1</t>
  </si>
  <si>
    <t>m=27311 gens="[1495 1453]" ords="[-240 -2]" verbose=1 block=1 ks_strategy=1 force_hoist=-1</t>
  </si>
  <si>
    <t>m=46063 gens="[27419 40921]" ords="[-504 -2]" verbose=1 block=1 ks_strategy=1 force_hoist=-1</t>
  </si>
  <si>
    <t>m=55831 gens="[12618 10636]" ords="[-360 -6]" verbose=1 block=1 ks_strategy=1 force_hoist=-1</t>
  </si>
  <si>
    <t>m=1023 gens="[34 683]" ords="[30 2]" verbose=1 block=1 ks_strategy=1 force_hoist=-1</t>
  </si>
  <si>
    <t>m=1705 gens="[716 342]" ords="[30 -2]" verbose=1 block=1 ks_strategy=1 force_hoist=-1</t>
  </si>
  <si>
    <t>m=17425 gens="[5951 14351]" ords="[40 -8]" verbose=1 block=1 ks_strategy=1 force_hoist=-1</t>
  </si>
  <si>
    <t>m=24295 gens="[16536 24291]" ords="[336 -2]" verbose=1 block=1 ks_strategy=1 force_hoist=-1</t>
  </si>
  <si>
    <t>m=27305 gens="[16386 6631]" ords="[126 -6]" verbose=1 block=1 ks_strategy=1 force_hoist=-1</t>
  </si>
  <si>
    <t>m=31775 gens="[17226 6626]" ords="[120 10]" verbose=1 block=1 ks_strategy=1 force_hoist=-1</t>
  </si>
  <si>
    <t>m=35113 gens="[32709 10805]" ords="[72 12]" verbose=1 block=1 ks_strategy=1 force_hoist=-1</t>
  </si>
  <si>
    <t>m=45655 gens="[34054 8003]" ords="[396 -2]" verbose=1 block=1 ks_strategy=1 force_hoist=-1</t>
  </si>
  <si>
    <t>m=42799 gens="[18565 35304]" ords="[1008 -2]" verbose=1 block=1 ks_strategy=1 force_hoist=-1</t>
  </si>
  <si>
    <t>m=53261 gens="[15913 16017]" ords="[240 -8]" verbose=1 block=1 ks_strategy=1 force_hoist=-1</t>
  </si>
  <si>
    <t>m=105 gens="[31 71]" ords="[-2 2]" verbose=1 block=1 ks_strategy=1 force_hoist=-1</t>
    <phoneticPr fontId="1" type="noConversion"/>
  </si>
  <si>
    <t xml:space="preserve"> &gt; </t>
    <phoneticPr fontId="1" type="noConversion"/>
  </si>
  <si>
    <t>_bsgs_2.txt &amp;</t>
    <phoneticPr fontId="1" type="noConversion"/>
  </si>
  <si>
    <t>m=105 gens="[31 71]" ords="[-2 2]" verbose=1 block=1 ks_strategy=1 force_hoist=-1 &gt; 105_bsgs_2.txt &amp;</t>
  </si>
  <si>
    <t>m=4369 gens="[206 2510]" ords="[-128 -2]" verbose=1 block=1 ks_strategy=1 force_hoist=-1 &gt; 4369_bsgs_2.txt &amp;</t>
  </si>
  <si>
    <t>m=21845 gens="[11651 6151]" ords="[-128 -8]" verbose=1 block=1 ks_strategy=1 force_hoist=-1 &gt; 21845_bsgs_2.txt &amp;</t>
  </si>
  <si>
    <t>m=18631 gens="[6697 9024]" ords="[-120 -6]" verbose=1 block=1 ks_strategy=1 force_hoist=-1 &gt; 18631_bsgs_2.txt &amp;</t>
  </si>
  <si>
    <t>m=46063 gens="[27419 40921]" ords="[-504 -2]" verbose=1 block=1 ks_strategy=1 force_hoist=-1 &gt; 46063_bsgs_2.txt &amp;</t>
  </si>
  <si>
    <t>m=55831 gens="[12618 10636]" ords="[-360 -6]" verbose=1 block=1 ks_strategy=1 force_hoist=-1 &gt; 55831_bsgs_2.txt &amp;</t>
  </si>
  <si>
    <t>m=1023 gens="[34 683]" ords="[30 2]" verbose=1 block=1 ks_strategy=1 force_hoist=-1 &gt; 1023_bsgs_2.txt &amp;</t>
  </si>
  <si>
    <t>m=1705 gens="[716 342]" ords="[30 -2]" verbose=1 block=1 ks_strategy=1 force_hoist=-1 &gt; 1705_bsgs_2.txt &amp;</t>
  </si>
  <si>
    <t>m=17425 gens="[5951 14351]" ords="[40 -8]" verbose=1 block=1 ks_strategy=1 force_hoist=-1 &gt; 17425_bsgs_2.txt &amp;</t>
  </si>
  <si>
    <t>m=24295 gens="[16536 24291]" ords="[336 -2]" verbose=1 block=1 ks_strategy=1 force_hoist=-1 &gt; 24295_bsgs_2.txt &amp;</t>
  </si>
  <si>
    <t>m=27305 gens="[16386 6631]" ords="[126 -6]" verbose=1 block=1 ks_strategy=1 force_hoist=-1 &gt; 27305_bsgs_2.txt &amp;</t>
  </si>
  <si>
    <t>m=31775 gens="[17226 6626]" ords="[120 10]" verbose=1 block=1 ks_strategy=1 force_hoist=-1 &gt; 31775_bsgs_2.txt &amp;</t>
  </si>
  <si>
    <t>m=35113 gens="[32709 10805]" ords="[72 12]" verbose=1 block=1 ks_strategy=1 force_hoist=-1 &gt; 35113_bsgs_2.txt &amp;</t>
  </si>
  <si>
    <t>m=45655 gens="[34054 8003]" ords="[396 -2]" verbose=1 block=1 ks_strategy=1 force_hoist=-1 &gt; 45655_bsgs_2.txt &amp;</t>
  </si>
  <si>
    <t>m=42799 gens="[18565 35304]" ords="[1008 -2]" verbose=1 block=1 ks_strategy=1 force_hoist=-1 &gt; 42799_bsgs_2.txt &amp;</t>
  </si>
  <si>
    <t>m=53261 gens="[15913 16017]" ords="[240 -8]" verbose=1 block=1 ks_strategy=1 force_hoist=-1 &gt; 53261_bsgs_2.txt &amp;</t>
  </si>
  <si>
    <t>m=4369 gens="[206 2510]" ords="[-128 -2]" verbose=1 block=1 ks_strategy=1 force_hoist=-1 &gt; 4369_sec3.txt &amp;</t>
  </si>
  <si>
    <t>m=18631 gens="[6697 9024]" ords="[-120 -6]" verbose=1 block=1 ks_strategy=1 force_hoist=-1 &gt; 18631_sec3.txt &amp;</t>
  </si>
  <si>
    <t>m=27311 gens="[1495 1453]" ords="[-240 -2]" verbose=1 block=1 ks_strategy=1 force_hoist=-1 &gt; 27311_sec3.txt &amp;</t>
  </si>
  <si>
    <t>m=46063 gens="[27419 40921]" ords="[-504 -2]" verbose=1 block=1 ks_strategy=1 force_hoist=-1 &gt; 46063_sec3.txt &amp;</t>
  </si>
  <si>
    <t>m=21845 gens="[11651 6151]" ords="[-128 -8]" verbose=1 block=1 ks_strategy=1 force_hoist=-1 &gt; 21845_sec3.txt &amp;</t>
  </si>
  <si>
    <t>m=105 gens="[31 71]" ords="[-2 2]" verbose=1 block=1 ks_strategy=1 force_hoist=-1 &gt; 105_sec3.txt &amp;</t>
  </si>
  <si>
    <t>m=55831 gens="[12618 10636]" ords="[-360 -6]" verbose=1 block=1 ks_strategy=1 force_hoist=-1 &gt; 55831_sec3.txt &amp;</t>
  </si>
  <si>
    <t>m=1023 gens="[34 683]" ords="[30 2]" verbose=1 block=1 ks_strategy=1 force_hoist=-1 &gt; 1023_sec3.txt &amp;</t>
  </si>
  <si>
    <t>m=1705 gens="[716 342]" ords="[30 -2]" verbose=1 block=1 ks_strategy=1 force_hoist=-1 &gt; 1705_sec3.txt &amp;</t>
  </si>
  <si>
    <t>m=17425 gens="[5951 14351]" ords="[40 -8]" verbose=1 block=1 ks_strategy=1 force_hoist=-1 &gt; 17425_sec3.txt &amp;</t>
  </si>
  <si>
    <t>m=24295 gens="[16536 24291]" ords="[336 -2]" verbose=1 block=1 ks_strategy=1 force_hoist=-1 &gt; 24295_sec3.txt &amp;</t>
  </si>
  <si>
    <t>m=27305 gens="[16386 6631]" ords="[126 -6]" verbose=1 block=1 ks_strategy=1 force_hoist=-1 &gt; 27305_sec3.txt &amp;</t>
  </si>
  <si>
    <t>m=31775 gens="[17226 6626]" ords="[120 10]" verbose=1 block=1 ks_strategy=1 force_hoist=-1 &gt; 31775_sec3.txt &amp;</t>
  </si>
  <si>
    <t>m=35113 gens="[32709 10805]" ords="[72 12]" verbose=1 block=1 ks_strategy=1 force_hoist=-1 &gt; 35113_sec3.txt &amp;</t>
  </si>
  <si>
    <t>m=45655 gens="[34054 8003]" ords="[396 -2]" verbose=1 block=1 ks_strategy=1 force_hoist=-1 &gt; 45655_sec3.txt &amp;</t>
  </si>
  <si>
    <t>m=42799 gens="[18565 35304]" ords="[1008 -2]" verbose=1 block=1 ks_strategy=1 force_hoist=-1 &gt; 42799_sec3.txt &amp;</t>
  </si>
  <si>
    <t>m=53261 gens="[15913 16017]" ords="[240 -8]" verbose=1 block=1 ks_strategy=1 force_hoist=-1 &gt; 53261_sec3.txt &amp;</t>
  </si>
  <si>
    <t>sec3</t>
    <phoneticPr fontId="1" type="noConversion"/>
  </si>
  <si>
    <t>bsgs2</t>
    <phoneticPr fontId="1" type="noConversion"/>
  </si>
  <si>
    <t>ori</t>
    <phoneticPr fontId="1" type="noConversion"/>
  </si>
  <si>
    <t>m=27311 gens="[1495 1453]" ords="[-240 -2]" verbose=1 block=1 ks_strategy=1 force_hoist=-1 &gt; 27311_bsgs_2.txt &amp;</t>
    <phoneticPr fontId="1" type="noConversion"/>
  </si>
  <si>
    <t>m=4369 gens="[206 2510]" ords="[-128 -2]" verbose=1 block=1 ks_strategy=3 force_hoist=-1 &gt; 4369_ori.txt &amp;</t>
    <phoneticPr fontId="1" type="noConversion"/>
  </si>
  <si>
    <t>m=21845 gens="[11651 6151]" ords="[-128 -8]" verbose=1 block=1 ks_strategy=3 force_hoist=-1 &gt; 21845_ori.txt &amp;</t>
    <phoneticPr fontId="1" type="noConversion"/>
  </si>
  <si>
    <t>m=18631 gens="[6697 9024]" ords="[-120 -6]" verbose=1 block=1 ks_strategy=3 force_hoist=-1 &gt; 18631_ori.txt &amp;</t>
    <phoneticPr fontId="1" type="noConversion"/>
  </si>
  <si>
    <t>m=27311 gens="[1495 1453]" ords="[-240 -2]" verbose=1 block=1 ks_strategy=3 force_hoist=-1 &gt; 27311_ori.txt &amp;</t>
    <phoneticPr fontId="1" type="noConversion"/>
  </si>
  <si>
    <t>m=46063 gens="[27419 40921]" ords="[-504 -2]" verbose=1 block=1 ks_strategy=3 force_hoist=-1 &gt; 46063_ori.txt &amp;</t>
    <phoneticPr fontId="1" type="noConversion"/>
  </si>
  <si>
    <t>min</t>
    <phoneticPr fontId="1" type="noConversion"/>
  </si>
  <si>
    <t>full</t>
    <phoneticPr fontId="1" type="noConversion"/>
  </si>
  <si>
    <t>m=4369 gens="[206 2510]" ords="[-128 -2]" verbose=1 block=1 ks_strategy=1 &gt; 4369_f_ori.txt &amp;</t>
    <phoneticPr fontId="1" type="noConversion"/>
  </si>
  <si>
    <t>m=21845 gens="[11651 6151]" ords="[-128 -8]" verbose=1 block=1 ks_strategy=1 &gt; 21845_f_ori.txt &amp;</t>
  </si>
  <si>
    <t>m=18631 gens="[6697 9024]" ords="[-120 -6]" verbose=1 block=1 ks_strategy=1 &gt; 18631_f_ori.txt &amp;</t>
  </si>
  <si>
    <t>m=27311 gens="[1495 1453]" ords="[-240 -2]" verbose=1 block=1 ks_strategy=1 &gt; 27311_f_ori.txt &amp;</t>
  </si>
  <si>
    <t>m=46063 gens="[27419 40921]" ords="[-504 -2]" verbose=1 block=1 ks_strategy=1 &gt; 46063_f_ori.txt &amp;</t>
  </si>
  <si>
    <t>m=4369 gens="[206 2510]" ords="[-128 -2]" verbose=1 block=1 ks_strategy=1 &gt; 4369_f_sec3.txt &amp;</t>
  </si>
  <si>
    <t>m=21845 gens="[11651 6151]" ords="[-128 -8]" verbose=1 block=1 ks_strategy=1 &gt; 21845_f_sec3.txt &amp;</t>
  </si>
  <si>
    <t>m=18631 gens="[6697 9024]" ords="[-120 -6]" verbose=1 block=1 ks_strategy=1 &gt; 18631_f_sec3.txt &amp;</t>
  </si>
  <si>
    <t>m=46063 gens="[27419 40921]" ords="[-504 -2]" verbose=1 block=1 ks_strategy=1 &gt; 46063_f_sec3.txt &amp;</t>
  </si>
  <si>
    <t>d+D</t>
    <phoneticPr fontId="1" type="noConversion"/>
  </si>
  <si>
    <t>d+2sqrt(dD)</t>
    <phoneticPr fontId="1" type="noConversion"/>
  </si>
  <si>
    <t>5배</t>
    <phoneticPr fontId="1" type="noConversion"/>
  </si>
  <si>
    <t>smart</t>
    <phoneticPr fontId="1" type="noConversion"/>
  </si>
  <si>
    <t>g</t>
    <phoneticPr fontId="1" type="noConversion"/>
  </si>
  <si>
    <t>h</t>
    <phoneticPr fontId="1" type="noConversion"/>
  </si>
  <si>
    <t>dh+g-2</t>
    <phoneticPr fontId="1" type="noConversion"/>
  </si>
  <si>
    <t>m=27311 gens="[1495 1453]" ords="[-240 -2]" verbose=1 block=1 ks_strategy=1 &gt; 27311_f_sec3.txt &amp;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</si>
</sst>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4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abSelected="1" workbookViewId="0">
      <selection activeCell="B13" sqref="B13"/>
    </sheetView>
  </sheetViews>
  <sheetFormatPr defaultRowHeight="17.399999999999999" x14ac:dyDescent="0.4"/>
  <cols>
    <col min="1" max="1" width="8.5" customWidth="1"/>
    <col min="2" max="2" width="10.19921875" style="10" customWidth="1"/>
    <col min="3" max="3" width="10.19921875" customWidth="1"/>
    <col min="4" max="4" width="9" customWidth="1"/>
    <col min="5" max="5" width="10.19921875" customWidth="1"/>
    <col min="7" max="7" width="8.796875" style="4"/>
    <col min="15" max="15" width="8.796875" style="8"/>
    <col min="22" max="22" width="0" hidden="1" customWidth="1"/>
    <col min="23" max="23" width="12.59765625" hidden="1" customWidth="1"/>
    <col min="24" max="24" width="0" hidden="1" customWidth="1"/>
    <col min="27" max="27" width="12.59765625" bestFit="1" customWidth="1"/>
  </cols>
  <sheetData>
    <row r="1" spans="1:31" x14ac:dyDescent="0.4">
      <c r="A1" s="9" t="s">
        <v>81</v>
      </c>
      <c r="B1" s="9"/>
      <c r="C1" s="9" t="s">
        <v>80</v>
      </c>
      <c r="D1" s="9"/>
      <c r="E1" s="9"/>
    </row>
    <row r="2" spans="1:31" x14ac:dyDescent="0.4">
      <c r="A2" t="s">
        <v>73</v>
      </c>
      <c r="B2" s="10" t="s">
        <v>71</v>
      </c>
      <c r="C2" t="s">
        <v>73</v>
      </c>
      <c r="D2" t="s">
        <v>71</v>
      </c>
      <c r="E2" t="s">
        <v>72</v>
      </c>
    </row>
    <row r="4" spans="1:31" x14ac:dyDescent="0.4">
      <c r="F4" t="s">
        <v>0</v>
      </c>
      <c r="G4" s="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s="8" t="s">
        <v>9</v>
      </c>
      <c r="P4" t="s">
        <v>10</v>
      </c>
      <c r="Q4" t="s">
        <v>11</v>
      </c>
      <c r="AC4" t="s">
        <v>97</v>
      </c>
      <c r="AD4" t="s">
        <v>95</v>
      </c>
      <c r="AE4" t="s">
        <v>96</v>
      </c>
    </row>
    <row r="5" spans="1:31" x14ac:dyDescent="0.4">
      <c r="D5" t="s">
        <v>59</v>
      </c>
      <c r="E5" t="s">
        <v>38</v>
      </c>
      <c r="F5">
        <v>2</v>
      </c>
      <c r="G5" s="4">
        <v>105</v>
      </c>
      <c r="H5">
        <v>12</v>
      </c>
      <c r="I5">
        <v>31</v>
      </c>
      <c r="J5">
        <v>71</v>
      </c>
      <c r="L5">
        <v>2</v>
      </c>
      <c r="M5">
        <v>2</v>
      </c>
      <c r="O5" s="8">
        <v>4</v>
      </c>
      <c r="P5">
        <v>0</v>
      </c>
      <c r="S5" t="str">
        <f>IF(O5&gt;0,"bad","good")</f>
        <v>bad</v>
      </c>
      <c r="T5" t="str">
        <f>IF(P5&gt;0,"bad","good")</f>
        <v>good</v>
      </c>
      <c r="Y5" s="9" t="s">
        <v>93</v>
      </c>
      <c r="Z5" s="9"/>
      <c r="AA5" s="9"/>
      <c r="AB5" s="9"/>
    </row>
    <row r="6" spans="1:31" x14ac:dyDescent="0.4">
      <c r="F6">
        <v>2</v>
      </c>
      <c r="G6" s="4">
        <v>4641</v>
      </c>
      <c r="H6">
        <v>24</v>
      </c>
      <c r="I6">
        <v>3862</v>
      </c>
      <c r="J6">
        <v>3940</v>
      </c>
      <c r="K6">
        <v>3095</v>
      </c>
      <c r="L6">
        <v>24</v>
      </c>
      <c r="M6">
        <v>2</v>
      </c>
      <c r="N6">
        <v>2</v>
      </c>
      <c r="O6" s="8">
        <v>12</v>
      </c>
      <c r="P6">
        <v>12</v>
      </c>
      <c r="Q6">
        <v>0</v>
      </c>
      <c r="S6" s="1" t="str">
        <f t="shared" ref="S6:T13" si="0">IF(O6&gt;0,"bad","good")</f>
        <v>bad</v>
      </c>
      <c r="T6" s="1" t="str">
        <f t="shared" si="0"/>
        <v>bad</v>
      </c>
      <c r="V6" t="s">
        <v>91</v>
      </c>
      <c r="W6" t="s">
        <v>92</v>
      </c>
      <c r="Y6" t="s">
        <v>91</v>
      </c>
      <c r="Z6" t="s">
        <v>94</v>
      </c>
      <c r="AA6" t="s">
        <v>92</v>
      </c>
      <c r="AB6" t="s">
        <v>94</v>
      </c>
    </row>
    <row r="7" spans="1:31" x14ac:dyDescent="0.4">
      <c r="A7" s="12" t="s">
        <v>82</v>
      </c>
      <c r="B7" s="13" t="s">
        <v>87</v>
      </c>
      <c r="C7" s="5" t="s">
        <v>75</v>
      </c>
      <c r="D7" s="5" t="s">
        <v>54</v>
      </c>
      <c r="E7" s="5" t="s">
        <v>39</v>
      </c>
      <c r="F7" s="5">
        <v>2</v>
      </c>
      <c r="G7" s="6">
        <v>4369</v>
      </c>
      <c r="H7" s="5">
        <v>16</v>
      </c>
      <c r="I7" s="5">
        <v>206</v>
      </c>
      <c r="J7" s="5">
        <v>2510</v>
      </c>
      <c r="K7" s="5"/>
      <c r="L7" s="5">
        <v>128</v>
      </c>
      <c r="M7" s="5">
        <v>2</v>
      </c>
      <c r="N7" s="5"/>
      <c r="O7" s="14">
        <v>8</v>
      </c>
      <c r="P7" s="5">
        <v>1</v>
      </c>
      <c r="Q7" s="5"/>
      <c r="R7" s="5"/>
      <c r="S7" s="6" t="str">
        <f t="shared" si="0"/>
        <v>bad</v>
      </c>
      <c r="T7" s="6" t="str">
        <f t="shared" si="0"/>
        <v>bad</v>
      </c>
      <c r="U7" s="6">
        <v>4369</v>
      </c>
      <c r="V7">
        <f>L7+H7</f>
        <v>144</v>
      </c>
      <c r="W7">
        <f>SQRT(H7*L7)*2+H7</f>
        <v>106.50966799187809</v>
      </c>
      <c r="X7">
        <f>V7/W7</f>
        <v>1.3519899434010134</v>
      </c>
      <c r="Y7">
        <f t="shared" ref="Y7:Y10" si="1">V7*5</f>
        <v>720</v>
      </c>
      <c r="Z7">
        <v>710</v>
      </c>
      <c r="AA7">
        <f>W7*5</f>
        <v>532.54833995939043</v>
      </c>
      <c r="AB7">
        <v>455</v>
      </c>
      <c r="AC7">
        <f>5*(H7*AE7+AD7-2)</f>
        <v>455</v>
      </c>
      <c r="AD7">
        <f>ROUNDDOWN(SQRT(H7*L7),0)</f>
        <v>45</v>
      </c>
      <c r="AE7">
        <f>ROUNDDOWN((L7+AD7-1)/AD7,0)</f>
        <v>3</v>
      </c>
    </row>
    <row r="8" spans="1:31" x14ac:dyDescent="0.4">
      <c r="A8" s="12" t="s">
        <v>83</v>
      </c>
      <c r="B8" s="13" t="s">
        <v>88</v>
      </c>
      <c r="C8" s="5" t="s">
        <v>76</v>
      </c>
      <c r="D8" s="5" t="s">
        <v>58</v>
      </c>
      <c r="E8" s="5" t="s">
        <v>40</v>
      </c>
      <c r="F8" s="5">
        <v>2</v>
      </c>
      <c r="G8" s="6">
        <v>21845</v>
      </c>
      <c r="H8" s="5">
        <v>16</v>
      </c>
      <c r="I8" s="5">
        <v>11651</v>
      </c>
      <c r="J8" s="5">
        <v>6151</v>
      </c>
      <c r="K8" s="5"/>
      <c r="L8" s="5">
        <v>128</v>
      </c>
      <c r="M8" s="5">
        <v>8</v>
      </c>
      <c r="N8" s="5"/>
      <c r="O8" s="14">
        <v>8</v>
      </c>
      <c r="P8" s="5">
        <v>4</v>
      </c>
      <c r="Q8" s="5"/>
      <c r="R8" s="5"/>
      <c r="S8" s="6" t="str">
        <f t="shared" si="0"/>
        <v>bad</v>
      </c>
      <c r="T8" s="6" t="str">
        <f t="shared" si="0"/>
        <v>bad</v>
      </c>
      <c r="U8" s="6">
        <v>21845</v>
      </c>
      <c r="V8">
        <f t="shared" ref="V8:V11" si="2">L8+H8</f>
        <v>144</v>
      </c>
      <c r="W8">
        <f t="shared" ref="W8:W11" si="3">SQRT(H8*L8)*2+H8</f>
        <v>106.50966799187809</v>
      </c>
      <c r="X8">
        <f t="shared" ref="X8:X11" si="4">V8/W8</f>
        <v>1.3519899434010134</v>
      </c>
      <c r="Y8">
        <f t="shared" si="1"/>
        <v>720</v>
      </c>
      <c r="Z8">
        <v>710</v>
      </c>
      <c r="AA8">
        <f>W8*5</f>
        <v>532.54833995939043</v>
      </c>
      <c r="AB8">
        <v>455</v>
      </c>
      <c r="AC8">
        <f t="shared" ref="AC8:AC10" si="5">5*(H8*AE8+AD8-2)</f>
        <v>455</v>
      </c>
      <c r="AD8">
        <f t="shared" ref="AD8:AD10" si="6">ROUNDDOWN(SQRT(H8*L8),0)</f>
        <v>45</v>
      </c>
      <c r="AE8">
        <f t="shared" ref="AE8:AE10" si="7">ROUNDDOWN((L8+AD8-1)/AD8,0)</f>
        <v>3</v>
      </c>
    </row>
    <row r="9" spans="1:31" x14ac:dyDescent="0.4">
      <c r="A9" s="12" t="s">
        <v>84</v>
      </c>
      <c r="B9" s="13" t="s">
        <v>89</v>
      </c>
      <c r="C9" s="5" t="s">
        <v>77</v>
      </c>
      <c r="D9" s="5" t="s">
        <v>55</v>
      </c>
      <c r="E9" s="5" t="s">
        <v>41</v>
      </c>
      <c r="F9" s="5">
        <v>2</v>
      </c>
      <c r="G9" s="6">
        <v>18631</v>
      </c>
      <c r="H9" s="5">
        <v>25</v>
      </c>
      <c r="I9" s="5">
        <v>6697</v>
      </c>
      <c r="J9" s="5">
        <v>9024</v>
      </c>
      <c r="K9" s="5"/>
      <c r="L9" s="5">
        <v>120</v>
      </c>
      <c r="M9" s="5">
        <v>6</v>
      </c>
      <c r="N9" s="5"/>
      <c r="O9" s="14">
        <v>15</v>
      </c>
      <c r="P9" s="5">
        <v>14</v>
      </c>
      <c r="Q9" s="5"/>
      <c r="R9" s="5"/>
      <c r="S9" s="6" t="str">
        <f t="shared" si="0"/>
        <v>bad</v>
      </c>
      <c r="T9" s="6" t="str">
        <f t="shared" si="0"/>
        <v>bad</v>
      </c>
      <c r="U9" s="6">
        <v>18631</v>
      </c>
      <c r="V9">
        <f t="shared" si="2"/>
        <v>145</v>
      </c>
      <c r="W9">
        <f t="shared" si="3"/>
        <v>134.54451150103324</v>
      </c>
      <c r="X9">
        <f t="shared" si="4"/>
        <v>1.0777102564966872</v>
      </c>
      <c r="Y9">
        <f t="shared" si="1"/>
        <v>725</v>
      </c>
      <c r="Z9">
        <v>715</v>
      </c>
      <c r="AA9">
        <f>W9*5</f>
        <v>672.72255750516615</v>
      </c>
      <c r="AB9">
        <v>640</v>
      </c>
      <c r="AC9">
        <f t="shared" si="5"/>
        <v>635</v>
      </c>
      <c r="AD9">
        <f t="shared" si="6"/>
        <v>54</v>
      </c>
      <c r="AE9">
        <f t="shared" si="7"/>
        <v>3</v>
      </c>
    </row>
    <row r="10" spans="1:31" x14ac:dyDescent="0.4">
      <c r="A10" s="12" t="s">
        <v>85</v>
      </c>
      <c r="B10" s="13" t="s">
        <v>98</v>
      </c>
      <c r="C10" s="5" t="s">
        <v>78</v>
      </c>
      <c r="D10" s="5" t="s">
        <v>56</v>
      </c>
      <c r="E10" s="5" t="s">
        <v>74</v>
      </c>
      <c r="F10" s="5">
        <v>2</v>
      </c>
      <c r="G10" s="6">
        <v>27311</v>
      </c>
      <c r="H10" s="5">
        <v>55</v>
      </c>
      <c r="I10" s="5">
        <v>1495</v>
      </c>
      <c r="J10" s="5">
        <v>1453</v>
      </c>
      <c r="K10" s="5"/>
      <c r="L10" s="5">
        <v>240</v>
      </c>
      <c r="M10" s="5">
        <v>2</v>
      </c>
      <c r="N10" s="5"/>
      <c r="O10" s="14">
        <v>20</v>
      </c>
      <c r="P10" s="5">
        <v>24</v>
      </c>
      <c r="Q10" s="5"/>
      <c r="R10" s="5"/>
      <c r="S10" s="6" t="str">
        <f t="shared" si="0"/>
        <v>bad</v>
      </c>
      <c r="T10" s="6" t="str">
        <f t="shared" si="0"/>
        <v>bad</v>
      </c>
      <c r="U10" s="6">
        <v>27311</v>
      </c>
      <c r="V10">
        <f t="shared" si="2"/>
        <v>295</v>
      </c>
      <c r="W10">
        <f t="shared" si="3"/>
        <v>284.78250586152114</v>
      </c>
      <c r="X10">
        <f t="shared" si="4"/>
        <v>1.0358782366478902</v>
      </c>
      <c r="Y10">
        <f t="shared" si="1"/>
        <v>1475</v>
      </c>
      <c r="Z10">
        <v>1465</v>
      </c>
      <c r="AA10">
        <f>W10*5</f>
        <v>1423.9125293076058</v>
      </c>
      <c r="AB10">
        <v>1385</v>
      </c>
      <c r="AC10">
        <f t="shared" si="5"/>
        <v>1385</v>
      </c>
      <c r="AD10">
        <f t="shared" si="6"/>
        <v>114</v>
      </c>
      <c r="AE10">
        <f t="shared" si="7"/>
        <v>3</v>
      </c>
    </row>
    <row r="11" spans="1:31" x14ac:dyDescent="0.4">
      <c r="A11" s="12" t="s">
        <v>86</v>
      </c>
      <c r="B11" s="13" t="s">
        <v>90</v>
      </c>
      <c r="C11" s="5" t="s">
        <v>79</v>
      </c>
      <c r="D11" s="5" t="s">
        <v>57</v>
      </c>
      <c r="E11" s="5" t="s">
        <v>42</v>
      </c>
      <c r="F11" s="5">
        <v>2</v>
      </c>
      <c r="G11" s="6">
        <v>46063</v>
      </c>
      <c r="H11" s="5">
        <v>45</v>
      </c>
      <c r="I11" s="5">
        <v>27419</v>
      </c>
      <c r="J11" s="5">
        <v>40921</v>
      </c>
      <c r="K11" s="5"/>
      <c r="L11" s="5">
        <v>504</v>
      </c>
      <c r="M11" s="5">
        <v>2</v>
      </c>
      <c r="N11" s="5"/>
      <c r="O11" s="14">
        <v>9</v>
      </c>
      <c r="P11" s="5">
        <v>1</v>
      </c>
      <c r="Q11" s="5"/>
      <c r="R11" s="5"/>
      <c r="S11" s="6" t="str">
        <f t="shared" si="0"/>
        <v>bad</v>
      </c>
      <c r="T11" s="6" t="str">
        <f t="shared" si="0"/>
        <v>bad</v>
      </c>
      <c r="U11" s="6">
        <v>46063</v>
      </c>
      <c r="V11">
        <f t="shared" si="2"/>
        <v>549</v>
      </c>
      <c r="W11">
        <f t="shared" si="3"/>
        <v>346.19760955226718</v>
      </c>
      <c r="X11">
        <f t="shared" si="4"/>
        <v>1.5857995111809537</v>
      </c>
      <c r="Y11">
        <f>V11*5</f>
        <v>2745</v>
      </c>
      <c r="AA11">
        <f>W11*5</f>
        <v>1730.988047761336</v>
      </c>
    </row>
    <row r="12" spans="1:31" s="7" customFormat="1" x14ac:dyDescent="0.4">
      <c r="B12" s="11"/>
      <c r="D12" s="7" t="s">
        <v>60</v>
      </c>
      <c r="E12" s="7" t="s">
        <v>43</v>
      </c>
      <c r="F12" s="7">
        <v>2</v>
      </c>
      <c r="G12" s="8">
        <v>55831</v>
      </c>
      <c r="H12" s="7">
        <v>25</v>
      </c>
      <c r="I12" s="7">
        <v>12618</v>
      </c>
      <c r="J12" s="7">
        <v>10636</v>
      </c>
      <c r="L12" s="7">
        <v>360</v>
      </c>
      <c r="M12" s="7">
        <v>6</v>
      </c>
      <c r="O12" s="8">
        <v>15</v>
      </c>
      <c r="P12" s="7">
        <v>14</v>
      </c>
      <c r="S12" s="8" t="str">
        <f t="shared" si="0"/>
        <v>bad</v>
      </c>
      <c r="T12" s="8" t="str">
        <f t="shared" si="0"/>
        <v>bad</v>
      </c>
      <c r="X12"/>
    </row>
    <row r="13" spans="1:31" x14ac:dyDescent="0.4">
      <c r="D13" t="s">
        <v>61</v>
      </c>
      <c r="E13" t="s">
        <v>44</v>
      </c>
      <c r="F13">
        <v>2</v>
      </c>
      <c r="G13" s="4">
        <v>1023</v>
      </c>
      <c r="H13">
        <v>10</v>
      </c>
      <c r="I13">
        <v>34</v>
      </c>
      <c r="J13">
        <v>683</v>
      </c>
      <c r="L13">
        <v>30</v>
      </c>
      <c r="M13">
        <v>2</v>
      </c>
      <c r="O13" s="8">
        <v>0</v>
      </c>
      <c r="P13">
        <v>0</v>
      </c>
      <c r="S13" t="str">
        <f t="shared" si="0"/>
        <v>good</v>
      </c>
      <c r="T13" t="str">
        <f t="shared" si="0"/>
        <v>good</v>
      </c>
      <c r="W13">
        <v>2</v>
      </c>
    </row>
    <row r="14" spans="1:31" x14ac:dyDescent="0.4">
      <c r="D14" t="s">
        <v>62</v>
      </c>
      <c r="E14" t="s">
        <v>45</v>
      </c>
      <c r="F14">
        <v>2</v>
      </c>
      <c r="G14" s="4">
        <v>1705</v>
      </c>
      <c r="H14">
        <v>20</v>
      </c>
      <c r="I14">
        <v>716</v>
      </c>
      <c r="J14">
        <v>342</v>
      </c>
      <c r="L14">
        <v>30</v>
      </c>
      <c r="M14">
        <v>2</v>
      </c>
      <c r="O14" s="8">
        <v>0</v>
      </c>
      <c r="P14">
        <v>10</v>
      </c>
      <c r="S14" t="str">
        <f t="shared" ref="S14:S23" si="8">IF(O14&gt;0,"bad","good")</f>
        <v>good</v>
      </c>
      <c r="T14" t="str">
        <f t="shared" ref="T14:T23" si="9">IF(P14&gt;0,"bad","good")</f>
        <v>bad</v>
      </c>
    </row>
    <row r="15" spans="1:31" x14ac:dyDescent="0.4">
      <c r="F15">
        <v>2</v>
      </c>
      <c r="G15" s="4">
        <v>4095</v>
      </c>
      <c r="H15">
        <v>12</v>
      </c>
      <c r="I15">
        <v>703</v>
      </c>
      <c r="J15">
        <v>911</v>
      </c>
      <c r="K15">
        <v>3394</v>
      </c>
      <c r="L15">
        <v>12</v>
      </c>
      <c r="M15">
        <v>6</v>
      </c>
      <c r="N15">
        <v>2</v>
      </c>
      <c r="O15" s="8">
        <v>0</v>
      </c>
      <c r="P15">
        <v>0</v>
      </c>
      <c r="Q15">
        <v>0</v>
      </c>
      <c r="S15" t="str">
        <f t="shared" si="8"/>
        <v>good</v>
      </c>
      <c r="T15" t="str">
        <f t="shared" si="9"/>
        <v>good</v>
      </c>
    </row>
    <row r="16" spans="1:31" x14ac:dyDescent="0.4">
      <c r="D16" t="s">
        <v>63</v>
      </c>
      <c r="E16" t="s">
        <v>46</v>
      </c>
      <c r="F16">
        <v>2</v>
      </c>
      <c r="G16" s="4">
        <v>17425</v>
      </c>
      <c r="H16">
        <v>40</v>
      </c>
      <c r="I16">
        <v>5951</v>
      </c>
      <c r="J16">
        <v>14351</v>
      </c>
      <c r="L16">
        <v>40</v>
      </c>
      <c r="M16">
        <v>8</v>
      </c>
      <c r="O16" s="8">
        <v>0</v>
      </c>
      <c r="P16">
        <v>20</v>
      </c>
      <c r="S16" t="str">
        <f t="shared" si="8"/>
        <v>good</v>
      </c>
      <c r="T16" t="str">
        <f t="shared" si="9"/>
        <v>bad</v>
      </c>
      <c r="X16">
        <v>27311</v>
      </c>
      <c r="Y16">
        <v>21845</v>
      </c>
    </row>
    <row r="17" spans="4:29" x14ac:dyDescent="0.4">
      <c r="F17">
        <v>2</v>
      </c>
      <c r="G17" s="4">
        <v>15709</v>
      </c>
      <c r="H17">
        <v>22</v>
      </c>
      <c r="I17">
        <v>13239</v>
      </c>
      <c r="L17">
        <v>682</v>
      </c>
      <c r="O17" s="8">
        <v>0</v>
      </c>
      <c r="S17" t="str">
        <f t="shared" si="8"/>
        <v>good</v>
      </c>
      <c r="T17" t="str">
        <f t="shared" si="9"/>
        <v>good</v>
      </c>
      <c r="X17">
        <v>1740</v>
      </c>
      <c r="Y17">
        <v>790</v>
      </c>
      <c r="AA17">
        <v>835</v>
      </c>
    </row>
    <row r="18" spans="4:29" x14ac:dyDescent="0.4">
      <c r="D18" t="s">
        <v>64</v>
      </c>
      <c r="E18" t="s">
        <v>47</v>
      </c>
      <c r="F18">
        <v>2</v>
      </c>
      <c r="G18" s="4">
        <v>24295</v>
      </c>
      <c r="H18">
        <v>28</v>
      </c>
      <c r="I18">
        <v>16536</v>
      </c>
      <c r="J18">
        <v>24291</v>
      </c>
      <c r="L18">
        <v>336</v>
      </c>
      <c r="M18">
        <v>2</v>
      </c>
      <c r="O18" s="8">
        <v>0</v>
      </c>
      <c r="P18">
        <v>4</v>
      </c>
      <c r="S18" t="str">
        <f t="shared" si="8"/>
        <v>good</v>
      </c>
      <c r="T18" t="str">
        <f t="shared" si="9"/>
        <v>bad</v>
      </c>
      <c r="X18">
        <v>1465</v>
      </c>
      <c r="Y18">
        <v>710</v>
      </c>
      <c r="AA18">
        <v>715</v>
      </c>
      <c r="AC18">
        <v>1385</v>
      </c>
    </row>
    <row r="19" spans="4:29" x14ac:dyDescent="0.4">
      <c r="D19" t="s">
        <v>65</v>
      </c>
      <c r="E19" t="s">
        <v>48</v>
      </c>
      <c r="F19">
        <v>2</v>
      </c>
      <c r="G19" s="4">
        <v>27305</v>
      </c>
      <c r="H19">
        <v>28</v>
      </c>
      <c r="I19">
        <v>16386</v>
      </c>
      <c r="J19">
        <v>6631</v>
      </c>
      <c r="L19">
        <v>126</v>
      </c>
      <c r="M19">
        <v>6</v>
      </c>
      <c r="O19" s="8">
        <v>0</v>
      </c>
      <c r="P19">
        <v>16</v>
      </c>
      <c r="S19" t="str">
        <f t="shared" si="8"/>
        <v>good</v>
      </c>
      <c r="T19" t="str">
        <f t="shared" si="9"/>
        <v>bad</v>
      </c>
      <c r="X19">
        <v>1385</v>
      </c>
      <c r="Y19">
        <v>455</v>
      </c>
      <c r="AA19">
        <v>640</v>
      </c>
      <c r="AC19">
        <v>1465</v>
      </c>
    </row>
    <row r="20" spans="4:29" x14ac:dyDescent="0.4">
      <c r="F20">
        <v>2</v>
      </c>
      <c r="G20" s="4">
        <v>28679</v>
      </c>
      <c r="H20">
        <v>24</v>
      </c>
      <c r="I20">
        <v>28204</v>
      </c>
      <c r="J20">
        <v>11733</v>
      </c>
      <c r="K20">
        <v>14920</v>
      </c>
      <c r="L20">
        <v>240</v>
      </c>
      <c r="M20">
        <v>2</v>
      </c>
      <c r="N20">
        <v>2</v>
      </c>
      <c r="O20" s="8">
        <v>0</v>
      </c>
      <c r="P20">
        <v>15</v>
      </c>
      <c r="Q20">
        <v>1</v>
      </c>
      <c r="S20" t="str">
        <f t="shared" si="8"/>
        <v>good</v>
      </c>
      <c r="T20" t="str">
        <f t="shared" si="9"/>
        <v>bad</v>
      </c>
    </row>
    <row r="21" spans="4:29" x14ac:dyDescent="0.4">
      <c r="D21" t="s">
        <v>66</v>
      </c>
      <c r="E21" t="s">
        <v>49</v>
      </c>
      <c r="F21">
        <v>2</v>
      </c>
      <c r="G21" s="4">
        <v>31775</v>
      </c>
      <c r="H21">
        <v>20</v>
      </c>
      <c r="I21">
        <v>17226</v>
      </c>
      <c r="J21">
        <v>6626</v>
      </c>
      <c r="L21">
        <v>120</v>
      </c>
      <c r="M21">
        <v>10</v>
      </c>
      <c r="O21" s="8">
        <v>0</v>
      </c>
      <c r="P21">
        <v>0</v>
      </c>
      <c r="S21" t="str">
        <f t="shared" si="8"/>
        <v>good</v>
      </c>
      <c r="T21" t="str">
        <f t="shared" si="9"/>
        <v>good</v>
      </c>
    </row>
    <row r="22" spans="4:29" x14ac:dyDescent="0.4">
      <c r="F22">
        <v>2</v>
      </c>
      <c r="G22" s="4">
        <v>32767</v>
      </c>
      <c r="H22">
        <v>15</v>
      </c>
      <c r="I22">
        <v>24739</v>
      </c>
      <c r="J22">
        <v>16836</v>
      </c>
      <c r="K22">
        <v>27226</v>
      </c>
      <c r="L22">
        <v>150</v>
      </c>
      <c r="M22">
        <v>6</v>
      </c>
      <c r="N22">
        <v>2</v>
      </c>
      <c r="O22" s="8">
        <v>0</v>
      </c>
      <c r="P22">
        <v>9</v>
      </c>
      <c r="Q22">
        <v>1</v>
      </c>
      <c r="S22" t="str">
        <f t="shared" si="8"/>
        <v>good</v>
      </c>
      <c r="T22" t="str">
        <f t="shared" si="9"/>
        <v>bad</v>
      </c>
    </row>
    <row r="23" spans="4:29" x14ac:dyDescent="0.4">
      <c r="D23" t="s">
        <v>67</v>
      </c>
      <c r="E23" t="s">
        <v>50</v>
      </c>
      <c r="F23">
        <v>2</v>
      </c>
      <c r="G23" s="4">
        <v>35113</v>
      </c>
      <c r="H23">
        <v>36</v>
      </c>
      <c r="I23">
        <v>32709</v>
      </c>
      <c r="J23">
        <v>10805</v>
      </c>
      <c r="L23">
        <v>72</v>
      </c>
      <c r="M23">
        <v>12</v>
      </c>
      <c r="O23" s="8">
        <v>0</v>
      </c>
      <c r="P23">
        <v>0</v>
      </c>
      <c r="S23" t="str">
        <f t="shared" si="8"/>
        <v>good</v>
      </c>
      <c r="T23" t="str">
        <f t="shared" si="9"/>
        <v>good</v>
      </c>
    </row>
    <row r="24" spans="4:29" x14ac:dyDescent="0.4">
      <c r="D24" t="s">
        <v>68</v>
      </c>
      <c r="E24" t="s">
        <v>51</v>
      </c>
      <c r="F24">
        <v>2</v>
      </c>
      <c r="G24" s="4">
        <v>45655</v>
      </c>
      <c r="H24">
        <v>44</v>
      </c>
      <c r="I24">
        <v>34054</v>
      </c>
      <c r="J24">
        <v>8003</v>
      </c>
      <c r="L24">
        <v>396</v>
      </c>
      <c r="M24">
        <v>2</v>
      </c>
      <c r="O24" s="8">
        <v>0</v>
      </c>
      <c r="P24">
        <v>22</v>
      </c>
      <c r="S24" t="str">
        <f>IF(O24&gt;0,"bad","good")</f>
        <v>good</v>
      </c>
      <c r="T24" t="str">
        <f>IF(P24&gt;0,"bad","good")</f>
        <v>bad</v>
      </c>
    </row>
    <row r="25" spans="4:29" x14ac:dyDescent="0.4">
      <c r="D25" t="s">
        <v>69</v>
      </c>
      <c r="E25" t="s">
        <v>52</v>
      </c>
      <c r="F25">
        <v>2</v>
      </c>
      <c r="G25" s="4">
        <v>42799</v>
      </c>
      <c r="H25">
        <v>21</v>
      </c>
      <c r="I25">
        <v>18565</v>
      </c>
      <c r="J25">
        <v>35304</v>
      </c>
      <c r="L25">
        <v>1008</v>
      </c>
      <c r="M25">
        <v>2</v>
      </c>
      <c r="O25" s="8">
        <v>0</v>
      </c>
      <c r="P25">
        <v>16</v>
      </c>
      <c r="S25" t="str">
        <f t="shared" ref="S25:S28" si="10">IF(O25&gt;0,"bad","good")</f>
        <v>good</v>
      </c>
      <c r="T25" t="str">
        <f t="shared" ref="T25:T28" si="11">IF(P25&gt;0,"bad","good")</f>
        <v>bad</v>
      </c>
    </row>
    <row r="26" spans="4:29" x14ac:dyDescent="0.4">
      <c r="D26" t="s">
        <v>70</v>
      </c>
      <c r="E26" t="s">
        <v>53</v>
      </c>
      <c r="F26">
        <v>2</v>
      </c>
      <c r="G26" s="4">
        <v>53261</v>
      </c>
      <c r="H26">
        <v>24</v>
      </c>
      <c r="I26">
        <v>15913</v>
      </c>
      <c r="J26">
        <v>16017</v>
      </c>
      <c r="L26">
        <v>240</v>
      </c>
      <c r="M26">
        <v>8</v>
      </c>
      <c r="O26" s="8">
        <v>0</v>
      </c>
      <c r="P26">
        <v>12</v>
      </c>
      <c r="S26" t="str">
        <f t="shared" si="10"/>
        <v>good</v>
      </c>
      <c r="T26" t="str">
        <f t="shared" si="11"/>
        <v>bad</v>
      </c>
    </row>
    <row r="27" spans="4:29" x14ac:dyDescent="0.4">
      <c r="F27">
        <v>2</v>
      </c>
      <c r="G27" s="4">
        <v>49981</v>
      </c>
      <c r="H27">
        <v>30</v>
      </c>
      <c r="I27">
        <v>20348</v>
      </c>
      <c r="L27">
        <v>1650</v>
      </c>
      <c r="O27" s="8">
        <v>0</v>
      </c>
      <c r="S27" t="str">
        <f t="shared" si="10"/>
        <v>good</v>
      </c>
      <c r="T27" t="str">
        <f t="shared" si="11"/>
        <v>good</v>
      </c>
    </row>
    <row r="28" spans="4:29" x14ac:dyDescent="0.4">
      <c r="F28">
        <v>2</v>
      </c>
      <c r="G28" s="4">
        <v>60787</v>
      </c>
      <c r="H28">
        <v>22</v>
      </c>
      <c r="I28">
        <v>1316</v>
      </c>
      <c r="L28">
        <v>2728</v>
      </c>
      <c r="O28" s="8">
        <v>0</v>
      </c>
      <c r="S28" t="str">
        <f t="shared" si="10"/>
        <v>good</v>
      </c>
      <c r="T28" t="str">
        <f t="shared" si="11"/>
        <v>good</v>
      </c>
    </row>
    <row r="30" spans="4:29" x14ac:dyDescent="0.4">
      <c r="F30">
        <v>7</v>
      </c>
      <c r="G30" s="4">
        <v>57</v>
      </c>
      <c r="H30">
        <v>3</v>
      </c>
      <c r="I30">
        <v>40</v>
      </c>
      <c r="J30">
        <v>20</v>
      </c>
      <c r="L30">
        <v>6</v>
      </c>
      <c r="M30">
        <v>2</v>
      </c>
      <c r="O30" s="8">
        <v>1</v>
      </c>
      <c r="P30">
        <v>0</v>
      </c>
      <c r="S30" t="str">
        <f t="shared" ref="S6:S50" si="12">IF(O30&gt;0,"bad","good")</f>
        <v>bad</v>
      </c>
    </row>
    <row r="32" spans="4:29" x14ac:dyDescent="0.4">
      <c r="F32">
        <v>17</v>
      </c>
      <c r="G32" s="4">
        <v>105</v>
      </c>
      <c r="H32">
        <v>12</v>
      </c>
      <c r="I32">
        <v>71</v>
      </c>
      <c r="J32">
        <v>22</v>
      </c>
      <c r="L32">
        <v>2</v>
      </c>
      <c r="M32">
        <v>2</v>
      </c>
      <c r="O32" s="8">
        <v>0</v>
      </c>
      <c r="P32">
        <v>6</v>
      </c>
      <c r="S32" t="str">
        <f t="shared" si="12"/>
        <v>good</v>
      </c>
    </row>
    <row r="33" spans="6:19" x14ac:dyDescent="0.4">
      <c r="F33">
        <v>17</v>
      </c>
      <c r="G33" s="4">
        <v>1365</v>
      </c>
      <c r="H33">
        <v>12</v>
      </c>
      <c r="I33">
        <v>106</v>
      </c>
      <c r="J33">
        <v>911</v>
      </c>
      <c r="K33">
        <v>547</v>
      </c>
      <c r="L33">
        <v>12</v>
      </c>
      <c r="M33">
        <v>2</v>
      </c>
      <c r="N33">
        <v>2</v>
      </c>
      <c r="O33" s="8">
        <v>0</v>
      </c>
      <c r="P33">
        <v>0</v>
      </c>
      <c r="Q33">
        <v>6</v>
      </c>
      <c r="S33" t="str">
        <f t="shared" si="12"/>
        <v>good</v>
      </c>
    </row>
    <row r="34" spans="6:19" x14ac:dyDescent="0.4">
      <c r="F34">
        <v>17</v>
      </c>
      <c r="G34" s="4">
        <v>21917</v>
      </c>
      <c r="H34">
        <v>30</v>
      </c>
      <c r="I34">
        <v>12930</v>
      </c>
      <c r="J34">
        <v>21729</v>
      </c>
      <c r="L34">
        <v>300</v>
      </c>
      <c r="M34">
        <v>2</v>
      </c>
      <c r="O34" s="8">
        <v>0</v>
      </c>
      <c r="P34">
        <v>24</v>
      </c>
      <c r="S34" t="str">
        <f t="shared" si="12"/>
        <v>good</v>
      </c>
    </row>
    <row r="35" spans="6:19" x14ac:dyDescent="0.4">
      <c r="F35">
        <v>17</v>
      </c>
      <c r="G35" s="4">
        <v>34441</v>
      </c>
      <c r="H35">
        <v>30</v>
      </c>
      <c r="I35">
        <v>11984</v>
      </c>
      <c r="J35">
        <v>25049</v>
      </c>
      <c r="L35">
        <v>100</v>
      </c>
      <c r="M35">
        <v>10</v>
      </c>
      <c r="O35" s="8">
        <v>20</v>
      </c>
      <c r="P35">
        <v>0</v>
      </c>
      <c r="S35" t="str">
        <f t="shared" si="12"/>
        <v>bad</v>
      </c>
    </row>
    <row r="36" spans="6:19" x14ac:dyDescent="0.4">
      <c r="F36">
        <v>17</v>
      </c>
      <c r="G36" s="4">
        <v>45551</v>
      </c>
      <c r="H36">
        <v>40</v>
      </c>
      <c r="I36">
        <v>41663</v>
      </c>
      <c r="J36">
        <v>37270</v>
      </c>
      <c r="L36">
        <v>100</v>
      </c>
      <c r="M36">
        <v>10</v>
      </c>
      <c r="O36" s="8">
        <v>20</v>
      </c>
      <c r="P36">
        <v>0</v>
      </c>
      <c r="S36" t="str">
        <f t="shared" si="12"/>
        <v>bad</v>
      </c>
    </row>
    <row r="37" spans="6:19" x14ac:dyDescent="0.4">
      <c r="F37">
        <v>17</v>
      </c>
      <c r="G37" s="4">
        <v>52429</v>
      </c>
      <c r="H37">
        <v>36</v>
      </c>
      <c r="I37">
        <v>43674</v>
      </c>
      <c r="J37">
        <v>36041</v>
      </c>
      <c r="L37">
        <v>108</v>
      </c>
      <c r="M37">
        <v>12</v>
      </c>
      <c r="O37" s="8">
        <v>0</v>
      </c>
      <c r="P37">
        <v>24</v>
      </c>
      <c r="S37" t="str">
        <f t="shared" si="12"/>
        <v>good</v>
      </c>
    </row>
    <row r="38" spans="6:19" x14ac:dyDescent="0.4">
      <c r="F38">
        <v>17</v>
      </c>
      <c r="G38" s="4">
        <v>59363</v>
      </c>
      <c r="H38">
        <v>44</v>
      </c>
      <c r="I38">
        <v>7328</v>
      </c>
      <c r="J38">
        <v>24174</v>
      </c>
      <c r="L38">
        <v>616</v>
      </c>
      <c r="M38">
        <v>2</v>
      </c>
      <c r="O38" s="8">
        <v>0</v>
      </c>
      <c r="P38">
        <v>22</v>
      </c>
      <c r="S38" t="str">
        <f t="shared" si="12"/>
        <v>good</v>
      </c>
    </row>
    <row r="39" spans="6:19" x14ac:dyDescent="0.4">
      <c r="F39">
        <v>17</v>
      </c>
      <c r="G39" s="4">
        <v>78881</v>
      </c>
      <c r="H39">
        <v>10</v>
      </c>
      <c r="I39">
        <v>55819</v>
      </c>
      <c r="J39">
        <v>71711</v>
      </c>
      <c r="L39">
        <v>700</v>
      </c>
      <c r="M39">
        <v>10</v>
      </c>
      <c r="O39" s="8">
        <v>0</v>
      </c>
      <c r="P39">
        <v>0</v>
      </c>
      <c r="S39" t="str">
        <f t="shared" si="12"/>
        <v>good</v>
      </c>
    </row>
    <row r="41" spans="6:19" x14ac:dyDescent="0.4">
      <c r="F41">
        <v>127</v>
      </c>
      <c r="G41" s="4">
        <v>1365</v>
      </c>
      <c r="H41">
        <v>12</v>
      </c>
      <c r="I41">
        <v>241</v>
      </c>
      <c r="J41">
        <v>1336</v>
      </c>
      <c r="K41">
        <v>911</v>
      </c>
      <c r="L41">
        <v>12</v>
      </c>
      <c r="M41">
        <v>2</v>
      </c>
      <c r="N41">
        <v>2</v>
      </c>
      <c r="O41" s="8">
        <v>0</v>
      </c>
      <c r="P41">
        <v>8</v>
      </c>
      <c r="Q41">
        <v>0</v>
      </c>
      <c r="S41" t="str">
        <f t="shared" si="12"/>
        <v>good</v>
      </c>
    </row>
    <row r="42" spans="6:19" x14ac:dyDescent="0.4">
      <c r="F42">
        <v>127</v>
      </c>
      <c r="G42" s="4">
        <v>1925</v>
      </c>
      <c r="H42">
        <v>20</v>
      </c>
      <c r="I42">
        <v>376</v>
      </c>
      <c r="J42">
        <v>351</v>
      </c>
      <c r="L42">
        <v>30</v>
      </c>
      <c r="M42">
        <v>2</v>
      </c>
      <c r="O42" s="8">
        <v>0</v>
      </c>
      <c r="P42">
        <v>0</v>
      </c>
      <c r="S42" t="str">
        <f t="shared" si="12"/>
        <v>good</v>
      </c>
    </row>
    <row r="43" spans="6:19" x14ac:dyDescent="0.4">
      <c r="F43">
        <v>127</v>
      </c>
      <c r="G43" s="4">
        <v>2821</v>
      </c>
      <c r="H43">
        <v>30</v>
      </c>
      <c r="I43">
        <v>652</v>
      </c>
      <c r="J43">
        <v>1613</v>
      </c>
      <c r="L43">
        <v>12</v>
      </c>
      <c r="M43">
        <v>6</v>
      </c>
      <c r="O43" s="8">
        <v>0</v>
      </c>
      <c r="P43">
        <v>0</v>
      </c>
      <c r="S43" t="str">
        <f t="shared" si="12"/>
        <v>good</v>
      </c>
    </row>
    <row r="44" spans="6:19" x14ac:dyDescent="0.4">
      <c r="F44">
        <v>127</v>
      </c>
      <c r="G44" s="4">
        <v>24295</v>
      </c>
      <c r="H44">
        <v>28</v>
      </c>
      <c r="I44">
        <v>20606</v>
      </c>
      <c r="J44">
        <v>8221</v>
      </c>
      <c r="L44">
        <v>336</v>
      </c>
      <c r="M44">
        <v>2</v>
      </c>
      <c r="O44" s="8">
        <v>0</v>
      </c>
      <c r="P44">
        <v>20</v>
      </c>
      <c r="S44" t="str">
        <f t="shared" si="12"/>
        <v>good</v>
      </c>
    </row>
    <row r="45" spans="6:19" x14ac:dyDescent="0.4">
      <c r="F45">
        <v>127</v>
      </c>
      <c r="G45" s="4">
        <v>30277</v>
      </c>
      <c r="H45">
        <v>24</v>
      </c>
      <c r="I45">
        <v>9415</v>
      </c>
      <c r="J45">
        <v>16304</v>
      </c>
      <c r="L45">
        <v>272</v>
      </c>
      <c r="M45">
        <v>4</v>
      </c>
      <c r="O45" s="8">
        <v>8</v>
      </c>
      <c r="P45">
        <v>16</v>
      </c>
      <c r="S45" t="str">
        <f t="shared" si="12"/>
        <v>bad</v>
      </c>
    </row>
    <row r="46" spans="6:19" x14ac:dyDescent="0.4">
      <c r="F46">
        <v>127</v>
      </c>
      <c r="G46" s="4">
        <v>32551</v>
      </c>
      <c r="H46">
        <v>14</v>
      </c>
      <c r="I46">
        <v>1893</v>
      </c>
      <c r="J46">
        <v>27007</v>
      </c>
      <c r="L46">
        <v>378</v>
      </c>
      <c r="M46">
        <v>6</v>
      </c>
      <c r="O46" s="8">
        <v>7</v>
      </c>
      <c r="P46">
        <v>1</v>
      </c>
      <c r="S46" t="str">
        <f t="shared" si="12"/>
        <v>bad</v>
      </c>
    </row>
    <row r="47" spans="6:19" x14ac:dyDescent="0.4">
      <c r="F47">
        <v>127</v>
      </c>
      <c r="G47" s="4">
        <v>51319</v>
      </c>
      <c r="H47">
        <v>36</v>
      </c>
      <c r="I47">
        <v>41479</v>
      </c>
      <c r="J47">
        <v>36732</v>
      </c>
      <c r="L47">
        <v>36</v>
      </c>
      <c r="M47">
        <v>36</v>
      </c>
      <c r="O47" s="8">
        <v>18</v>
      </c>
      <c r="P47">
        <v>18</v>
      </c>
      <c r="S47" t="str">
        <f t="shared" si="12"/>
        <v>bad</v>
      </c>
    </row>
    <row r="48" spans="6:19" x14ac:dyDescent="0.4">
      <c r="F48">
        <v>127</v>
      </c>
      <c r="G48" s="4">
        <v>61103</v>
      </c>
      <c r="H48">
        <v>28</v>
      </c>
      <c r="I48">
        <v>11224</v>
      </c>
      <c r="J48">
        <v>22002</v>
      </c>
      <c r="L48">
        <v>42</v>
      </c>
      <c r="M48">
        <v>42</v>
      </c>
      <c r="O48" s="8">
        <v>0</v>
      </c>
      <c r="P48">
        <v>0</v>
      </c>
      <c r="S48" t="str">
        <f t="shared" si="12"/>
        <v>good</v>
      </c>
    </row>
    <row r="49" spans="6:19" x14ac:dyDescent="0.4">
      <c r="F49">
        <v>127</v>
      </c>
      <c r="G49" s="4">
        <v>61787</v>
      </c>
      <c r="H49">
        <v>40</v>
      </c>
      <c r="I49">
        <v>23633</v>
      </c>
      <c r="J49">
        <v>26716</v>
      </c>
      <c r="L49">
        <v>680</v>
      </c>
      <c r="M49">
        <v>2</v>
      </c>
      <c r="O49" s="8">
        <v>0</v>
      </c>
      <c r="P49">
        <v>24</v>
      </c>
      <c r="S49" t="str">
        <f t="shared" si="12"/>
        <v>good</v>
      </c>
    </row>
    <row r="50" spans="6:19" x14ac:dyDescent="0.4">
      <c r="F50">
        <v>127</v>
      </c>
      <c r="G50" s="4">
        <v>77531</v>
      </c>
      <c r="H50">
        <v>30</v>
      </c>
      <c r="I50">
        <v>71921</v>
      </c>
      <c r="J50">
        <v>25018</v>
      </c>
      <c r="L50">
        <v>120</v>
      </c>
      <c r="M50">
        <v>20</v>
      </c>
      <c r="O50" s="8">
        <v>0</v>
      </c>
      <c r="P50">
        <v>0</v>
      </c>
      <c r="S50" t="str">
        <f t="shared" si="12"/>
        <v>good</v>
      </c>
    </row>
    <row r="65" spans="5:7" x14ac:dyDescent="0.4">
      <c r="E65">
        <v>975.59900000000005</v>
      </c>
    </row>
    <row r="66" spans="5:7" x14ac:dyDescent="0.4">
      <c r="E66">
        <f>SUM(F66:M66)</f>
        <v>910.92899999999997</v>
      </c>
      <c r="F66">
        <v>16.922000000000001</v>
      </c>
      <c r="G66" s="4">
        <v>894.00699999999995</v>
      </c>
    </row>
    <row r="67" spans="5:7" x14ac:dyDescent="0.4">
      <c r="E67">
        <f>E65-E66</f>
        <v>64.670000000000073</v>
      </c>
    </row>
    <row r="70" spans="5:7" x14ac:dyDescent="0.4">
      <c r="E70">
        <v>139.93600000000001</v>
      </c>
    </row>
    <row r="71" spans="5:7" x14ac:dyDescent="0.4">
      <c r="E71">
        <f>SUM(F71:M71)</f>
        <v>130.07275300000001</v>
      </c>
      <c r="F71">
        <v>0.59675299999999998</v>
      </c>
      <c r="G71" s="4">
        <v>129.476</v>
      </c>
    </row>
    <row r="72" spans="5:7" x14ac:dyDescent="0.4">
      <c r="E72">
        <f>E70-E71</f>
        <v>9.8632470000000012</v>
      </c>
    </row>
  </sheetData>
  <autoFilter ref="F4:S28">
    <sortState ref="F5:S28">
      <sortCondition ref="S4:S28"/>
    </sortState>
  </autoFilter>
  <mergeCells count="3">
    <mergeCell ref="C1:E1"/>
    <mergeCell ref="A1:B1"/>
    <mergeCell ref="Y5:A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B2" sqref="B2:B18"/>
    </sheetView>
  </sheetViews>
  <sheetFormatPr defaultRowHeight="17.399999999999999" x14ac:dyDescent="0.4"/>
  <cols>
    <col min="13" max="13" width="77.8984375" bestFit="1" customWidth="1"/>
  </cols>
  <sheetData>
    <row r="1" spans="1:19" x14ac:dyDescent="0.4">
      <c r="B1" t="s">
        <v>1</v>
      </c>
      <c r="E1" t="s">
        <v>3</v>
      </c>
      <c r="G1" t="s">
        <v>4</v>
      </c>
      <c r="I1" t="s">
        <v>6</v>
      </c>
      <c r="K1" t="s">
        <v>7</v>
      </c>
      <c r="L1" t="s">
        <v>8</v>
      </c>
      <c r="N1" t="s">
        <v>9</v>
      </c>
      <c r="O1" t="s">
        <v>10</v>
      </c>
      <c r="P1" t="s">
        <v>11</v>
      </c>
    </row>
    <row r="2" spans="1:19" x14ac:dyDescent="0.4">
      <c r="A2" s="2" t="s">
        <v>14</v>
      </c>
      <c r="B2" s="2">
        <v>105</v>
      </c>
      <c r="C2" s="2" t="s">
        <v>15</v>
      </c>
      <c r="D2" s="2" t="s">
        <v>17</v>
      </c>
      <c r="E2" s="2">
        <v>31</v>
      </c>
      <c r="F2" s="2" t="s">
        <v>15</v>
      </c>
      <c r="G2" s="2">
        <v>71</v>
      </c>
      <c r="H2" s="2" t="s">
        <v>16</v>
      </c>
      <c r="I2" s="2">
        <v>-2</v>
      </c>
      <c r="J2" s="2" t="s">
        <v>15</v>
      </c>
      <c r="K2" s="2">
        <v>2</v>
      </c>
      <c r="L2" s="2" t="s">
        <v>18</v>
      </c>
      <c r="M2" t="str">
        <f>CONCATENATE(A2,B2,C2,D2,E2,F2,G2,H2,I2,J2,K2,L2)</f>
        <v>m=105 gens="[31 71]" ords="[-2 2]" verbose=1 block=1 ks_strategy=1 force_hoist=-1</v>
      </c>
      <c r="N2">
        <v>4</v>
      </c>
      <c r="O2">
        <v>0</v>
      </c>
      <c r="R2" t="s">
        <v>12</v>
      </c>
      <c r="S2" t="s">
        <v>13</v>
      </c>
    </row>
    <row r="3" spans="1:19" x14ac:dyDescent="0.4">
      <c r="A3" s="2" t="s">
        <v>14</v>
      </c>
      <c r="B3" s="2">
        <v>4369</v>
      </c>
      <c r="C3" s="2" t="s">
        <v>15</v>
      </c>
      <c r="D3" s="2" t="s">
        <v>17</v>
      </c>
      <c r="E3" s="2">
        <v>206</v>
      </c>
      <c r="F3" s="2" t="s">
        <v>15</v>
      </c>
      <c r="G3" s="2">
        <v>2510</v>
      </c>
      <c r="H3" s="2" t="s">
        <v>16</v>
      </c>
      <c r="I3" s="2">
        <v>-128</v>
      </c>
      <c r="J3" s="2" t="s">
        <v>15</v>
      </c>
      <c r="K3" s="2">
        <v>-2</v>
      </c>
      <c r="L3" s="2" t="s">
        <v>18</v>
      </c>
      <c r="M3" t="str">
        <f t="shared" ref="M3:M18" si="0">CONCATENATE(A3,B3,C3,D3,E3,F3,G3,H3,I3,J3,K3,L3)</f>
        <v>m=4369 gens="[206 2510]" ords="[-128 -2]" verbose=1 block=1 ks_strategy=1 force_hoist=-1</v>
      </c>
      <c r="N3">
        <v>8</v>
      </c>
      <c r="O3">
        <v>1</v>
      </c>
      <c r="R3" t="s">
        <v>12</v>
      </c>
      <c r="S3" t="s">
        <v>12</v>
      </c>
    </row>
    <row r="4" spans="1:19" x14ac:dyDescent="0.4">
      <c r="A4" s="2" t="s">
        <v>14</v>
      </c>
      <c r="B4" s="2">
        <v>21845</v>
      </c>
      <c r="C4" s="2" t="s">
        <v>15</v>
      </c>
      <c r="D4" s="2" t="s">
        <v>17</v>
      </c>
      <c r="E4" s="2">
        <v>11651</v>
      </c>
      <c r="F4" s="2" t="s">
        <v>15</v>
      </c>
      <c r="G4" s="2">
        <v>6151</v>
      </c>
      <c r="H4" s="2" t="s">
        <v>16</v>
      </c>
      <c r="I4" s="2">
        <v>-128</v>
      </c>
      <c r="J4" s="2" t="s">
        <v>15</v>
      </c>
      <c r="K4" s="2">
        <v>-8</v>
      </c>
      <c r="L4" s="2" t="s">
        <v>18</v>
      </c>
      <c r="M4" t="str">
        <f t="shared" si="0"/>
        <v>m=21845 gens="[11651 6151]" ords="[-128 -8]" verbose=1 block=1 ks_strategy=1 force_hoist=-1</v>
      </c>
      <c r="N4">
        <v>8</v>
      </c>
      <c r="O4">
        <v>4</v>
      </c>
      <c r="R4" t="s">
        <v>12</v>
      </c>
      <c r="S4" t="s">
        <v>12</v>
      </c>
    </row>
    <row r="5" spans="1:19" x14ac:dyDescent="0.4">
      <c r="A5" s="2" t="s">
        <v>14</v>
      </c>
      <c r="B5" s="2">
        <v>18631</v>
      </c>
      <c r="C5" s="2" t="s">
        <v>15</v>
      </c>
      <c r="D5" s="2" t="s">
        <v>17</v>
      </c>
      <c r="E5" s="2">
        <v>6697</v>
      </c>
      <c r="F5" s="2" t="s">
        <v>15</v>
      </c>
      <c r="G5" s="2">
        <v>9024</v>
      </c>
      <c r="H5" s="2" t="s">
        <v>16</v>
      </c>
      <c r="I5" s="2">
        <v>-120</v>
      </c>
      <c r="J5" s="2" t="s">
        <v>15</v>
      </c>
      <c r="K5" s="2">
        <v>-6</v>
      </c>
      <c r="L5" s="2" t="s">
        <v>18</v>
      </c>
      <c r="M5" t="str">
        <f t="shared" si="0"/>
        <v>m=18631 gens="[6697 9024]" ords="[-120 -6]" verbose=1 block=1 ks_strategy=1 force_hoist=-1</v>
      </c>
      <c r="N5">
        <v>15</v>
      </c>
      <c r="O5">
        <v>14</v>
      </c>
      <c r="R5" t="s">
        <v>12</v>
      </c>
      <c r="S5" t="s">
        <v>12</v>
      </c>
    </row>
    <row r="6" spans="1:19" x14ac:dyDescent="0.4">
      <c r="A6" s="2" t="s">
        <v>14</v>
      </c>
      <c r="B6" s="2">
        <v>27311</v>
      </c>
      <c r="C6" s="2" t="s">
        <v>15</v>
      </c>
      <c r="D6" s="2" t="s">
        <v>17</v>
      </c>
      <c r="E6" s="2">
        <v>1495</v>
      </c>
      <c r="F6" s="2" t="s">
        <v>15</v>
      </c>
      <c r="G6" s="2">
        <v>1453</v>
      </c>
      <c r="H6" s="2" t="s">
        <v>16</v>
      </c>
      <c r="I6" s="2">
        <v>-240</v>
      </c>
      <c r="J6" s="2" t="s">
        <v>15</v>
      </c>
      <c r="K6" s="2">
        <v>-2</v>
      </c>
      <c r="L6" s="2" t="s">
        <v>18</v>
      </c>
      <c r="M6" t="str">
        <f t="shared" si="0"/>
        <v>m=27311 gens="[1495 1453]" ords="[-240 -2]" verbose=1 block=1 ks_strategy=1 force_hoist=-1</v>
      </c>
      <c r="N6">
        <v>20</v>
      </c>
      <c r="O6">
        <v>24</v>
      </c>
      <c r="R6" t="s">
        <v>12</v>
      </c>
      <c r="S6" t="s">
        <v>12</v>
      </c>
    </row>
    <row r="7" spans="1:19" x14ac:dyDescent="0.4">
      <c r="A7" s="2" t="s">
        <v>14</v>
      </c>
      <c r="B7" s="2">
        <v>46063</v>
      </c>
      <c r="C7" s="2" t="s">
        <v>15</v>
      </c>
      <c r="D7" s="2" t="s">
        <v>17</v>
      </c>
      <c r="E7" s="2">
        <v>27419</v>
      </c>
      <c r="F7" s="2" t="s">
        <v>15</v>
      </c>
      <c r="G7" s="2">
        <v>40921</v>
      </c>
      <c r="H7" s="2" t="s">
        <v>16</v>
      </c>
      <c r="I7" s="2">
        <v>-504</v>
      </c>
      <c r="J7" s="2" t="s">
        <v>15</v>
      </c>
      <c r="K7" s="2">
        <v>-2</v>
      </c>
      <c r="L7" s="2" t="s">
        <v>18</v>
      </c>
      <c r="M7" t="str">
        <f t="shared" si="0"/>
        <v>m=46063 gens="[27419 40921]" ords="[-504 -2]" verbose=1 block=1 ks_strategy=1 force_hoist=-1</v>
      </c>
      <c r="N7">
        <v>9</v>
      </c>
      <c r="O7">
        <v>1</v>
      </c>
      <c r="R7" t="s">
        <v>12</v>
      </c>
      <c r="S7" t="s">
        <v>12</v>
      </c>
    </row>
    <row r="8" spans="1:19" x14ac:dyDescent="0.4">
      <c r="A8" s="2" t="s">
        <v>14</v>
      </c>
      <c r="B8" s="2">
        <v>55831</v>
      </c>
      <c r="C8" s="2" t="s">
        <v>15</v>
      </c>
      <c r="D8" s="2" t="s">
        <v>17</v>
      </c>
      <c r="E8" s="2">
        <v>12618</v>
      </c>
      <c r="F8" s="2" t="s">
        <v>15</v>
      </c>
      <c r="G8" s="2">
        <v>10636</v>
      </c>
      <c r="H8" s="2" t="s">
        <v>16</v>
      </c>
      <c r="I8" s="2">
        <v>-360</v>
      </c>
      <c r="J8" s="2" t="s">
        <v>15</v>
      </c>
      <c r="K8" s="2">
        <v>-6</v>
      </c>
      <c r="L8" s="2" t="s">
        <v>18</v>
      </c>
      <c r="M8" t="str">
        <f t="shared" si="0"/>
        <v>m=55831 gens="[12618 10636]" ords="[-360 -6]" verbose=1 block=1 ks_strategy=1 force_hoist=-1</v>
      </c>
      <c r="N8">
        <v>15</v>
      </c>
      <c r="O8">
        <v>14</v>
      </c>
      <c r="R8" t="s">
        <v>12</v>
      </c>
      <c r="S8" t="s">
        <v>12</v>
      </c>
    </row>
    <row r="9" spans="1:19" x14ac:dyDescent="0.4">
      <c r="A9" s="2" t="s">
        <v>14</v>
      </c>
      <c r="B9" s="2">
        <v>1023</v>
      </c>
      <c r="C9" s="2" t="s">
        <v>15</v>
      </c>
      <c r="D9" s="2" t="s">
        <v>17</v>
      </c>
      <c r="E9" s="2">
        <v>34</v>
      </c>
      <c r="F9" s="2" t="s">
        <v>15</v>
      </c>
      <c r="G9" s="2">
        <v>683</v>
      </c>
      <c r="H9" s="2" t="s">
        <v>16</v>
      </c>
      <c r="I9" s="2">
        <v>30</v>
      </c>
      <c r="J9" s="2" t="s">
        <v>15</v>
      </c>
      <c r="K9" s="2">
        <v>2</v>
      </c>
      <c r="L9" s="2" t="s">
        <v>18</v>
      </c>
      <c r="M9" t="str">
        <f t="shared" si="0"/>
        <v>m=1023 gens="[34 683]" ords="[30 2]" verbose=1 block=1 ks_strategy=1 force_hoist=-1</v>
      </c>
      <c r="N9">
        <v>0</v>
      </c>
      <c r="O9">
        <v>0</v>
      </c>
      <c r="R9" t="s">
        <v>13</v>
      </c>
      <c r="S9" t="s">
        <v>13</v>
      </c>
    </row>
    <row r="10" spans="1:19" x14ac:dyDescent="0.4">
      <c r="A10" s="2" t="s">
        <v>14</v>
      </c>
      <c r="B10" s="2">
        <v>1705</v>
      </c>
      <c r="C10" s="2" t="s">
        <v>15</v>
      </c>
      <c r="D10" s="2" t="s">
        <v>17</v>
      </c>
      <c r="E10" s="2">
        <v>716</v>
      </c>
      <c r="F10" s="2" t="s">
        <v>15</v>
      </c>
      <c r="G10" s="2">
        <v>342</v>
      </c>
      <c r="H10" s="2" t="s">
        <v>16</v>
      </c>
      <c r="I10" s="2">
        <v>30</v>
      </c>
      <c r="J10" s="2" t="s">
        <v>15</v>
      </c>
      <c r="K10" s="2">
        <v>-2</v>
      </c>
      <c r="L10" s="2" t="s">
        <v>18</v>
      </c>
      <c r="M10" t="str">
        <f t="shared" si="0"/>
        <v>m=1705 gens="[716 342]" ords="[30 -2]" verbose=1 block=1 ks_strategy=1 force_hoist=-1</v>
      </c>
      <c r="N10">
        <v>0</v>
      </c>
      <c r="O10">
        <v>10</v>
      </c>
      <c r="R10" t="s">
        <v>13</v>
      </c>
      <c r="S10" t="s">
        <v>12</v>
      </c>
    </row>
    <row r="11" spans="1:19" x14ac:dyDescent="0.4">
      <c r="A11" s="2" t="s">
        <v>14</v>
      </c>
      <c r="B11" s="2">
        <v>17425</v>
      </c>
      <c r="C11" s="2" t="s">
        <v>15</v>
      </c>
      <c r="D11" s="2" t="s">
        <v>17</v>
      </c>
      <c r="E11" s="2">
        <v>5951</v>
      </c>
      <c r="F11" s="2" t="s">
        <v>15</v>
      </c>
      <c r="G11" s="2">
        <v>14351</v>
      </c>
      <c r="H11" s="2" t="s">
        <v>16</v>
      </c>
      <c r="I11" s="2">
        <v>40</v>
      </c>
      <c r="J11" s="2" t="s">
        <v>15</v>
      </c>
      <c r="K11" s="2">
        <v>-8</v>
      </c>
      <c r="L11" s="2" t="s">
        <v>18</v>
      </c>
      <c r="M11" t="str">
        <f t="shared" si="0"/>
        <v>m=17425 gens="[5951 14351]" ords="[40 -8]" verbose=1 block=1 ks_strategy=1 force_hoist=-1</v>
      </c>
      <c r="N11">
        <v>0</v>
      </c>
      <c r="O11">
        <v>20</v>
      </c>
      <c r="R11" t="s">
        <v>13</v>
      </c>
      <c r="S11" t="s">
        <v>12</v>
      </c>
    </row>
    <row r="12" spans="1:19" x14ac:dyDescent="0.4">
      <c r="A12" s="2" t="s">
        <v>14</v>
      </c>
      <c r="B12" s="2">
        <v>24295</v>
      </c>
      <c r="C12" s="2" t="s">
        <v>15</v>
      </c>
      <c r="D12" s="2" t="s">
        <v>17</v>
      </c>
      <c r="E12" s="2">
        <v>16536</v>
      </c>
      <c r="F12" s="2" t="s">
        <v>15</v>
      </c>
      <c r="G12" s="2">
        <v>24291</v>
      </c>
      <c r="H12" s="2" t="s">
        <v>16</v>
      </c>
      <c r="I12" s="2">
        <v>336</v>
      </c>
      <c r="J12" s="2" t="s">
        <v>15</v>
      </c>
      <c r="K12" s="2">
        <f>-2</f>
        <v>-2</v>
      </c>
      <c r="L12" s="2" t="s">
        <v>18</v>
      </c>
      <c r="M12" t="str">
        <f t="shared" si="0"/>
        <v>m=24295 gens="[16536 24291]" ords="[336 -2]" verbose=1 block=1 ks_strategy=1 force_hoist=-1</v>
      </c>
      <c r="N12">
        <v>0</v>
      </c>
      <c r="O12">
        <v>4</v>
      </c>
      <c r="R12" t="s">
        <v>13</v>
      </c>
      <c r="S12" t="s">
        <v>12</v>
      </c>
    </row>
    <row r="13" spans="1:19" x14ac:dyDescent="0.4">
      <c r="A13" s="2" t="s">
        <v>14</v>
      </c>
      <c r="B13" s="2">
        <v>27305</v>
      </c>
      <c r="C13" s="2" t="s">
        <v>15</v>
      </c>
      <c r="D13" s="2" t="s">
        <v>17</v>
      </c>
      <c r="E13" s="2">
        <v>16386</v>
      </c>
      <c r="F13" s="2" t="s">
        <v>15</v>
      </c>
      <c r="G13" s="2">
        <v>6631</v>
      </c>
      <c r="H13" s="2" t="s">
        <v>16</v>
      </c>
      <c r="I13" s="2">
        <v>126</v>
      </c>
      <c r="J13" s="2" t="s">
        <v>15</v>
      </c>
      <c r="K13" s="2">
        <v>-6</v>
      </c>
      <c r="L13" s="2" t="s">
        <v>18</v>
      </c>
      <c r="M13" t="str">
        <f t="shared" si="0"/>
        <v>m=27305 gens="[16386 6631]" ords="[126 -6]" verbose=1 block=1 ks_strategy=1 force_hoist=-1</v>
      </c>
      <c r="N13">
        <v>0</v>
      </c>
      <c r="O13">
        <v>16</v>
      </c>
      <c r="R13" t="s">
        <v>13</v>
      </c>
      <c r="S13" t="s">
        <v>12</v>
      </c>
    </row>
    <row r="14" spans="1:19" x14ac:dyDescent="0.4">
      <c r="A14" s="2" t="s">
        <v>14</v>
      </c>
      <c r="B14" s="2">
        <v>31775</v>
      </c>
      <c r="C14" s="2" t="s">
        <v>15</v>
      </c>
      <c r="D14" s="2" t="s">
        <v>17</v>
      </c>
      <c r="E14" s="2">
        <v>17226</v>
      </c>
      <c r="F14" s="2" t="s">
        <v>15</v>
      </c>
      <c r="G14" s="2">
        <v>6626</v>
      </c>
      <c r="H14" s="2" t="s">
        <v>16</v>
      </c>
      <c r="I14" s="2">
        <v>120</v>
      </c>
      <c r="J14" s="2" t="s">
        <v>15</v>
      </c>
      <c r="K14" s="2">
        <v>10</v>
      </c>
      <c r="L14" s="2" t="s">
        <v>18</v>
      </c>
      <c r="M14" t="str">
        <f t="shared" si="0"/>
        <v>m=31775 gens="[17226 6626]" ords="[120 10]" verbose=1 block=1 ks_strategy=1 force_hoist=-1</v>
      </c>
      <c r="N14">
        <v>0</v>
      </c>
      <c r="O14">
        <v>0</v>
      </c>
      <c r="R14" t="s">
        <v>13</v>
      </c>
      <c r="S14" t="s">
        <v>13</v>
      </c>
    </row>
    <row r="15" spans="1:19" x14ac:dyDescent="0.4">
      <c r="A15" s="2" t="s">
        <v>14</v>
      </c>
      <c r="B15" s="2">
        <v>35113</v>
      </c>
      <c r="C15" s="2" t="s">
        <v>15</v>
      </c>
      <c r="D15" s="2" t="s">
        <v>17</v>
      </c>
      <c r="E15" s="2">
        <v>32709</v>
      </c>
      <c r="F15" s="2" t="s">
        <v>15</v>
      </c>
      <c r="G15" s="2">
        <v>10805</v>
      </c>
      <c r="H15" s="2" t="s">
        <v>16</v>
      </c>
      <c r="I15" s="2">
        <v>72</v>
      </c>
      <c r="J15" s="2" t="s">
        <v>15</v>
      </c>
      <c r="K15" s="2">
        <v>12</v>
      </c>
      <c r="L15" s="2" t="s">
        <v>18</v>
      </c>
      <c r="M15" t="str">
        <f t="shared" si="0"/>
        <v>m=35113 gens="[32709 10805]" ords="[72 12]" verbose=1 block=1 ks_strategy=1 force_hoist=-1</v>
      </c>
      <c r="N15">
        <v>0</v>
      </c>
      <c r="O15">
        <v>0</v>
      </c>
      <c r="R15" t="s">
        <v>13</v>
      </c>
      <c r="S15" t="s">
        <v>13</v>
      </c>
    </row>
    <row r="16" spans="1:19" x14ac:dyDescent="0.4">
      <c r="A16" s="2" t="s">
        <v>14</v>
      </c>
      <c r="B16" s="2">
        <v>45655</v>
      </c>
      <c r="C16" s="2" t="s">
        <v>15</v>
      </c>
      <c r="D16" s="2" t="s">
        <v>17</v>
      </c>
      <c r="E16" s="2">
        <v>34054</v>
      </c>
      <c r="F16" s="2" t="s">
        <v>15</v>
      </c>
      <c r="G16" s="2">
        <v>8003</v>
      </c>
      <c r="H16" s="2" t="s">
        <v>16</v>
      </c>
      <c r="I16" s="2">
        <v>396</v>
      </c>
      <c r="J16" s="2" t="s">
        <v>15</v>
      </c>
      <c r="K16" s="2">
        <v>-2</v>
      </c>
      <c r="L16" s="2" t="s">
        <v>18</v>
      </c>
      <c r="M16" t="str">
        <f t="shared" si="0"/>
        <v>m=45655 gens="[34054 8003]" ords="[396 -2]" verbose=1 block=1 ks_strategy=1 force_hoist=-1</v>
      </c>
      <c r="N16">
        <v>0</v>
      </c>
      <c r="O16">
        <v>22</v>
      </c>
      <c r="R16" t="s">
        <v>13</v>
      </c>
      <c r="S16" t="s">
        <v>12</v>
      </c>
    </row>
    <row r="17" spans="1:19" x14ac:dyDescent="0.4">
      <c r="A17" s="2" t="s">
        <v>14</v>
      </c>
      <c r="B17" s="2">
        <v>42799</v>
      </c>
      <c r="C17" s="2" t="s">
        <v>15</v>
      </c>
      <c r="D17" s="2" t="s">
        <v>17</v>
      </c>
      <c r="E17" s="2">
        <v>18565</v>
      </c>
      <c r="F17" s="2" t="s">
        <v>15</v>
      </c>
      <c r="G17" s="2">
        <v>35304</v>
      </c>
      <c r="H17" s="2" t="s">
        <v>16</v>
      </c>
      <c r="I17" s="2">
        <v>1008</v>
      </c>
      <c r="J17" s="2" t="s">
        <v>15</v>
      </c>
      <c r="K17" s="2">
        <v>-2</v>
      </c>
      <c r="L17" s="2" t="s">
        <v>18</v>
      </c>
      <c r="M17" t="str">
        <f t="shared" si="0"/>
        <v>m=42799 gens="[18565 35304]" ords="[1008 -2]" verbose=1 block=1 ks_strategy=1 force_hoist=-1</v>
      </c>
      <c r="N17">
        <v>0</v>
      </c>
      <c r="O17">
        <v>16</v>
      </c>
      <c r="R17" t="s">
        <v>13</v>
      </c>
      <c r="S17" t="s">
        <v>12</v>
      </c>
    </row>
    <row r="18" spans="1:19" x14ac:dyDescent="0.4">
      <c r="A18" s="2" t="s">
        <v>14</v>
      </c>
      <c r="B18" s="2">
        <v>53261</v>
      </c>
      <c r="C18" s="2" t="s">
        <v>15</v>
      </c>
      <c r="D18" s="2" t="s">
        <v>17</v>
      </c>
      <c r="E18" s="2">
        <v>15913</v>
      </c>
      <c r="F18" s="2" t="s">
        <v>15</v>
      </c>
      <c r="G18" s="2">
        <v>16017</v>
      </c>
      <c r="H18" s="2" t="s">
        <v>16</v>
      </c>
      <c r="I18" s="2">
        <v>240</v>
      </c>
      <c r="J18" s="2" t="s">
        <v>15</v>
      </c>
      <c r="K18" s="2">
        <v>-8</v>
      </c>
      <c r="L18" s="2" t="s">
        <v>18</v>
      </c>
      <c r="M18" t="str">
        <f t="shared" si="0"/>
        <v>m=53261 gens="[15913 16017]" ords="[240 -8]" verbose=1 block=1 ks_strategy=1 force_hoist=-1</v>
      </c>
      <c r="N18">
        <v>0</v>
      </c>
      <c r="O18">
        <v>12</v>
      </c>
      <c r="R18" t="s">
        <v>13</v>
      </c>
      <c r="S18" t="s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0"/>
  <sheetViews>
    <sheetView topLeftCell="B1" workbookViewId="0">
      <selection activeCell="F26" sqref="F5:F26"/>
    </sheetView>
  </sheetViews>
  <sheetFormatPr defaultRowHeight="17.399999999999999" x14ac:dyDescent="0.4"/>
  <cols>
    <col min="1" max="1" width="89.796875" bestFit="1" customWidth="1"/>
    <col min="2" max="2" width="12.296875" style="2" customWidth="1"/>
    <col min="3" max="5" width="8.796875" style="2"/>
    <col min="6" max="6" width="95.69921875" bestFit="1" customWidth="1"/>
  </cols>
  <sheetData>
    <row r="4" spans="1:6" x14ac:dyDescent="0.4">
      <c r="C4" s="2" t="s">
        <v>1</v>
      </c>
    </row>
    <row r="5" spans="1:6" x14ac:dyDescent="0.4">
      <c r="A5" t="s">
        <v>35</v>
      </c>
      <c r="B5" s="2" t="s">
        <v>36</v>
      </c>
      <c r="C5" s="2">
        <v>105</v>
      </c>
      <c r="D5" s="2" t="s">
        <v>37</v>
      </c>
      <c r="F5" t="str">
        <f>CONCATENATE(A5,B5,C5,D5)</f>
        <v>m=105 gens="[31 71]" ords="[-2 2]" verbose=1 block=1 ks_strategy=1 force_hoist=-1 &gt; 105_bsgs_2.txt &amp;</v>
      </c>
    </row>
    <row r="6" spans="1:6" x14ac:dyDescent="0.4">
      <c r="B6" s="2" t="s">
        <v>36</v>
      </c>
      <c r="C6" s="2">
        <v>4641</v>
      </c>
      <c r="D6" s="2" t="s">
        <v>37</v>
      </c>
    </row>
    <row r="7" spans="1:6" x14ac:dyDescent="0.4">
      <c r="A7" t="s">
        <v>19</v>
      </c>
      <c r="B7" s="2" t="s">
        <v>36</v>
      </c>
      <c r="C7" s="3">
        <v>4369</v>
      </c>
      <c r="D7" s="2" t="s">
        <v>37</v>
      </c>
      <c r="F7" t="str">
        <f t="shared" ref="F6:F26" si="0">CONCATENATE(A7,B7,C7,D7)</f>
        <v>m=4369 gens="[206 2510]" ords="[-128 -2]" verbose=1 block=1 ks_strategy=1 force_hoist=-1 &gt; 4369_bsgs_2.txt &amp;</v>
      </c>
    </row>
    <row r="8" spans="1:6" x14ac:dyDescent="0.4">
      <c r="A8" t="s">
        <v>20</v>
      </c>
      <c r="B8" s="2" t="s">
        <v>36</v>
      </c>
      <c r="C8" s="2">
        <v>21845</v>
      </c>
      <c r="D8" s="2" t="s">
        <v>37</v>
      </c>
      <c r="F8" t="str">
        <f t="shared" si="0"/>
        <v>m=21845 gens="[11651 6151]" ords="[-128 -8]" verbose=1 block=1 ks_strategy=1 force_hoist=-1 &gt; 21845_bsgs_2.txt &amp;</v>
      </c>
    </row>
    <row r="9" spans="1:6" x14ac:dyDescent="0.4">
      <c r="A9" t="s">
        <v>21</v>
      </c>
      <c r="B9" s="2" t="s">
        <v>36</v>
      </c>
      <c r="C9" s="2">
        <v>18631</v>
      </c>
      <c r="D9" s="2" t="s">
        <v>37</v>
      </c>
      <c r="F9" t="str">
        <f t="shared" si="0"/>
        <v>m=18631 gens="[6697 9024]" ords="[-120 -6]" verbose=1 block=1 ks_strategy=1 force_hoist=-1 &gt; 18631_bsgs_2.txt &amp;</v>
      </c>
    </row>
    <row r="10" spans="1:6" x14ac:dyDescent="0.4">
      <c r="A10" t="s">
        <v>22</v>
      </c>
      <c r="B10" s="2" t="s">
        <v>36</v>
      </c>
      <c r="C10" s="3">
        <v>27311</v>
      </c>
      <c r="D10" s="2" t="s">
        <v>37</v>
      </c>
      <c r="F10" t="str">
        <f t="shared" si="0"/>
        <v>m=27311 gens="[1495 1453]" ords="[-240 -2]" verbose=1 block=1 ks_strategy=1 force_hoist=-1 &gt; 27311_bsgs_2.txt &amp;</v>
      </c>
    </row>
    <row r="11" spans="1:6" x14ac:dyDescent="0.4">
      <c r="A11" t="s">
        <v>23</v>
      </c>
      <c r="B11" s="2" t="s">
        <v>36</v>
      </c>
      <c r="C11" s="3">
        <v>46063</v>
      </c>
      <c r="D11" s="2" t="s">
        <v>37</v>
      </c>
      <c r="F11" t="str">
        <f t="shared" si="0"/>
        <v>m=46063 gens="[27419 40921]" ords="[-504 -2]" verbose=1 block=1 ks_strategy=1 force_hoist=-1 &gt; 46063_bsgs_2.txt &amp;</v>
      </c>
    </row>
    <row r="12" spans="1:6" x14ac:dyDescent="0.4">
      <c r="A12" t="s">
        <v>24</v>
      </c>
      <c r="B12" s="2" t="s">
        <v>36</v>
      </c>
      <c r="C12" s="2">
        <v>55831</v>
      </c>
      <c r="D12" s="2" t="s">
        <v>37</v>
      </c>
      <c r="F12" t="str">
        <f t="shared" si="0"/>
        <v>m=55831 gens="[12618 10636]" ords="[-360 -6]" verbose=1 block=1 ks_strategy=1 force_hoist=-1 &gt; 55831_bsgs_2.txt &amp;</v>
      </c>
    </row>
    <row r="13" spans="1:6" x14ac:dyDescent="0.4">
      <c r="A13" t="s">
        <v>25</v>
      </c>
      <c r="B13" s="2" t="s">
        <v>36</v>
      </c>
      <c r="C13" s="2">
        <v>1023</v>
      </c>
      <c r="D13" s="2" t="s">
        <v>37</v>
      </c>
      <c r="F13" t="str">
        <f t="shared" si="0"/>
        <v>m=1023 gens="[34 683]" ords="[30 2]" verbose=1 block=1 ks_strategy=1 force_hoist=-1 &gt; 1023_bsgs_2.txt &amp;</v>
      </c>
    </row>
    <row r="14" spans="1:6" x14ac:dyDescent="0.4">
      <c r="A14" t="s">
        <v>26</v>
      </c>
      <c r="B14" s="2" t="s">
        <v>36</v>
      </c>
      <c r="C14" s="2">
        <v>1705</v>
      </c>
      <c r="D14" s="2" t="s">
        <v>37</v>
      </c>
      <c r="F14" t="str">
        <f t="shared" si="0"/>
        <v>m=1705 gens="[716 342]" ords="[30 -2]" verbose=1 block=1 ks_strategy=1 force_hoist=-1 &gt; 1705_bsgs_2.txt &amp;</v>
      </c>
    </row>
    <row r="15" spans="1:6" x14ac:dyDescent="0.4">
      <c r="B15" s="2" t="s">
        <v>36</v>
      </c>
      <c r="C15" s="2">
        <v>4095</v>
      </c>
      <c r="D15" s="2" t="s">
        <v>37</v>
      </c>
    </row>
    <row r="16" spans="1:6" x14ac:dyDescent="0.4">
      <c r="A16" t="s">
        <v>27</v>
      </c>
      <c r="B16" s="2" t="s">
        <v>36</v>
      </c>
      <c r="C16" s="2">
        <v>17425</v>
      </c>
      <c r="D16" s="2" t="s">
        <v>37</v>
      </c>
      <c r="F16" t="str">
        <f t="shared" si="0"/>
        <v>m=17425 gens="[5951 14351]" ords="[40 -8]" verbose=1 block=1 ks_strategy=1 force_hoist=-1 &gt; 17425_bsgs_2.txt &amp;</v>
      </c>
    </row>
    <row r="17" spans="1:6" x14ac:dyDescent="0.4">
      <c r="B17" s="2" t="s">
        <v>36</v>
      </c>
      <c r="C17" s="2">
        <v>15709</v>
      </c>
      <c r="D17" s="2" t="s">
        <v>37</v>
      </c>
    </row>
    <row r="18" spans="1:6" x14ac:dyDescent="0.4">
      <c r="A18" t="s">
        <v>28</v>
      </c>
      <c r="B18" s="2" t="s">
        <v>36</v>
      </c>
      <c r="C18" s="2">
        <v>24295</v>
      </c>
      <c r="D18" s="2" t="s">
        <v>37</v>
      </c>
      <c r="F18" t="str">
        <f t="shared" si="0"/>
        <v>m=24295 gens="[16536 24291]" ords="[336 -2]" verbose=1 block=1 ks_strategy=1 force_hoist=-1 &gt; 24295_bsgs_2.txt &amp;</v>
      </c>
    </row>
    <row r="19" spans="1:6" x14ac:dyDescent="0.4">
      <c r="A19" t="s">
        <v>29</v>
      </c>
      <c r="B19" s="2" t="s">
        <v>36</v>
      </c>
      <c r="C19" s="2">
        <v>27305</v>
      </c>
      <c r="D19" s="2" t="s">
        <v>37</v>
      </c>
      <c r="F19" t="str">
        <f t="shared" si="0"/>
        <v>m=27305 gens="[16386 6631]" ords="[126 -6]" verbose=1 block=1 ks_strategy=1 force_hoist=-1 &gt; 27305_bsgs_2.txt &amp;</v>
      </c>
    </row>
    <row r="20" spans="1:6" x14ac:dyDescent="0.4">
      <c r="B20" s="2" t="s">
        <v>36</v>
      </c>
      <c r="C20" s="2">
        <v>28679</v>
      </c>
      <c r="D20" s="2" t="s">
        <v>37</v>
      </c>
    </row>
    <row r="21" spans="1:6" x14ac:dyDescent="0.4">
      <c r="A21" t="s">
        <v>30</v>
      </c>
      <c r="B21" s="2" t="s">
        <v>36</v>
      </c>
      <c r="C21" s="2">
        <v>31775</v>
      </c>
      <c r="D21" s="2" t="s">
        <v>37</v>
      </c>
      <c r="F21" t="str">
        <f t="shared" si="0"/>
        <v>m=31775 gens="[17226 6626]" ords="[120 10]" verbose=1 block=1 ks_strategy=1 force_hoist=-1 &gt; 31775_bsgs_2.txt &amp;</v>
      </c>
    </row>
    <row r="22" spans="1:6" x14ac:dyDescent="0.4">
      <c r="B22" s="2" t="s">
        <v>36</v>
      </c>
      <c r="C22" s="2">
        <v>32767</v>
      </c>
      <c r="D22" s="2" t="s">
        <v>37</v>
      </c>
    </row>
    <row r="23" spans="1:6" x14ac:dyDescent="0.4">
      <c r="A23" t="s">
        <v>31</v>
      </c>
      <c r="B23" s="2" t="s">
        <v>36</v>
      </c>
      <c r="C23" s="2">
        <v>35113</v>
      </c>
      <c r="D23" s="2" t="s">
        <v>37</v>
      </c>
      <c r="F23" t="str">
        <f t="shared" si="0"/>
        <v>m=35113 gens="[32709 10805]" ords="[72 12]" verbose=1 block=1 ks_strategy=1 force_hoist=-1 &gt; 35113_bsgs_2.txt &amp;</v>
      </c>
    </row>
    <row r="24" spans="1:6" x14ac:dyDescent="0.4">
      <c r="A24" t="s">
        <v>32</v>
      </c>
      <c r="B24" s="2" t="s">
        <v>36</v>
      </c>
      <c r="C24" s="2">
        <v>45655</v>
      </c>
      <c r="D24" s="2" t="s">
        <v>37</v>
      </c>
      <c r="F24" t="str">
        <f t="shared" si="0"/>
        <v>m=45655 gens="[34054 8003]" ords="[396 -2]" verbose=1 block=1 ks_strategy=1 force_hoist=-1 &gt; 45655_bsgs_2.txt &amp;</v>
      </c>
    </row>
    <row r="25" spans="1:6" x14ac:dyDescent="0.4">
      <c r="A25" t="s">
        <v>33</v>
      </c>
      <c r="B25" s="2" t="s">
        <v>36</v>
      </c>
      <c r="C25" s="2">
        <v>42799</v>
      </c>
      <c r="D25" s="2" t="s">
        <v>37</v>
      </c>
      <c r="F25" t="str">
        <f t="shared" si="0"/>
        <v>m=42799 gens="[18565 35304]" ords="[1008 -2]" verbose=1 block=1 ks_strategy=1 force_hoist=-1 &gt; 42799_bsgs_2.txt &amp;</v>
      </c>
    </row>
    <row r="26" spans="1:6" x14ac:dyDescent="0.4">
      <c r="A26" t="s">
        <v>34</v>
      </c>
      <c r="B26" s="2" t="s">
        <v>36</v>
      </c>
      <c r="C26" s="2">
        <v>53261</v>
      </c>
      <c r="D26" s="2" t="s">
        <v>37</v>
      </c>
      <c r="F26" t="str">
        <f t="shared" si="0"/>
        <v>m=53261 gens="[15913 16017]" ords="[240 -8]" verbose=1 block=1 ks_strategy=1 force_hoist=-1 &gt; 53261_bsgs_2.txt &amp;</v>
      </c>
    </row>
    <row r="27" spans="1:6" x14ac:dyDescent="0.4">
      <c r="C27" s="2">
        <v>49981</v>
      </c>
    </row>
    <row r="28" spans="1:6" x14ac:dyDescent="0.4">
      <c r="C28" s="2">
        <v>60787</v>
      </c>
    </row>
    <row r="30" spans="1:6" x14ac:dyDescent="0.4">
      <c r="C30" s="2">
        <v>57</v>
      </c>
    </row>
    <row r="32" spans="1:6" x14ac:dyDescent="0.4">
      <c r="C32" s="2">
        <v>105</v>
      </c>
    </row>
    <row r="33" spans="3:3" x14ac:dyDescent="0.4">
      <c r="C33" s="2">
        <v>1365</v>
      </c>
    </row>
    <row r="34" spans="3:3" x14ac:dyDescent="0.4">
      <c r="C34" s="2">
        <v>21917</v>
      </c>
    </row>
    <row r="35" spans="3:3" x14ac:dyDescent="0.4">
      <c r="C35" s="2">
        <v>34441</v>
      </c>
    </row>
    <row r="36" spans="3:3" x14ac:dyDescent="0.4">
      <c r="C36" s="2">
        <v>45551</v>
      </c>
    </row>
    <row r="37" spans="3:3" x14ac:dyDescent="0.4">
      <c r="C37" s="2">
        <v>52429</v>
      </c>
    </row>
    <row r="38" spans="3:3" x14ac:dyDescent="0.4">
      <c r="C38" s="2">
        <v>59363</v>
      </c>
    </row>
    <row r="39" spans="3:3" x14ac:dyDescent="0.4">
      <c r="C39" s="2">
        <v>78881</v>
      </c>
    </row>
    <row r="41" spans="3:3" x14ac:dyDescent="0.4">
      <c r="C41" s="2">
        <v>1365</v>
      </c>
    </row>
    <row r="42" spans="3:3" x14ac:dyDescent="0.4">
      <c r="C42" s="2">
        <v>1925</v>
      </c>
    </row>
    <row r="43" spans="3:3" x14ac:dyDescent="0.4">
      <c r="C43" s="2">
        <v>2821</v>
      </c>
    </row>
    <row r="44" spans="3:3" x14ac:dyDescent="0.4">
      <c r="C44" s="2">
        <v>24295</v>
      </c>
    </row>
    <row r="45" spans="3:3" x14ac:dyDescent="0.4">
      <c r="C45" s="2">
        <v>30277</v>
      </c>
    </row>
    <row r="46" spans="3:3" x14ac:dyDescent="0.4">
      <c r="C46" s="2">
        <v>32551</v>
      </c>
    </row>
    <row r="47" spans="3:3" x14ac:dyDescent="0.4">
      <c r="C47" s="2">
        <v>51319</v>
      </c>
    </row>
    <row r="48" spans="3:3" x14ac:dyDescent="0.4">
      <c r="C48" s="2">
        <v>61103</v>
      </c>
    </row>
    <row r="49" spans="3:3" x14ac:dyDescent="0.4">
      <c r="C49" s="2">
        <v>61787</v>
      </c>
    </row>
    <row r="50" spans="3:3" x14ac:dyDescent="0.4">
      <c r="C50" s="2">
        <v>77531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LDH</dc:creator>
  <cp:lastModifiedBy>Hyeongmin Choe</cp:lastModifiedBy>
  <dcterms:created xsi:type="dcterms:W3CDTF">2018-09-04T10:42:00Z</dcterms:created>
  <dcterms:modified xsi:type="dcterms:W3CDTF">2018-09-08T11:20:44Z</dcterms:modified>
</cp:coreProperties>
</file>