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依田萌绘\Documents\GitHub\Yoro-Chino.github.io\"/>
    </mc:Choice>
  </mc:AlternateContent>
  <xr:revisionPtr revIDLastSave="0" documentId="13_ncr:1_{BD6FC531-9F87-4190-892E-BB3662981DEA}" xr6:coauthVersionLast="45" xr6:coauthVersionMax="45" xr10:uidLastSave="{00000000-0000-0000-0000-000000000000}"/>
  <bookViews>
    <workbookView xWindow="-108" yWindow="-108" windowWidth="23256" windowHeight="12576" tabRatio="576" xr2:uid="{B63A0C9A-7A0B-4E07-8EFE-C4079E16686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1" l="1"/>
  <c r="J33" i="1"/>
  <c r="J25" i="1"/>
  <c r="J8" i="1"/>
  <c r="L47" i="1" l="1"/>
  <c r="Q47" i="1" s="1"/>
  <c r="L46" i="1"/>
  <c r="Q46" i="1" s="1"/>
  <c r="L45" i="1"/>
  <c r="Q45" i="1" s="1"/>
  <c r="L44" i="1"/>
  <c r="Q44" i="1" l="1"/>
  <c r="P44" i="1"/>
  <c r="S44" i="1" s="1"/>
  <c r="P45" i="1"/>
  <c r="P46" i="1"/>
  <c r="S46" i="1" s="1"/>
  <c r="P47" i="1"/>
  <c r="S47" i="1" s="1"/>
  <c r="L3" i="1"/>
  <c r="Q3" i="1" s="1"/>
  <c r="L4" i="1"/>
  <c r="Q4" i="1" s="1"/>
  <c r="L5" i="1"/>
  <c r="P5" i="1" s="1"/>
  <c r="L6" i="1"/>
  <c r="L7" i="1"/>
  <c r="P7" i="1" s="1"/>
  <c r="L11" i="1"/>
  <c r="Q11" i="1" s="1"/>
  <c r="L12" i="1"/>
  <c r="Q12" i="1" s="1"/>
  <c r="L13" i="1"/>
  <c r="Q13" i="1" s="1"/>
  <c r="L14" i="1"/>
  <c r="L15" i="1"/>
  <c r="Q15" i="1" s="1"/>
  <c r="L19" i="1"/>
  <c r="P19" i="1" s="1"/>
  <c r="L20" i="1"/>
  <c r="P20" i="1" s="1"/>
  <c r="L21" i="1"/>
  <c r="Q21" i="1" s="1"/>
  <c r="L22" i="1"/>
  <c r="Q22" i="1" s="1"/>
  <c r="L23" i="1"/>
  <c r="L24" i="1"/>
  <c r="P24" i="1" s="1"/>
  <c r="L28" i="1"/>
  <c r="P28" i="1" s="1"/>
  <c r="L29" i="1"/>
  <c r="Q29" i="1" s="1"/>
  <c r="L30" i="1"/>
  <c r="P30" i="1" s="1"/>
  <c r="L31" i="1"/>
  <c r="P31" i="1" s="1"/>
  <c r="L32" i="1"/>
  <c r="P32" i="1" s="1"/>
  <c r="L36" i="1"/>
  <c r="L37" i="1"/>
  <c r="L38" i="1"/>
  <c r="P38" i="1" s="1"/>
  <c r="L39" i="1"/>
  <c r="P39" i="1" s="1"/>
  <c r="L40" i="1"/>
  <c r="Q40" i="1" s="1"/>
  <c r="S45" i="1" l="1"/>
  <c r="T45" i="1" s="1"/>
  <c r="P15" i="1"/>
  <c r="Q30" i="1"/>
  <c r="T47" i="1"/>
  <c r="T46" i="1"/>
  <c r="Q7" i="1"/>
  <c r="S30" i="1"/>
  <c r="T30" i="1" s="1"/>
  <c r="S20" i="1"/>
  <c r="T20" i="1" s="1"/>
  <c r="S7" i="1"/>
  <c r="T7" i="1" s="1"/>
  <c r="S32" i="1"/>
  <c r="T32" i="1" s="1"/>
  <c r="S31" i="1"/>
  <c r="S19" i="1"/>
  <c r="S5" i="1"/>
  <c r="T5" i="1" s="1"/>
  <c r="S38" i="1"/>
  <c r="T38" i="1" s="1"/>
  <c r="S28" i="1"/>
  <c r="T28" i="1" s="1"/>
  <c r="S39" i="1"/>
  <c r="T39" i="1" s="1"/>
  <c r="S24" i="1"/>
  <c r="T24" i="1" s="1"/>
  <c r="P29" i="1"/>
  <c r="P23" i="1"/>
  <c r="Q24" i="1"/>
  <c r="P37" i="1"/>
  <c r="P12" i="1"/>
  <c r="Q37" i="1"/>
  <c r="P13" i="1"/>
  <c r="P6" i="1"/>
  <c r="Q28" i="1"/>
  <c r="Q6" i="1"/>
  <c r="Q38" i="1"/>
  <c r="Q31" i="1"/>
  <c r="Q23" i="1"/>
  <c r="Q39" i="1"/>
  <c r="P22" i="1"/>
  <c r="P4" i="1"/>
  <c r="Q19" i="1"/>
  <c r="P14" i="1"/>
  <c r="Q14" i="1"/>
  <c r="P11" i="1"/>
  <c r="Q32" i="1"/>
  <c r="P3" i="1"/>
  <c r="Q20" i="1"/>
  <c r="P36" i="1"/>
  <c r="P21" i="1"/>
  <c r="Q5" i="1"/>
  <c r="Q36" i="1"/>
  <c r="P40" i="1"/>
  <c r="S15" i="1" l="1"/>
  <c r="T15" i="1" s="1"/>
  <c r="S48" i="1"/>
  <c r="R48" i="1" s="1"/>
  <c r="T31" i="1"/>
  <c r="T44" i="1"/>
  <c r="L48" i="1" s="1"/>
  <c r="S23" i="1"/>
  <c r="T23" i="1" s="1"/>
  <c r="S13" i="1"/>
  <c r="S14" i="1"/>
  <c r="T14" i="1" s="1"/>
  <c r="S6" i="1"/>
  <c r="T6" i="1" s="1"/>
  <c r="S11" i="1"/>
  <c r="S29" i="1"/>
  <c r="T29" i="1" s="1"/>
  <c r="L33" i="1" s="1"/>
  <c r="S21" i="1"/>
  <c r="T21" i="1" s="1"/>
  <c r="T19" i="1"/>
  <c r="S12" i="1"/>
  <c r="T12" i="1" s="1"/>
  <c r="S22" i="1"/>
  <c r="T22" i="1" s="1"/>
  <c r="S36" i="1"/>
  <c r="S40" i="1"/>
  <c r="T40" i="1" s="1"/>
  <c r="S3" i="1"/>
  <c r="S4" i="1"/>
  <c r="S37" i="1"/>
  <c r="T37" i="1" s="1"/>
  <c r="S41" i="1" l="1"/>
  <c r="R41" i="1" s="1"/>
  <c r="S33" i="1"/>
  <c r="R33" i="1" s="1"/>
  <c r="T48" i="1"/>
  <c r="K48" i="1" s="1"/>
  <c r="J48" i="1" s="1"/>
  <c r="L25" i="1"/>
  <c r="T11" i="1"/>
  <c r="S16" i="1"/>
  <c r="R16" i="1" s="1"/>
  <c r="T3" i="1"/>
  <c r="S8" i="1"/>
  <c r="R8" i="1" s="1"/>
  <c r="S25" i="1"/>
  <c r="R25" i="1" s="1"/>
  <c r="T4" i="1"/>
  <c r="T36" i="1"/>
  <c r="L41" i="1" s="1"/>
  <c r="T13" i="1"/>
  <c r="L8" i="1" l="1"/>
  <c r="L16" i="1"/>
  <c r="T16" i="1" s="1"/>
  <c r="K16" i="1" s="1"/>
  <c r="J16" i="1" s="1"/>
  <c r="P48" i="1"/>
  <c r="Q48" i="1"/>
  <c r="T8" i="1"/>
  <c r="T25" i="1"/>
  <c r="P25" i="1" s="1"/>
  <c r="P16" i="1" l="1"/>
  <c r="Q16" i="1"/>
  <c r="K8" i="1"/>
  <c r="Q8" i="1"/>
  <c r="P8" i="1"/>
  <c r="K25" i="1"/>
  <c r="Q25" i="1"/>
  <c r="T33" i="1"/>
  <c r="Q33" i="1" s="1"/>
  <c r="P33" i="1" l="1"/>
  <c r="K33" i="1"/>
  <c r="T41" i="1"/>
  <c r="Q41" i="1" s="1"/>
  <c r="P41" i="1" l="1"/>
  <c r="K41" i="1"/>
</calcChain>
</file>

<file path=xl/sharedStrings.xml><?xml version="1.0" encoding="utf-8"?>
<sst xmlns="http://schemas.openxmlformats.org/spreadsheetml/2006/main" count="234" uniqueCount="67">
  <si>
    <t>作品</t>
    <phoneticPr fontId="2" type="noConversion"/>
  </si>
  <si>
    <t>趣味性</t>
    <phoneticPr fontId="2" type="noConversion"/>
  </si>
  <si>
    <t>人物刻画</t>
    <phoneticPr fontId="2" type="noConversion"/>
  </si>
  <si>
    <t>情感</t>
    <phoneticPr fontId="2" type="noConversion"/>
  </si>
  <si>
    <t>人设/作画</t>
    <phoneticPr fontId="2" type="noConversion"/>
  </si>
  <si>
    <t>印象分</t>
    <phoneticPr fontId="2" type="noConversion"/>
  </si>
  <si>
    <t>人设/声音</t>
    <phoneticPr fontId="2" type="noConversion"/>
  </si>
  <si>
    <t>杂项</t>
    <phoneticPr fontId="2" type="noConversion"/>
  </si>
  <si>
    <t>Making*Lovers</t>
    <phoneticPr fontId="2" type="noConversion"/>
  </si>
  <si>
    <t>可怜</t>
    <phoneticPr fontId="2" type="noConversion"/>
  </si>
  <si>
    <t>权重</t>
    <phoneticPr fontId="2" type="noConversion"/>
  </si>
  <si>
    <t>真白</t>
    <phoneticPr fontId="2" type="noConversion"/>
  </si>
  <si>
    <t>系统</t>
    <phoneticPr fontId="2" type="noConversion"/>
  </si>
  <si>
    <t>音乐</t>
    <phoneticPr fontId="2" type="noConversion"/>
  </si>
  <si>
    <t>サノバウイッチ
（魔女的夜宴）</t>
    <phoneticPr fontId="2" type="noConversion"/>
  </si>
  <si>
    <t>憧子</t>
    <phoneticPr fontId="2" type="noConversion"/>
  </si>
  <si>
    <t>和奏</t>
    <phoneticPr fontId="2" type="noConversion"/>
  </si>
  <si>
    <t>紬</t>
    <phoneticPr fontId="2" type="noConversion"/>
  </si>
  <si>
    <t>Riddle Joker</t>
    <phoneticPr fontId="2" type="noConversion"/>
  </si>
  <si>
    <t>ピュア×コネクト
（Pure×Connect）</t>
    <phoneticPr fontId="2" type="noConversion"/>
  </si>
  <si>
    <t>千恋*万花</t>
    <phoneticPr fontId="2" type="noConversion"/>
  </si>
  <si>
    <t>芳乃</t>
    <phoneticPr fontId="2" type="noConversion"/>
  </si>
  <si>
    <t>茉子</t>
    <phoneticPr fontId="2" type="noConversion"/>
  </si>
  <si>
    <t>蕾娜</t>
    <phoneticPr fontId="2" type="noConversion"/>
  </si>
  <si>
    <t>芦花</t>
    <phoneticPr fontId="2" type="noConversion"/>
  </si>
  <si>
    <t>小春</t>
    <phoneticPr fontId="2" type="noConversion"/>
  </si>
  <si>
    <t>あゆみ</t>
    <phoneticPr fontId="2" type="noConversion"/>
  </si>
  <si>
    <t>空</t>
    <phoneticPr fontId="2" type="noConversion"/>
  </si>
  <si>
    <t>萌美</t>
    <phoneticPr fontId="2" type="noConversion"/>
  </si>
  <si>
    <r>
      <rPr>
        <sz val="11"/>
        <color theme="1"/>
        <rFont val="等线"/>
        <family val="2"/>
        <charset val="134"/>
      </rPr>
      <t>满</t>
    </r>
    <r>
      <rPr>
        <sz val="11"/>
        <color theme="1"/>
        <rFont val="Yu Gothic"/>
        <family val="2"/>
        <charset val="128"/>
      </rPr>
      <t>分</t>
    </r>
    <phoneticPr fontId="2" type="noConversion"/>
  </si>
  <si>
    <t>志帆</t>
    <phoneticPr fontId="2" type="noConversion"/>
  </si>
  <si>
    <t>彩里沙</t>
    <phoneticPr fontId="2" type="noConversion"/>
  </si>
  <si>
    <t>剧情/表现</t>
    <phoneticPr fontId="2" type="noConversion"/>
  </si>
  <si>
    <t>剧情/深度</t>
    <phoneticPr fontId="2" type="noConversion"/>
  </si>
  <si>
    <t>0~10</t>
    <phoneticPr fontId="2" type="noConversion"/>
  </si>
  <si>
    <t>0~0.3</t>
    <phoneticPr fontId="2" type="noConversion"/>
  </si>
  <si>
    <t>0~0.5</t>
    <phoneticPr fontId="2" type="noConversion"/>
  </si>
  <si>
    <r>
      <rPr>
        <sz val="11"/>
        <color theme="1"/>
        <rFont val="Yu Gothic"/>
        <family val="2"/>
        <charset val="128"/>
      </rPr>
      <t>-0.5~0.5</t>
    </r>
    <phoneticPr fontId="2" type="noConversion"/>
  </si>
  <si>
    <t>不设范围</t>
    <phoneticPr fontId="2" type="noConversion"/>
  </si>
  <si>
    <r>
      <rPr>
        <sz val="11"/>
        <color theme="1"/>
        <rFont val="Yu Gothic"/>
        <family val="2"/>
        <charset val="128"/>
      </rPr>
      <t>-0.2~0.3</t>
    </r>
    <phoneticPr fontId="2" type="noConversion"/>
  </si>
  <si>
    <t>（-0.1：这弟弟妹妹真的烦）</t>
    <phoneticPr fontId="2" type="noConversion"/>
  </si>
  <si>
    <t>（这条线完全是背景交代，单拿出来打分也不合适，但是剧情穿插体验剪稀碎）</t>
    <phoneticPr fontId="2" type="noConversion"/>
  </si>
  <si>
    <t>这条线加分点在 ED 设计</t>
    <phoneticPr fontId="2" type="noConversion"/>
  </si>
  <si>
    <t>总评</t>
  </si>
  <si>
    <t>羽月</t>
    <phoneticPr fontId="2" type="noConversion"/>
  </si>
  <si>
    <t>七海</t>
    <phoneticPr fontId="2" type="noConversion"/>
  </si>
  <si>
    <t>千咲</t>
    <phoneticPr fontId="2" type="noConversion"/>
  </si>
  <si>
    <t>咲</t>
    <phoneticPr fontId="2" type="noConversion"/>
  </si>
  <si>
    <t>レイナ</t>
    <phoneticPr fontId="2" type="noConversion"/>
  </si>
  <si>
    <t>总分/新</t>
    <phoneticPr fontId="2" type="noConversion"/>
  </si>
  <si>
    <t>总分/旧</t>
    <phoneticPr fontId="2" type="noConversion"/>
  </si>
  <si>
    <t>总分/12.5</t>
    <phoneticPr fontId="2" type="noConversion"/>
  </si>
  <si>
    <t>才发现剧情分满分只有0.5，多出来的部分算是给 Re:Start 线系统的加分</t>
    <phoneticPr fontId="2" type="noConversion"/>
  </si>
  <si>
    <t>我跟你讲这条线超甜的</t>
    <phoneticPr fontId="2" type="noConversion"/>
  </si>
  <si>
    <r>
      <rPr>
        <sz val="11"/>
        <color theme="1"/>
        <rFont val="等线"/>
        <family val="3"/>
        <charset val="134"/>
      </rPr>
      <t>宁宁</t>
    </r>
    <phoneticPr fontId="2" type="noConversion"/>
  </si>
  <si>
    <r>
      <rPr>
        <sz val="11"/>
        <color theme="1"/>
        <rFont val="等线"/>
        <family val="3"/>
        <charset val="134"/>
      </rPr>
      <t>绫濑</t>
    </r>
    <phoneticPr fontId="2" type="noConversion"/>
  </si>
  <si>
    <r>
      <t>茉</t>
    </r>
    <r>
      <rPr>
        <sz val="11"/>
        <color theme="1"/>
        <rFont val="等线"/>
        <family val="3"/>
        <charset val="134"/>
      </rPr>
      <t>优</t>
    </r>
    <phoneticPr fontId="2" type="noConversion"/>
  </si>
  <si>
    <r>
      <t>八</t>
    </r>
    <r>
      <rPr>
        <sz val="11"/>
        <color theme="1"/>
        <rFont val="等线"/>
        <family val="3"/>
        <charset val="134"/>
      </rPr>
      <t>纯</t>
    </r>
    <phoneticPr fontId="2" type="noConversion"/>
  </si>
  <si>
    <r>
      <rPr>
        <sz val="11"/>
        <color theme="1"/>
        <rFont val="等线"/>
        <family val="3"/>
        <charset val="134"/>
      </rPr>
      <t>线</t>
    </r>
    <r>
      <rPr>
        <sz val="11"/>
        <color theme="1"/>
        <rFont val="Yu Gothic"/>
        <family val="2"/>
        <charset val="128"/>
      </rPr>
      <t>路</t>
    </r>
    <phoneticPr fontId="2" type="noConversion"/>
  </si>
  <si>
    <r>
      <rPr>
        <sz val="11"/>
        <color theme="1"/>
        <rFont val="等线"/>
        <family val="3"/>
        <charset val="134"/>
      </rPr>
      <t>亚</t>
    </r>
    <r>
      <rPr>
        <sz val="11"/>
        <color theme="1"/>
        <rFont val="Yu Gothic"/>
        <family val="2"/>
        <charset val="128"/>
      </rPr>
      <t>子</t>
    </r>
    <phoneticPr fontId="2" type="noConversion"/>
  </si>
  <si>
    <r>
      <rPr>
        <sz val="11"/>
        <color theme="1"/>
        <rFont val="等线"/>
        <family val="3"/>
        <charset val="134"/>
      </rPr>
      <t>丛</t>
    </r>
    <r>
      <rPr>
        <sz val="11"/>
        <color theme="1"/>
        <rFont val="Yu Gothic"/>
        <family val="2"/>
        <charset val="128"/>
      </rPr>
      <t>雨</t>
    </r>
    <phoneticPr fontId="2" type="noConversion"/>
  </si>
  <si>
    <r>
      <rPr>
        <sz val="11"/>
        <color theme="1"/>
        <rFont val="等线"/>
        <family val="3"/>
        <charset val="134"/>
      </rPr>
      <t>爱</t>
    </r>
    <r>
      <rPr>
        <sz val="11"/>
        <color theme="1"/>
        <rFont val="Yu Gothic"/>
        <family val="2"/>
        <charset val="128"/>
      </rPr>
      <t>瑠</t>
    </r>
    <phoneticPr fontId="2" type="noConversion"/>
  </si>
  <si>
    <t>椿</t>
    <phoneticPr fontId="2" type="noConversion"/>
  </si>
  <si>
    <t>ちなつ&amp;こなつ</t>
    <phoneticPr fontId="2" type="noConversion"/>
  </si>
  <si>
    <r>
      <rPr>
        <sz val="11"/>
        <color theme="1"/>
        <rFont val="等线"/>
        <family val="3"/>
        <charset val="134"/>
      </rPr>
      <t>绘</t>
    </r>
    <r>
      <rPr>
        <sz val="11"/>
        <color theme="1"/>
        <rFont val="Yu Gothic"/>
        <family val="2"/>
      </rPr>
      <t>未</t>
    </r>
  </si>
  <si>
    <t>-0.2~0.4</t>
    <phoneticPr fontId="2" type="noConversion"/>
  </si>
  <si>
    <r>
      <t>恋愛、借りちゃいました
（恋</t>
    </r>
    <r>
      <rPr>
        <sz val="11"/>
        <color theme="1"/>
        <rFont val="等线"/>
        <family val="3"/>
        <charset val="134"/>
      </rPr>
      <t>爱，</t>
    </r>
    <r>
      <rPr>
        <sz val="11"/>
        <color theme="1"/>
        <rFont val="Yu Gothic"/>
        <family val="2"/>
      </rPr>
      <t>我就借走了）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</si>
</sst>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Yu Gothic"/>
      <family val="2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177" fontId="3" fillId="2" borderId="0" xfId="0" applyNumberFormat="1" applyFont="1" applyFill="1">
      <alignment vertical="center"/>
    </xf>
    <xf numFmtId="176" fontId="4" fillId="0" borderId="0" xfId="0" quotePrefix="1" applyNumberFormat="1" applyFont="1">
      <alignment vertical="center"/>
    </xf>
    <xf numFmtId="176" fontId="5" fillId="0" borderId="0" xfId="0" quotePrefix="1" applyNumberFormat="1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176" fontId="3" fillId="0" borderId="0" xfId="0" quotePrefix="1" applyNumberFormat="1" applyFont="1">
      <alignment vertical="center"/>
    </xf>
    <xf numFmtId="0" fontId="5" fillId="0" borderId="0" xfId="0" applyNumberFormat="1" applyFont="1">
      <alignment vertical="center"/>
    </xf>
    <xf numFmtId="0" fontId="4" fillId="2" borderId="0" xfId="0" quotePrefix="1" applyNumberFormat="1" applyFont="1" applyFill="1">
      <alignment vertical="center"/>
    </xf>
    <xf numFmtId="0" fontId="3" fillId="2" borderId="0" xfId="0" applyNumberFormat="1" applyFont="1" applyFill="1">
      <alignment vertical="center"/>
    </xf>
    <xf numFmtId="0" fontId="5" fillId="2" borderId="0" xfId="0" applyNumberFormat="1" applyFont="1" applyFill="1">
      <alignment vertical="center"/>
    </xf>
    <xf numFmtId="0" fontId="3" fillId="0" borderId="0" xfId="0" applyNumberFormat="1" applyFont="1">
      <alignment vertical="center"/>
    </xf>
    <xf numFmtId="0" fontId="3" fillId="2" borderId="0" xfId="0" quotePrefix="1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F184-ED88-41C6-B943-8AC91D392D0F}">
  <sheetPr>
    <pageSetUpPr autoPageBreaks="0"/>
  </sheetPr>
  <dimension ref="A1:W60"/>
  <sheetViews>
    <sheetView tabSelected="1" zoomScaleNormal="100" workbookViewId="0">
      <pane xSplit="2" topLeftCell="C1" activePane="topRight" state="frozen"/>
      <selection pane="topRight"/>
    </sheetView>
  </sheetViews>
  <sheetFormatPr defaultColWidth="8.88671875" defaultRowHeight="18" x14ac:dyDescent="0.25"/>
  <cols>
    <col min="1" max="1" width="26.6640625" style="1" customWidth="1"/>
    <col min="2" max="2" width="17.77734375" style="1" customWidth="1"/>
    <col min="3" max="11" width="8.88671875" style="4"/>
    <col min="12" max="12" width="8.88671875" style="4" hidden="1" customWidth="1"/>
    <col min="13" max="15" width="8.88671875" style="21"/>
    <col min="16" max="18" width="8.88671875" style="6"/>
    <col min="19" max="20" width="8.88671875" style="1" hidden="1" customWidth="1"/>
    <col min="21" max="21" width="80" style="2" customWidth="1"/>
    <col min="22" max="16384" width="8.88671875" style="1"/>
  </cols>
  <sheetData>
    <row r="1" spans="1:23" s="2" customFormat="1" x14ac:dyDescent="0.25">
      <c r="A1" s="2" t="s">
        <v>0</v>
      </c>
      <c r="B1" s="1" t="s">
        <v>58</v>
      </c>
      <c r="C1" s="3" t="s">
        <v>5</v>
      </c>
      <c r="D1" s="3" t="s">
        <v>1</v>
      </c>
      <c r="E1" s="3" t="s">
        <v>3</v>
      </c>
      <c r="F1" s="3" t="s">
        <v>2</v>
      </c>
      <c r="G1" s="3" t="s">
        <v>32</v>
      </c>
      <c r="H1" s="3" t="s">
        <v>33</v>
      </c>
      <c r="I1" s="3" t="s">
        <v>6</v>
      </c>
      <c r="J1" s="3" t="s">
        <v>4</v>
      </c>
      <c r="K1" s="3" t="s">
        <v>7</v>
      </c>
      <c r="L1" s="3" t="s">
        <v>51</v>
      </c>
      <c r="M1" s="17" t="s">
        <v>12</v>
      </c>
      <c r="N1" s="17" t="s">
        <v>13</v>
      </c>
      <c r="O1" s="17" t="s">
        <v>7</v>
      </c>
      <c r="P1" s="5" t="s">
        <v>50</v>
      </c>
      <c r="Q1" s="5" t="s">
        <v>49</v>
      </c>
      <c r="R1" s="5" t="s">
        <v>10</v>
      </c>
    </row>
    <row r="2" spans="1:23" x14ac:dyDescent="0.25">
      <c r="A2" s="1" t="s">
        <v>29</v>
      </c>
      <c r="C2" s="4" t="s">
        <v>34</v>
      </c>
      <c r="D2" s="4" t="s">
        <v>35</v>
      </c>
      <c r="E2" s="4" t="s">
        <v>36</v>
      </c>
      <c r="F2" s="10" t="s">
        <v>37</v>
      </c>
      <c r="G2" s="4" t="s">
        <v>36</v>
      </c>
      <c r="H2" s="11" t="s">
        <v>38</v>
      </c>
      <c r="I2" s="10" t="s">
        <v>39</v>
      </c>
      <c r="J2" s="16" t="s">
        <v>65</v>
      </c>
      <c r="K2" s="11" t="s">
        <v>38</v>
      </c>
      <c r="L2" s="4">
        <v>12.5</v>
      </c>
      <c r="M2" s="18" t="s">
        <v>37</v>
      </c>
      <c r="N2" s="19" t="s">
        <v>36</v>
      </c>
      <c r="O2" s="20" t="s">
        <v>38</v>
      </c>
      <c r="P2" s="6">
        <v>12.5</v>
      </c>
      <c r="Q2" s="6">
        <v>10</v>
      </c>
    </row>
    <row r="3" spans="1:23" x14ac:dyDescent="0.25">
      <c r="A3" s="23" t="s">
        <v>8</v>
      </c>
      <c r="B3" s="1" t="s">
        <v>59</v>
      </c>
      <c r="C3" s="4">
        <v>9</v>
      </c>
      <c r="E3" s="4">
        <v>0.5</v>
      </c>
      <c r="F3" s="4">
        <v>-0.2</v>
      </c>
      <c r="I3" s="4">
        <v>0.1</v>
      </c>
      <c r="J3" s="4">
        <v>0.2</v>
      </c>
      <c r="L3" s="4">
        <f>SUM(C3:K3)</f>
        <v>9.6</v>
      </c>
      <c r="P3" s="4">
        <f>L3</f>
        <v>9.6</v>
      </c>
      <c r="Q3" s="6">
        <f>L3*0.8</f>
        <v>7.68</v>
      </c>
      <c r="R3" s="6">
        <v>0.2</v>
      </c>
      <c r="S3" s="1">
        <f>IF(P3&gt;0,R3,0)</f>
        <v>0.2</v>
      </c>
      <c r="T3" s="1">
        <f t="shared" ref="T3:T47" si="0">S3*L3</f>
        <v>1.92</v>
      </c>
    </row>
    <row r="4" spans="1:23" x14ac:dyDescent="0.25">
      <c r="A4" s="23"/>
      <c r="B4" s="1" t="s">
        <v>9</v>
      </c>
      <c r="C4" s="4">
        <v>9.5</v>
      </c>
      <c r="D4" s="4">
        <v>0.2</v>
      </c>
      <c r="E4" s="4">
        <v>0.3</v>
      </c>
      <c r="F4" s="4">
        <v>0.2</v>
      </c>
      <c r="G4" s="4">
        <v>0.3</v>
      </c>
      <c r="H4" s="4">
        <v>0.2</v>
      </c>
      <c r="I4" s="4">
        <v>0.2</v>
      </c>
      <c r="J4" s="4">
        <v>0.2</v>
      </c>
      <c r="L4" s="4">
        <f>SUM(C4:K4)</f>
        <v>11.099999999999998</v>
      </c>
      <c r="P4" s="4">
        <f>L4</f>
        <v>11.099999999999998</v>
      </c>
      <c r="Q4" s="6">
        <f>L4*0.8</f>
        <v>8.879999999999999</v>
      </c>
      <c r="R4" s="6">
        <v>0.2</v>
      </c>
      <c r="S4" s="1">
        <f>IF(P4&gt;0,R4,0)</f>
        <v>0.2</v>
      </c>
      <c r="T4" s="1">
        <f t="shared" si="0"/>
        <v>2.2199999999999998</v>
      </c>
    </row>
    <row r="5" spans="1:23" x14ac:dyDescent="0.25">
      <c r="A5" s="23"/>
      <c r="B5" s="1" t="s">
        <v>11</v>
      </c>
      <c r="C5" s="4">
        <v>9.1999999999999993</v>
      </c>
      <c r="D5" s="4">
        <v>0.2</v>
      </c>
      <c r="F5" s="4">
        <v>0.1</v>
      </c>
      <c r="G5" s="4">
        <v>0.2</v>
      </c>
      <c r="I5" s="4">
        <v>0.2</v>
      </c>
      <c r="J5" s="4">
        <v>0.2</v>
      </c>
      <c r="L5" s="4">
        <f>SUM(C5:K5)</f>
        <v>10.099999999999996</v>
      </c>
      <c r="P5" s="4">
        <f>L5</f>
        <v>10.099999999999996</v>
      </c>
      <c r="Q5" s="6">
        <f>L5*0.8</f>
        <v>8.0799999999999965</v>
      </c>
      <c r="R5" s="6">
        <v>0.2</v>
      </c>
      <c r="S5" s="1">
        <f>IF(P5&gt;0,R5,0)</f>
        <v>0.2</v>
      </c>
      <c r="T5" s="1">
        <f t="shared" si="0"/>
        <v>2.0199999999999991</v>
      </c>
    </row>
    <row r="6" spans="1:23" x14ac:dyDescent="0.25">
      <c r="A6" s="23"/>
      <c r="B6" s="1" t="s">
        <v>47</v>
      </c>
      <c r="C6" s="4">
        <v>9</v>
      </c>
      <c r="F6" s="4">
        <v>0.1</v>
      </c>
      <c r="I6" s="4">
        <v>0.1</v>
      </c>
      <c r="J6" s="4">
        <v>0.1</v>
      </c>
      <c r="L6" s="4">
        <f>SUM(C6:K6)</f>
        <v>9.2999999999999989</v>
      </c>
      <c r="P6" s="4">
        <f>L6</f>
        <v>9.2999999999999989</v>
      </c>
      <c r="Q6" s="6">
        <f>L6*0.8</f>
        <v>7.4399999999999995</v>
      </c>
      <c r="R6" s="6">
        <v>0.2</v>
      </c>
      <c r="S6" s="1">
        <f>IF(P6&gt;0,R6,0)</f>
        <v>0.2</v>
      </c>
      <c r="T6" s="1">
        <f t="shared" si="0"/>
        <v>1.8599999999999999</v>
      </c>
    </row>
    <row r="7" spans="1:23" x14ac:dyDescent="0.25">
      <c r="A7" s="23"/>
      <c r="B7" s="1" t="s">
        <v>48</v>
      </c>
      <c r="C7" s="4">
        <v>8.5</v>
      </c>
      <c r="F7" s="4">
        <v>-0.3</v>
      </c>
      <c r="H7" s="4">
        <v>-0.1</v>
      </c>
      <c r="L7" s="4">
        <f>SUM(C7:K7)</f>
        <v>8.1</v>
      </c>
      <c r="P7" s="4">
        <f>L7</f>
        <v>8.1</v>
      </c>
      <c r="Q7" s="6">
        <f>L7*0.8</f>
        <v>6.48</v>
      </c>
      <c r="R7" s="6">
        <v>0.2</v>
      </c>
      <c r="S7" s="1">
        <f>IF(P7&gt;0,R7,0)</f>
        <v>0.2</v>
      </c>
      <c r="T7" s="1">
        <f t="shared" si="0"/>
        <v>1.62</v>
      </c>
    </row>
    <row r="8" spans="1:23" x14ac:dyDescent="0.25">
      <c r="A8" s="23"/>
      <c r="I8" s="7" t="s">
        <v>43</v>
      </c>
      <c r="J8" s="9">
        <f>K8*0.8</f>
        <v>7.711999999999998</v>
      </c>
      <c r="K8" s="9">
        <f>T8</f>
        <v>9.639999999999997</v>
      </c>
      <c r="L8" s="7">
        <f>SUM(T3:T7)</f>
        <v>9.639999999999997</v>
      </c>
      <c r="M8" s="19">
        <v>0.1</v>
      </c>
      <c r="N8" s="19">
        <v>0.5</v>
      </c>
      <c r="O8" s="19"/>
      <c r="P8" s="9">
        <f>T8+M8+N8+O8</f>
        <v>10.239999999999997</v>
      </c>
      <c r="Q8" s="9">
        <f>T8*0.8+M8+N8+O8</f>
        <v>8.3119999999999976</v>
      </c>
      <c r="R8" s="9">
        <f>S8</f>
        <v>1</v>
      </c>
      <c r="S8" s="8">
        <f>1/IF(SUM(S3:S7)=0,1,SUM(S3:S7))</f>
        <v>1</v>
      </c>
      <c r="T8" s="8">
        <f t="shared" si="0"/>
        <v>9.639999999999997</v>
      </c>
    </row>
    <row r="9" spans="1:23" s="2" customFormat="1" x14ac:dyDescent="0.25">
      <c r="A9" s="2" t="s">
        <v>0</v>
      </c>
      <c r="B9" s="1" t="s">
        <v>58</v>
      </c>
      <c r="C9" s="3" t="s">
        <v>5</v>
      </c>
      <c r="D9" s="3" t="s">
        <v>1</v>
      </c>
      <c r="E9" s="3" t="s">
        <v>3</v>
      </c>
      <c r="F9" s="3" t="s">
        <v>2</v>
      </c>
      <c r="G9" s="3" t="s">
        <v>32</v>
      </c>
      <c r="H9" s="3" t="s">
        <v>33</v>
      </c>
      <c r="I9" s="3" t="s">
        <v>6</v>
      </c>
      <c r="J9" s="3" t="s">
        <v>4</v>
      </c>
      <c r="K9" s="3" t="s">
        <v>7</v>
      </c>
      <c r="L9" s="3" t="s">
        <v>51</v>
      </c>
      <c r="M9" s="17" t="s">
        <v>12</v>
      </c>
      <c r="N9" s="17" t="s">
        <v>13</v>
      </c>
      <c r="O9" s="17" t="s">
        <v>7</v>
      </c>
      <c r="P9" s="5" t="s">
        <v>50</v>
      </c>
      <c r="Q9" s="5" t="s">
        <v>49</v>
      </c>
      <c r="R9" s="5" t="s">
        <v>10</v>
      </c>
    </row>
    <row r="10" spans="1:23" x14ac:dyDescent="0.25">
      <c r="A10" s="1" t="s">
        <v>29</v>
      </c>
      <c r="C10" s="4" t="s">
        <v>34</v>
      </c>
      <c r="D10" s="4" t="s">
        <v>35</v>
      </c>
      <c r="E10" s="4" t="s">
        <v>36</v>
      </c>
      <c r="F10" s="10" t="s">
        <v>37</v>
      </c>
      <c r="G10" s="4" t="s">
        <v>36</v>
      </c>
      <c r="H10" s="11" t="s">
        <v>38</v>
      </c>
      <c r="I10" s="10" t="s">
        <v>39</v>
      </c>
      <c r="J10" s="16" t="s">
        <v>65</v>
      </c>
      <c r="K10" s="11" t="s">
        <v>38</v>
      </c>
      <c r="L10" s="4">
        <v>12.5</v>
      </c>
      <c r="M10" s="18" t="s">
        <v>37</v>
      </c>
      <c r="N10" s="19" t="s">
        <v>36</v>
      </c>
      <c r="O10" s="20" t="s">
        <v>38</v>
      </c>
      <c r="P10" s="6">
        <v>12.5</v>
      </c>
      <c r="Q10" s="6">
        <v>10</v>
      </c>
    </row>
    <row r="11" spans="1:23" x14ac:dyDescent="0.25">
      <c r="A11" s="24" t="s">
        <v>19</v>
      </c>
      <c r="B11" s="1" t="s">
        <v>26</v>
      </c>
      <c r="C11" s="4">
        <v>9.1</v>
      </c>
      <c r="E11" s="4">
        <v>0.1</v>
      </c>
      <c r="F11" s="4">
        <v>0.1</v>
      </c>
      <c r="I11" s="4">
        <v>0.2</v>
      </c>
      <c r="J11" s="4">
        <v>0.2</v>
      </c>
      <c r="L11" s="4">
        <f>SUM(C11:K11)</f>
        <v>9.6999999999999975</v>
      </c>
      <c r="P11" s="4">
        <f>L11</f>
        <v>9.6999999999999975</v>
      </c>
      <c r="Q11" s="6">
        <f>L11*0.8</f>
        <v>7.759999999999998</v>
      </c>
      <c r="R11" s="6">
        <v>0.2</v>
      </c>
      <c r="S11" s="1">
        <f>IF(P11&gt;0,R11,0)</f>
        <v>0.2</v>
      </c>
      <c r="T11" s="1">
        <f t="shared" si="0"/>
        <v>1.9399999999999995</v>
      </c>
    </row>
    <row r="12" spans="1:23" x14ac:dyDescent="0.25">
      <c r="A12" s="23"/>
      <c r="B12" s="1" t="s">
        <v>27</v>
      </c>
      <c r="C12" s="4">
        <v>9.1999999999999993</v>
      </c>
      <c r="D12" s="4">
        <v>0.3</v>
      </c>
      <c r="E12" s="4">
        <v>0.2</v>
      </c>
      <c r="F12" s="4">
        <v>0.2</v>
      </c>
      <c r="G12" s="4">
        <v>0.1</v>
      </c>
      <c r="J12" s="4">
        <v>0.2</v>
      </c>
      <c r="L12" s="4">
        <f>SUM(C12:K12)</f>
        <v>10.199999999999998</v>
      </c>
      <c r="P12" s="4">
        <f t="shared" ref="P12:P15" si="1">L12</f>
        <v>10.199999999999998</v>
      </c>
      <c r="Q12" s="6">
        <f t="shared" ref="Q12:Q15" si="2">L12*0.8</f>
        <v>8.1599999999999984</v>
      </c>
      <c r="R12" s="6">
        <v>0.2</v>
      </c>
      <c r="S12" s="1">
        <f>IF(P12&gt;0,R12,0)</f>
        <v>0.2</v>
      </c>
      <c r="T12" s="1">
        <f t="shared" si="0"/>
        <v>2.0399999999999996</v>
      </c>
    </row>
    <row r="13" spans="1:23" x14ac:dyDescent="0.25">
      <c r="A13" s="23"/>
      <c r="B13" s="1" t="s">
        <v>28</v>
      </c>
      <c r="C13" s="4">
        <v>9.3000000000000007</v>
      </c>
      <c r="E13" s="4">
        <v>0.5</v>
      </c>
      <c r="F13" s="4">
        <v>0.3</v>
      </c>
      <c r="G13" s="4">
        <v>0.2</v>
      </c>
      <c r="J13" s="4">
        <v>0.3</v>
      </c>
      <c r="K13" s="4">
        <v>-0.1</v>
      </c>
      <c r="L13" s="4">
        <f>SUM(C13:K13)</f>
        <v>10.500000000000002</v>
      </c>
      <c r="P13" s="4">
        <f t="shared" si="1"/>
        <v>10.500000000000002</v>
      </c>
      <c r="Q13" s="6">
        <f t="shared" si="2"/>
        <v>8.4000000000000021</v>
      </c>
      <c r="R13" s="6">
        <v>0.2</v>
      </c>
      <c r="S13" s="1">
        <f>IF(P13&gt;0,R13,0)</f>
        <v>0.2</v>
      </c>
      <c r="T13" s="1">
        <f t="shared" si="0"/>
        <v>2.1000000000000005</v>
      </c>
      <c r="U13" s="2" t="s">
        <v>40</v>
      </c>
      <c r="V13" s="2"/>
      <c r="W13" s="2"/>
    </row>
    <row r="14" spans="1:23" x14ac:dyDescent="0.25">
      <c r="A14" s="23"/>
      <c r="B14" s="1" t="s">
        <v>30</v>
      </c>
      <c r="C14" s="4">
        <v>9.5</v>
      </c>
      <c r="E14" s="4">
        <v>0.5</v>
      </c>
      <c r="F14" s="4">
        <v>0.3</v>
      </c>
      <c r="I14" s="4">
        <v>0.1</v>
      </c>
      <c r="J14" s="4">
        <v>0.3</v>
      </c>
      <c r="L14" s="4">
        <f>SUM(C14:K14)</f>
        <v>10.700000000000001</v>
      </c>
      <c r="P14" s="4">
        <f t="shared" si="1"/>
        <v>10.700000000000001</v>
      </c>
      <c r="Q14" s="6">
        <f t="shared" si="2"/>
        <v>8.56</v>
      </c>
      <c r="R14" s="6">
        <v>0.2</v>
      </c>
      <c r="S14" s="1">
        <f>IF(P14&gt;0,R14,0)</f>
        <v>0.2</v>
      </c>
      <c r="T14" s="1">
        <f t="shared" si="0"/>
        <v>2.14</v>
      </c>
      <c r="V14" s="2"/>
      <c r="W14" s="2"/>
    </row>
    <row r="15" spans="1:23" x14ac:dyDescent="0.25">
      <c r="A15" s="23"/>
      <c r="B15" s="1" t="s">
        <v>31</v>
      </c>
      <c r="C15" s="4">
        <v>9.1999999999999993</v>
      </c>
      <c r="D15" s="4">
        <v>0.2</v>
      </c>
      <c r="E15" s="6">
        <v>0.05</v>
      </c>
      <c r="F15" s="4">
        <v>0.2</v>
      </c>
      <c r="I15" s="4">
        <v>0.2</v>
      </c>
      <c r="J15" s="4">
        <v>0.2</v>
      </c>
      <c r="L15" s="4">
        <f>SUM(C15:K15)</f>
        <v>10.049999999999997</v>
      </c>
      <c r="P15" s="6">
        <f t="shared" si="1"/>
        <v>10.049999999999997</v>
      </c>
      <c r="Q15" s="6">
        <f t="shared" si="2"/>
        <v>8.0399999999999974</v>
      </c>
      <c r="R15" s="6">
        <v>0.2</v>
      </c>
      <c r="S15" s="1">
        <f>IF(P15&gt;2.5,R15,0)</f>
        <v>0.2</v>
      </c>
      <c r="T15" s="1">
        <f t="shared" si="0"/>
        <v>2.0099999999999993</v>
      </c>
      <c r="V15" s="2"/>
      <c r="W15" s="2"/>
    </row>
    <row r="16" spans="1:23" x14ac:dyDescent="0.25">
      <c r="A16" s="23"/>
      <c r="I16" s="7" t="s">
        <v>43</v>
      </c>
      <c r="J16" s="9">
        <f>K16*0.8</f>
        <v>8.1840000000000011</v>
      </c>
      <c r="K16" s="9">
        <f>T16</f>
        <v>10.23</v>
      </c>
      <c r="L16" s="7">
        <f>SUM(T11:T15)</f>
        <v>10.23</v>
      </c>
      <c r="M16" s="22">
        <v>-0.1</v>
      </c>
      <c r="N16" s="19">
        <v>0.5</v>
      </c>
      <c r="O16" s="19"/>
      <c r="P16" s="9">
        <f>T16+M16+N16+O16</f>
        <v>10.63</v>
      </c>
      <c r="Q16" s="9">
        <f>T16*0.8+M16+N16+O16</f>
        <v>8.5840000000000014</v>
      </c>
      <c r="R16" s="9">
        <f>S16</f>
        <v>1</v>
      </c>
      <c r="S16" s="8">
        <f>1/IF(SUM(S11:S15)=0,1,SUM(S11:S15))</f>
        <v>1</v>
      </c>
      <c r="T16" s="8">
        <f t="shared" si="0"/>
        <v>10.23</v>
      </c>
      <c r="V16" s="2"/>
      <c r="W16" s="2"/>
    </row>
    <row r="17" spans="1:23" s="2" customFormat="1" x14ac:dyDescent="0.25">
      <c r="A17" s="2" t="s">
        <v>0</v>
      </c>
      <c r="B17" s="1" t="s">
        <v>58</v>
      </c>
      <c r="C17" s="3" t="s">
        <v>5</v>
      </c>
      <c r="D17" s="3" t="s">
        <v>1</v>
      </c>
      <c r="E17" s="3" t="s">
        <v>3</v>
      </c>
      <c r="F17" s="3" t="s">
        <v>2</v>
      </c>
      <c r="G17" s="3" t="s">
        <v>32</v>
      </c>
      <c r="H17" s="3" t="s">
        <v>33</v>
      </c>
      <c r="I17" s="3" t="s">
        <v>6</v>
      </c>
      <c r="J17" s="3" t="s">
        <v>4</v>
      </c>
      <c r="K17" s="3" t="s">
        <v>7</v>
      </c>
      <c r="L17" s="3" t="s">
        <v>51</v>
      </c>
      <c r="M17" s="17" t="s">
        <v>12</v>
      </c>
      <c r="N17" s="17" t="s">
        <v>13</v>
      </c>
      <c r="O17" s="17" t="s">
        <v>7</v>
      </c>
      <c r="P17" s="5" t="s">
        <v>50</v>
      </c>
      <c r="Q17" s="5" t="s">
        <v>49</v>
      </c>
      <c r="R17" s="5" t="s">
        <v>10</v>
      </c>
    </row>
    <row r="18" spans="1:23" x14ac:dyDescent="0.25">
      <c r="A18" s="1" t="s">
        <v>29</v>
      </c>
      <c r="C18" s="4" t="s">
        <v>34</v>
      </c>
      <c r="D18" s="4" t="s">
        <v>35</v>
      </c>
      <c r="E18" s="4" t="s">
        <v>36</v>
      </c>
      <c r="F18" s="10" t="s">
        <v>37</v>
      </c>
      <c r="G18" s="4" t="s">
        <v>36</v>
      </c>
      <c r="H18" s="11" t="s">
        <v>38</v>
      </c>
      <c r="I18" s="10" t="s">
        <v>39</v>
      </c>
      <c r="J18" s="16" t="s">
        <v>65</v>
      </c>
      <c r="K18" s="11" t="s">
        <v>38</v>
      </c>
      <c r="L18" s="4">
        <v>12.5</v>
      </c>
      <c r="M18" s="18" t="s">
        <v>37</v>
      </c>
      <c r="N18" s="19" t="s">
        <v>36</v>
      </c>
      <c r="O18" s="20" t="s">
        <v>38</v>
      </c>
      <c r="P18" s="6">
        <v>12.5</v>
      </c>
      <c r="Q18" s="6">
        <v>10</v>
      </c>
    </row>
    <row r="19" spans="1:23" x14ac:dyDescent="0.25">
      <c r="A19" s="23" t="s">
        <v>20</v>
      </c>
      <c r="B19" s="1" t="s">
        <v>21</v>
      </c>
      <c r="C19" s="4">
        <v>9.5</v>
      </c>
      <c r="E19" s="4">
        <v>0.5</v>
      </c>
      <c r="F19" s="4">
        <v>0.3</v>
      </c>
      <c r="G19" s="4">
        <v>0.2</v>
      </c>
      <c r="I19" s="4">
        <v>0.2</v>
      </c>
      <c r="J19" s="4">
        <v>0.3</v>
      </c>
      <c r="L19" s="4">
        <f t="shared" ref="L19:L24" si="3">SUM(C19:K19)</f>
        <v>11</v>
      </c>
      <c r="P19" s="4">
        <f>L19</f>
        <v>11</v>
      </c>
      <c r="Q19" s="6">
        <f>L19*0.8</f>
        <v>8.8000000000000007</v>
      </c>
      <c r="R19" s="6">
        <v>0.21</v>
      </c>
      <c r="S19" s="1">
        <f t="shared" ref="S19:S24" si="4">IF(P19&gt;0,R19,0)</f>
        <v>0.21</v>
      </c>
      <c r="T19" s="1">
        <f t="shared" si="0"/>
        <v>2.31</v>
      </c>
      <c r="V19" s="2"/>
      <c r="W19" s="2"/>
    </row>
    <row r="20" spans="1:23" x14ac:dyDescent="0.25">
      <c r="A20" s="23"/>
      <c r="B20" s="1" t="s">
        <v>22</v>
      </c>
      <c r="C20" s="4">
        <v>9.5</v>
      </c>
      <c r="D20" s="4">
        <v>0.1</v>
      </c>
      <c r="E20" s="4">
        <v>0.4</v>
      </c>
      <c r="F20" s="4">
        <v>0.3</v>
      </c>
      <c r="G20" s="4">
        <v>0.3</v>
      </c>
      <c r="I20" s="4">
        <v>0.1</v>
      </c>
      <c r="J20" s="4">
        <v>0.3</v>
      </c>
      <c r="K20" s="4">
        <v>0.1</v>
      </c>
      <c r="L20" s="4">
        <f t="shared" si="3"/>
        <v>11.100000000000001</v>
      </c>
      <c r="P20" s="4">
        <f t="shared" ref="P20:P23" si="5">L20</f>
        <v>11.100000000000001</v>
      </c>
      <c r="Q20" s="6">
        <f t="shared" ref="Q20:Q23" si="6">L20*0.8</f>
        <v>8.8800000000000008</v>
      </c>
      <c r="R20" s="6">
        <v>0.21</v>
      </c>
      <c r="S20" s="1">
        <f t="shared" si="4"/>
        <v>0.21</v>
      </c>
      <c r="T20" s="1">
        <f t="shared" si="0"/>
        <v>2.3310000000000004</v>
      </c>
      <c r="U20" s="26" t="s">
        <v>42</v>
      </c>
      <c r="V20" s="12"/>
      <c r="W20" s="12"/>
    </row>
    <row r="21" spans="1:23" x14ac:dyDescent="0.25">
      <c r="A21" s="23"/>
      <c r="B21" s="1" t="s">
        <v>60</v>
      </c>
      <c r="C21" s="4">
        <v>9.1999999999999993</v>
      </c>
      <c r="E21" s="4">
        <v>0.2</v>
      </c>
      <c r="F21" s="4">
        <v>0.2</v>
      </c>
      <c r="I21" s="4">
        <v>0.1</v>
      </c>
      <c r="J21" s="4">
        <v>0.1</v>
      </c>
      <c r="K21" s="4">
        <v>0.2</v>
      </c>
      <c r="L21" s="4">
        <f t="shared" si="3"/>
        <v>9.9999999999999964</v>
      </c>
      <c r="P21" s="4">
        <f t="shared" si="5"/>
        <v>9.9999999999999964</v>
      </c>
      <c r="Q21" s="6">
        <f t="shared" si="6"/>
        <v>7.9999999999999973</v>
      </c>
      <c r="R21" s="6">
        <v>0.21</v>
      </c>
      <c r="S21" s="1">
        <f t="shared" si="4"/>
        <v>0.21</v>
      </c>
      <c r="T21" s="1">
        <f t="shared" si="0"/>
        <v>2.0999999999999992</v>
      </c>
      <c r="U21" s="26"/>
      <c r="V21" s="12"/>
      <c r="W21" s="12"/>
    </row>
    <row r="22" spans="1:23" x14ac:dyDescent="0.25">
      <c r="A22" s="23"/>
      <c r="B22" s="1" t="s">
        <v>23</v>
      </c>
      <c r="C22" s="4">
        <v>9.1999999999999993</v>
      </c>
      <c r="F22" s="4">
        <v>0.1</v>
      </c>
      <c r="G22" s="4">
        <v>0.2</v>
      </c>
      <c r="H22" s="4">
        <v>0.3</v>
      </c>
      <c r="J22" s="4">
        <v>0.2</v>
      </c>
      <c r="K22" s="4">
        <v>-0.1</v>
      </c>
      <c r="L22" s="4">
        <f t="shared" si="3"/>
        <v>9.8999999999999986</v>
      </c>
      <c r="P22" s="4">
        <f t="shared" si="5"/>
        <v>9.8999999999999986</v>
      </c>
      <c r="Q22" s="6">
        <f t="shared" si="6"/>
        <v>7.919999999999999</v>
      </c>
      <c r="R22" s="6">
        <v>0.21</v>
      </c>
      <c r="S22" s="1">
        <f t="shared" si="4"/>
        <v>0.21</v>
      </c>
      <c r="T22" s="1">
        <f t="shared" si="0"/>
        <v>2.0789999999999997</v>
      </c>
      <c r="U22" s="2" t="s">
        <v>41</v>
      </c>
      <c r="V22" s="2"/>
      <c r="W22" s="2"/>
    </row>
    <row r="23" spans="1:23" x14ac:dyDescent="0.25">
      <c r="A23" s="23"/>
      <c r="B23" s="1" t="s">
        <v>24</v>
      </c>
      <c r="C23" s="4">
        <v>9</v>
      </c>
      <c r="D23" s="4">
        <v>0.1</v>
      </c>
      <c r="G23" s="4">
        <v>0.2</v>
      </c>
      <c r="J23" s="4">
        <v>0.2</v>
      </c>
      <c r="L23" s="4">
        <f t="shared" si="3"/>
        <v>9.4999999999999982</v>
      </c>
      <c r="P23" s="4">
        <f t="shared" si="5"/>
        <v>9.4999999999999982</v>
      </c>
      <c r="Q23" s="6">
        <f t="shared" si="6"/>
        <v>7.5999999999999988</v>
      </c>
      <c r="R23" s="6">
        <v>0.08</v>
      </c>
      <c r="S23" s="1">
        <f t="shared" si="4"/>
        <v>0.08</v>
      </c>
      <c r="T23" s="1">
        <f t="shared" si="0"/>
        <v>0.7599999999999999</v>
      </c>
    </row>
    <row r="24" spans="1:23" x14ac:dyDescent="0.25">
      <c r="A24" s="23"/>
      <c r="B24" s="1" t="s">
        <v>25</v>
      </c>
      <c r="C24" s="4">
        <v>9</v>
      </c>
      <c r="D24" s="4">
        <v>0.1</v>
      </c>
      <c r="G24" s="4">
        <v>0.2</v>
      </c>
      <c r="I24" s="4">
        <v>0.1</v>
      </c>
      <c r="J24" s="4">
        <v>0.2</v>
      </c>
      <c r="L24" s="4">
        <f t="shared" si="3"/>
        <v>9.5999999999999979</v>
      </c>
      <c r="P24" s="4">
        <f>L24</f>
        <v>9.5999999999999979</v>
      </c>
      <c r="Q24" s="6">
        <f>L24*0.8</f>
        <v>7.6799999999999988</v>
      </c>
      <c r="R24" s="6">
        <v>0.08</v>
      </c>
      <c r="S24" s="1">
        <f t="shared" si="4"/>
        <v>0.08</v>
      </c>
      <c r="T24" s="1">
        <f t="shared" si="0"/>
        <v>0.76799999999999979</v>
      </c>
    </row>
    <row r="25" spans="1:23" x14ac:dyDescent="0.25">
      <c r="A25" s="23"/>
      <c r="I25" s="7" t="s">
        <v>43</v>
      </c>
      <c r="J25" s="9">
        <f>K25*0.8</f>
        <v>8.2783999999999995</v>
      </c>
      <c r="K25" s="9">
        <f>T25</f>
        <v>10.347999999999999</v>
      </c>
      <c r="L25" s="7">
        <f>SUM(T19:T24)</f>
        <v>10.347999999999999</v>
      </c>
      <c r="M25" s="19">
        <v>0.5</v>
      </c>
      <c r="N25" s="19">
        <v>0.3</v>
      </c>
      <c r="O25" s="19"/>
      <c r="P25" s="9">
        <f>T25+M25+N25+O25</f>
        <v>11.148</v>
      </c>
      <c r="Q25" s="9">
        <f>T25*0.8+M25+N25+O25</f>
        <v>9.0784000000000002</v>
      </c>
      <c r="R25" s="9">
        <f>S25</f>
        <v>1</v>
      </c>
      <c r="S25" s="8">
        <f>1/IF(SUM(S19:S24)=0,1,SUM(S19:S24))</f>
        <v>1</v>
      </c>
      <c r="T25" s="8">
        <f t="shared" si="0"/>
        <v>10.347999999999999</v>
      </c>
    </row>
    <row r="26" spans="1:23" s="2" customFormat="1" x14ac:dyDescent="0.25">
      <c r="A26" s="2" t="s">
        <v>0</v>
      </c>
      <c r="B26" s="1" t="s">
        <v>58</v>
      </c>
      <c r="C26" s="3" t="s">
        <v>5</v>
      </c>
      <c r="D26" s="3" t="s">
        <v>1</v>
      </c>
      <c r="E26" s="3" t="s">
        <v>3</v>
      </c>
      <c r="F26" s="3" t="s">
        <v>2</v>
      </c>
      <c r="G26" s="3" t="s">
        <v>32</v>
      </c>
      <c r="H26" s="3" t="s">
        <v>33</v>
      </c>
      <c r="I26" s="3" t="s">
        <v>6</v>
      </c>
      <c r="J26" s="3" t="s">
        <v>4</v>
      </c>
      <c r="K26" s="3" t="s">
        <v>7</v>
      </c>
      <c r="L26" s="3" t="s">
        <v>51</v>
      </c>
      <c r="M26" s="17" t="s">
        <v>12</v>
      </c>
      <c r="N26" s="17" t="s">
        <v>13</v>
      </c>
      <c r="O26" s="17" t="s">
        <v>7</v>
      </c>
      <c r="P26" s="5" t="s">
        <v>50</v>
      </c>
      <c r="Q26" s="5" t="s">
        <v>49</v>
      </c>
      <c r="R26" s="5" t="s">
        <v>10</v>
      </c>
    </row>
    <row r="27" spans="1:23" x14ac:dyDescent="0.25">
      <c r="A27" s="1" t="s">
        <v>29</v>
      </c>
      <c r="C27" s="4" t="s">
        <v>34</v>
      </c>
      <c r="D27" s="4" t="s">
        <v>35</v>
      </c>
      <c r="E27" s="4" t="s">
        <v>36</v>
      </c>
      <c r="F27" s="10" t="s">
        <v>37</v>
      </c>
      <c r="G27" s="4" t="s">
        <v>36</v>
      </c>
      <c r="H27" s="11" t="s">
        <v>38</v>
      </c>
      <c r="I27" s="10" t="s">
        <v>39</v>
      </c>
      <c r="J27" s="16" t="s">
        <v>65</v>
      </c>
      <c r="K27" s="11" t="s">
        <v>38</v>
      </c>
      <c r="L27" s="4">
        <v>12.5</v>
      </c>
      <c r="M27" s="18" t="s">
        <v>37</v>
      </c>
      <c r="N27" s="19" t="s">
        <v>36</v>
      </c>
      <c r="O27" s="20" t="s">
        <v>38</v>
      </c>
      <c r="P27" s="6">
        <v>12.5</v>
      </c>
      <c r="Q27" s="6">
        <v>10</v>
      </c>
    </row>
    <row r="28" spans="1:23" x14ac:dyDescent="0.25">
      <c r="A28" s="24" t="s">
        <v>14</v>
      </c>
      <c r="B28" s="1" t="s">
        <v>54</v>
      </c>
      <c r="C28" s="4">
        <v>9.6</v>
      </c>
      <c r="D28" s="4">
        <v>0.2</v>
      </c>
      <c r="E28" s="4">
        <v>0.5</v>
      </c>
      <c r="F28" s="4">
        <v>0.3</v>
      </c>
      <c r="G28" s="4">
        <v>0.5</v>
      </c>
      <c r="H28" s="4">
        <v>0.3</v>
      </c>
      <c r="I28" s="4">
        <v>0.2</v>
      </c>
      <c r="J28" s="4">
        <v>0.3</v>
      </c>
      <c r="K28" s="4">
        <v>0.1</v>
      </c>
      <c r="L28" s="4">
        <f>SUM(C28:K28)</f>
        <v>12</v>
      </c>
      <c r="P28" s="4">
        <f>L28</f>
        <v>12</v>
      </c>
      <c r="Q28" s="6">
        <f>L28*0.8</f>
        <v>9.6000000000000014</v>
      </c>
      <c r="R28" s="6">
        <v>0.5</v>
      </c>
      <c r="S28" s="1">
        <f>IF(P28&gt;0,R28,0)</f>
        <v>0.5</v>
      </c>
      <c r="T28" s="1">
        <f t="shared" si="0"/>
        <v>6</v>
      </c>
      <c r="U28" s="2" t="s">
        <v>52</v>
      </c>
    </row>
    <row r="29" spans="1:23" x14ac:dyDescent="0.25">
      <c r="A29" s="23"/>
      <c r="B29" s="1" t="s">
        <v>15</v>
      </c>
      <c r="C29" s="4">
        <v>9.3000000000000007</v>
      </c>
      <c r="D29" s="4">
        <v>0.3</v>
      </c>
      <c r="E29" s="4">
        <v>0.3</v>
      </c>
      <c r="F29" s="4">
        <v>0.2</v>
      </c>
      <c r="G29" s="4">
        <v>0.2</v>
      </c>
      <c r="I29" s="4">
        <v>-0.1</v>
      </c>
      <c r="J29" s="4">
        <v>0.2</v>
      </c>
      <c r="L29" s="4">
        <f>SUM(C29:K29)</f>
        <v>10.4</v>
      </c>
      <c r="P29" s="4">
        <f t="shared" ref="P29:P32" si="7">L29</f>
        <v>10.4</v>
      </c>
      <c r="Q29" s="6">
        <f t="shared" ref="Q29:Q32" si="8">L29*0.8</f>
        <v>8.32</v>
      </c>
      <c r="R29" s="6">
        <v>0.15</v>
      </c>
      <c r="S29" s="1">
        <f>IF(P29&gt;0,R29,0)</f>
        <v>0.15</v>
      </c>
      <c r="T29" s="1">
        <f t="shared" si="0"/>
        <v>1.56</v>
      </c>
    </row>
    <row r="30" spans="1:23" x14ac:dyDescent="0.25">
      <c r="A30" s="23"/>
      <c r="B30" s="1" t="s">
        <v>61</v>
      </c>
      <c r="C30" s="4">
        <v>9.5</v>
      </c>
      <c r="D30" s="4">
        <v>0.3</v>
      </c>
      <c r="E30" s="4">
        <v>0.3</v>
      </c>
      <c r="F30" s="4">
        <v>0.3</v>
      </c>
      <c r="G30" s="4">
        <v>0.2</v>
      </c>
      <c r="I30" s="4">
        <v>0.2</v>
      </c>
      <c r="J30" s="4">
        <v>0.2</v>
      </c>
      <c r="L30" s="4">
        <f>SUM(C30:K30)</f>
        <v>11</v>
      </c>
      <c r="P30" s="4">
        <f t="shared" si="7"/>
        <v>11</v>
      </c>
      <c r="Q30" s="6">
        <f t="shared" si="8"/>
        <v>8.8000000000000007</v>
      </c>
      <c r="R30" s="6">
        <v>0.15</v>
      </c>
      <c r="S30" s="1">
        <f>IF(P30&gt;0,R30,0)</f>
        <v>0.15</v>
      </c>
      <c r="T30" s="1">
        <f t="shared" si="0"/>
        <v>1.65</v>
      </c>
      <c r="U30" s="2" t="s">
        <v>53</v>
      </c>
    </row>
    <row r="31" spans="1:23" x14ac:dyDescent="0.25">
      <c r="A31" s="23"/>
      <c r="B31" s="1" t="s">
        <v>17</v>
      </c>
      <c r="C31" s="4">
        <v>9.1999999999999993</v>
      </c>
      <c r="E31" s="4">
        <v>0.2</v>
      </c>
      <c r="F31" s="4">
        <v>0.2</v>
      </c>
      <c r="G31" s="4">
        <v>0.2</v>
      </c>
      <c r="I31" s="4">
        <v>0.2</v>
      </c>
      <c r="J31" s="4">
        <v>0.3</v>
      </c>
      <c r="L31" s="4">
        <f>SUM(C31:K31)</f>
        <v>10.299999999999997</v>
      </c>
      <c r="P31" s="4">
        <f t="shared" si="7"/>
        <v>10.299999999999997</v>
      </c>
      <c r="Q31" s="6">
        <f t="shared" si="8"/>
        <v>8.2399999999999984</v>
      </c>
      <c r="R31" s="6">
        <v>0.15</v>
      </c>
      <c r="S31" s="1">
        <f>IF(P31&gt;0,R31,0)</f>
        <v>0.15</v>
      </c>
      <c r="T31" s="1">
        <f t="shared" si="0"/>
        <v>1.5449999999999995</v>
      </c>
    </row>
    <row r="32" spans="1:23" x14ac:dyDescent="0.25">
      <c r="A32" s="23"/>
      <c r="B32" s="1" t="s">
        <v>16</v>
      </c>
      <c r="C32" s="4">
        <v>9.1</v>
      </c>
      <c r="D32" s="4">
        <v>0.2</v>
      </c>
      <c r="F32" s="4">
        <v>0.1</v>
      </c>
      <c r="G32" s="4">
        <v>0.1</v>
      </c>
      <c r="J32" s="4">
        <v>0.3</v>
      </c>
      <c r="L32" s="4">
        <f>SUM(C32:K32)</f>
        <v>9.7999999999999989</v>
      </c>
      <c r="P32" s="4">
        <f t="shared" si="7"/>
        <v>9.7999999999999989</v>
      </c>
      <c r="Q32" s="6">
        <f t="shared" si="8"/>
        <v>7.84</v>
      </c>
      <c r="R32" s="6">
        <v>0.05</v>
      </c>
      <c r="S32" s="1">
        <f>IF(P32&gt;0,R32,0)</f>
        <v>0.05</v>
      </c>
      <c r="T32" s="1">
        <f t="shared" si="0"/>
        <v>0.49</v>
      </c>
    </row>
    <row r="33" spans="1:23" x14ac:dyDescent="0.25">
      <c r="A33" s="23"/>
      <c r="I33" s="7" t="s">
        <v>43</v>
      </c>
      <c r="J33" s="9">
        <f>K33*0.8</f>
        <v>8.9960000000000004</v>
      </c>
      <c r="K33" s="9">
        <f>T33</f>
        <v>11.245000000000001</v>
      </c>
      <c r="L33" s="7">
        <f>SUM(T28:T32)</f>
        <v>11.245000000000001</v>
      </c>
      <c r="M33" s="19">
        <v>0.3</v>
      </c>
      <c r="N33" s="19">
        <v>0.2</v>
      </c>
      <c r="O33" s="19"/>
      <c r="P33" s="9">
        <f>T33+M33+N33+O33</f>
        <v>11.745000000000001</v>
      </c>
      <c r="Q33" s="9">
        <f>T33*0.8+M33+N33+O33</f>
        <v>9.4960000000000004</v>
      </c>
      <c r="R33" s="9">
        <f>S33</f>
        <v>1</v>
      </c>
      <c r="S33" s="8">
        <f>1/IF(SUM(S28:S32)=0,1,SUM(S28:S32))</f>
        <v>1</v>
      </c>
      <c r="T33" s="8">
        <f t="shared" si="0"/>
        <v>11.245000000000001</v>
      </c>
    </row>
    <row r="34" spans="1:23" s="2" customFormat="1" x14ac:dyDescent="0.25">
      <c r="A34" s="2" t="s">
        <v>0</v>
      </c>
      <c r="B34" s="1" t="s">
        <v>58</v>
      </c>
      <c r="C34" s="3" t="s">
        <v>5</v>
      </c>
      <c r="D34" s="3" t="s">
        <v>1</v>
      </c>
      <c r="E34" s="3" t="s">
        <v>3</v>
      </c>
      <c r="F34" s="3" t="s">
        <v>2</v>
      </c>
      <c r="G34" s="3" t="s">
        <v>32</v>
      </c>
      <c r="H34" s="3" t="s">
        <v>33</v>
      </c>
      <c r="I34" s="3" t="s">
        <v>6</v>
      </c>
      <c r="J34" s="3" t="s">
        <v>4</v>
      </c>
      <c r="K34" s="3" t="s">
        <v>7</v>
      </c>
      <c r="L34" s="3" t="s">
        <v>51</v>
      </c>
      <c r="M34" s="17" t="s">
        <v>12</v>
      </c>
      <c r="N34" s="17" t="s">
        <v>13</v>
      </c>
      <c r="O34" s="17" t="s">
        <v>7</v>
      </c>
      <c r="P34" s="5" t="s">
        <v>50</v>
      </c>
      <c r="Q34" s="5" t="s">
        <v>49</v>
      </c>
      <c r="R34" s="5" t="s">
        <v>10</v>
      </c>
    </row>
    <row r="35" spans="1:23" x14ac:dyDescent="0.25">
      <c r="A35" s="1" t="s">
        <v>29</v>
      </c>
      <c r="C35" s="4" t="s">
        <v>34</v>
      </c>
      <c r="D35" s="4" t="s">
        <v>35</v>
      </c>
      <c r="E35" s="4" t="s">
        <v>36</v>
      </c>
      <c r="F35" s="10" t="s">
        <v>37</v>
      </c>
      <c r="G35" s="4" t="s">
        <v>36</v>
      </c>
      <c r="H35" s="11" t="s">
        <v>38</v>
      </c>
      <c r="I35" s="10" t="s">
        <v>39</v>
      </c>
      <c r="J35" s="16" t="s">
        <v>65</v>
      </c>
      <c r="K35" s="11" t="s">
        <v>38</v>
      </c>
      <c r="L35" s="4">
        <v>12.5</v>
      </c>
      <c r="M35" s="18" t="s">
        <v>37</v>
      </c>
      <c r="N35" s="19" t="s">
        <v>36</v>
      </c>
      <c r="O35" s="20" t="s">
        <v>38</v>
      </c>
      <c r="P35" s="6">
        <v>12.5</v>
      </c>
      <c r="Q35" s="6">
        <v>10</v>
      </c>
    </row>
    <row r="36" spans="1:23" x14ac:dyDescent="0.25">
      <c r="A36" s="23" t="s">
        <v>18</v>
      </c>
      <c r="B36" s="1" t="s">
        <v>55</v>
      </c>
      <c r="C36" s="4">
        <v>9.1999999999999993</v>
      </c>
      <c r="D36" s="4">
        <v>0.3</v>
      </c>
      <c r="E36" s="4">
        <v>0.1</v>
      </c>
      <c r="F36" s="4">
        <v>0.4</v>
      </c>
      <c r="G36" s="4">
        <v>0.2</v>
      </c>
      <c r="I36" s="4">
        <v>0.2</v>
      </c>
      <c r="J36" s="4">
        <v>0.2</v>
      </c>
      <c r="L36" s="4">
        <f>SUM(C36:K36)</f>
        <v>10.599999999999998</v>
      </c>
      <c r="P36" s="4">
        <f>L36</f>
        <v>10.599999999999998</v>
      </c>
      <c r="Q36" s="6">
        <f>L36*0.8</f>
        <v>8.4799999999999986</v>
      </c>
      <c r="R36" s="6">
        <v>0.23</v>
      </c>
      <c r="S36" s="1">
        <f>IF(P36&gt;0,R36,0)</f>
        <v>0.23</v>
      </c>
      <c r="T36" s="1">
        <f t="shared" si="0"/>
        <v>2.4379999999999997</v>
      </c>
    </row>
    <row r="37" spans="1:23" x14ac:dyDescent="0.25">
      <c r="A37" s="23"/>
      <c r="B37" s="1" t="s">
        <v>44</v>
      </c>
      <c r="C37" s="4">
        <v>9</v>
      </c>
      <c r="D37" s="4">
        <v>0.1</v>
      </c>
      <c r="E37" s="4">
        <v>0.2</v>
      </c>
      <c r="F37" s="4">
        <v>0.3</v>
      </c>
      <c r="G37" s="4">
        <v>0.1</v>
      </c>
      <c r="H37" s="4">
        <v>0.1</v>
      </c>
      <c r="I37" s="4">
        <v>0.1</v>
      </c>
      <c r="J37" s="4">
        <v>0.3</v>
      </c>
      <c r="K37" s="4">
        <v>0.1</v>
      </c>
      <c r="L37" s="4">
        <f>SUM(C37:K37)</f>
        <v>10.299999999999999</v>
      </c>
      <c r="P37" s="4">
        <f t="shared" ref="P37:P40" si="9">L37</f>
        <v>10.299999999999999</v>
      </c>
      <c r="Q37" s="6">
        <f t="shared" ref="Q37:Q40" si="10">L37*0.8</f>
        <v>8.24</v>
      </c>
      <c r="R37" s="6">
        <v>0.23</v>
      </c>
      <c r="S37" s="1">
        <f>IF(P37&gt;0,R37,0)</f>
        <v>0.23</v>
      </c>
      <c r="T37" s="1">
        <f t="shared" si="0"/>
        <v>2.3689999999999998</v>
      </c>
      <c r="U37" s="13" t="s">
        <v>42</v>
      </c>
      <c r="V37" s="12"/>
      <c r="W37" s="12"/>
    </row>
    <row r="38" spans="1:23" x14ac:dyDescent="0.25">
      <c r="A38" s="23"/>
      <c r="B38" s="1" t="s">
        <v>56</v>
      </c>
      <c r="C38" s="4">
        <v>9.4</v>
      </c>
      <c r="D38" s="4">
        <v>0.1</v>
      </c>
      <c r="E38" s="4">
        <v>0.3</v>
      </c>
      <c r="F38" s="4">
        <v>0.4</v>
      </c>
      <c r="G38" s="4">
        <v>0.3</v>
      </c>
      <c r="I38" s="4">
        <v>0.2</v>
      </c>
      <c r="J38" s="4">
        <v>0.2</v>
      </c>
      <c r="L38" s="4">
        <f>SUM(C38:K38)</f>
        <v>10.9</v>
      </c>
      <c r="P38" s="4">
        <f t="shared" si="9"/>
        <v>10.9</v>
      </c>
      <c r="Q38" s="6">
        <f t="shared" si="10"/>
        <v>8.7200000000000006</v>
      </c>
      <c r="R38" s="6">
        <v>0.23</v>
      </c>
      <c r="S38" s="1">
        <f>IF(P38&gt;0,R38,0)</f>
        <v>0.23</v>
      </c>
      <c r="T38" s="1">
        <f t="shared" si="0"/>
        <v>2.5070000000000001</v>
      </c>
      <c r="U38" s="13"/>
      <c r="V38" s="12"/>
      <c r="W38" s="12"/>
    </row>
    <row r="39" spans="1:23" x14ac:dyDescent="0.25">
      <c r="A39" s="23"/>
      <c r="B39" s="1" t="s">
        <v>45</v>
      </c>
      <c r="C39" s="4">
        <v>9.6999999999999993</v>
      </c>
      <c r="D39" s="4">
        <v>0.1</v>
      </c>
      <c r="E39" s="4">
        <v>0.3</v>
      </c>
      <c r="F39" s="4">
        <v>0.2</v>
      </c>
      <c r="G39" s="4">
        <v>0.3</v>
      </c>
      <c r="I39" s="4">
        <v>0.3</v>
      </c>
      <c r="J39" s="4">
        <v>0.4</v>
      </c>
      <c r="L39" s="4">
        <f>SUM(C39:K39)</f>
        <v>11.3</v>
      </c>
      <c r="P39" s="4">
        <f t="shared" si="9"/>
        <v>11.3</v>
      </c>
      <c r="Q39" s="6">
        <f t="shared" si="10"/>
        <v>9.0400000000000009</v>
      </c>
      <c r="R39" s="6">
        <v>0.23</v>
      </c>
      <c r="S39" s="1">
        <f>IF(P39&gt;0,R39,0)</f>
        <v>0.23</v>
      </c>
      <c r="T39" s="1">
        <f t="shared" si="0"/>
        <v>2.5990000000000002</v>
      </c>
    </row>
    <row r="40" spans="1:23" x14ac:dyDescent="0.25">
      <c r="A40" s="23"/>
      <c r="B40" s="1" t="s">
        <v>46</v>
      </c>
      <c r="C40" s="4">
        <v>9</v>
      </c>
      <c r="F40" s="4">
        <v>0.1</v>
      </c>
      <c r="G40" s="4">
        <v>0.1</v>
      </c>
      <c r="I40" s="4">
        <v>0.1</v>
      </c>
      <c r="J40" s="4">
        <v>0.1</v>
      </c>
      <c r="L40" s="4">
        <f>SUM(C40:K40)</f>
        <v>9.3999999999999986</v>
      </c>
      <c r="P40" s="4">
        <f t="shared" si="9"/>
        <v>9.3999999999999986</v>
      </c>
      <c r="Q40" s="6">
        <f t="shared" si="10"/>
        <v>7.52</v>
      </c>
      <c r="R40" s="6">
        <v>0.08</v>
      </c>
      <c r="S40" s="1">
        <f>IF(P40&gt;0,R40,0)</f>
        <v>0.08</v>
      </c>
      <c r="T40" s="1">
        <f t="shared" si="0"/>
        <v>0.75199999999999989</v>
      </c>
    </row>
    <row r="41" spans="1:23" x14ac:dyDescent="0.25">
      <c r="A41" s="23"/>
      <c r="I41" s="7" t="s">
        <v>43</v>
      </c>
      <c r="J41" s="9">
        <f>K41*0.8</f>
        <v>8.5320000000000018</v>
      </c>
      <c r="K41" s="9">
        <f>T41</f>
        <v>10.665000000000001</v>
      </c>
      <c r="L41" s="7">
        <f>SUM(T36:T40)</f>
        <v>10.665000000000001</v>
      </c>
      <c r="M41" s="19">
        <v>0.5</v>
      </c>
      <c r="N41" s="19">
        <v>0.3</v>
      </c>
      <c r="O41" s="19"/>
      <c r="P41" s="9">
        <f>T41+M41+N41+O41</f>
        <v>11.465000000000002</v>
      </c>
      <c r="Q41" s="9">
        <f>T41*0.8+M41+N41+O41</f>
        <v>9.3320000000000025</v>
      </c>
      <c r="R41" s="9">
        <f>S41</f>
        <v>1</v>
      </c>
      <c r="S41" s="8">
        <f>1/IF(SUM(S36:S40)=0,1,SUM(S36:S40))</f>
        <v>1</v>
      </c>
      <c r="T41" s="8">
        <f t="shared" si="0"/>
        <v>10.665000000000001</v>
      </c>
    </row>
    <row r="42" spans="1:23" s="2" customFormat="1" x14ac:dyDescent="0.25">
      <c r="A42" s="2" t="s">
        <v>0</v>
      </c>
      <c r="B42" s="1" t="s">
        <v>58</v>
      </c>
      <c r="C42" s="3" t="s">
        <v>5</v>
      </c>
      <c r="D42" s="3" t="s">
        <v>1</v>
      </c>
      <c r="E42" s="3" t="s">
        <v>3</v>
      </c>
      <c r="F42" s="3" t="s">
        <v>2</v>
      </c>
      <c r="G42" s="3" t="s">
        <v>32</v>
      </c>
      <c r="H42" s="3" t="s">
        <v>33</v>
      </c>
      <c r="I42" s="3" t="s">
        <v>6</v>
      </c>
      <c r="J42" s="3" t="s">
        <v>4</v>
      </c>
      <c r="K42" s="3" t="s">
        <v>7</v>
      </c>
      <c r="L42" s="3" t="s">
        <v>51</v>
      </c>
      <c r="M42" s="17" t="s">
        <v>12</v>
      </c>
      <c r="N42" s="17" t="s">
        <v>13</v>
      </c>
      <c r="O42" s="17" t="s">
        <v>7</v>
      </c>
      <c r="P42" s="5" t="s">
        <v>50</v>
      </c>
      <c r="Q42" s="5" t="s">
        <v>49</v>
      </c>
      <c r="R42" s="5" t="s">
        <v>10</v>
      </c>
    </row>
    <row r="43" spans="1:23" x14ac:dyDescent="0.25">
      <c r="A43" s="1" t="s">
        <v>29</v>
      </c>
      <c r="C43" s="4" t="s">
        <v>34</v>
      </c>
      <c r="D43" s="4" t="s">
        <v>36</v>
      </c>
      <c r="E43" s="4" t="s">
        <v>35</v>
      </c>
      <c r="F43" s="10" t="s">
        <v>37</v>
      </c>
      <c r="G43" s="4" t="s">
        <v>36</v>
      </c>
      <c r="H43" s="11" t="s">
        <v>38</v>
      </c>
      <c r="I43" s="10" t="s">
        <v>39</v>
      </c>
      <c r="J43" s="16" t="s">
        <v>65</v>
      </c>
      <c r="K43" s="11" t="s">
        <v>38</v>
      </c>
      <c r="L43" s="4">
        <v>12.5</v>
      </c>
      <c r="M43" s="18" t="s">
        <v>37</v>
      </c>
      <c r="N43" s="19" t="s">
        <v>36</v>
      </c>
      <c r="O43" s="20" t="s">
        <v>38</v>
      </c>
      <c r="P43" s="6">
        <v>12.5</v>
      </c>
      <c r="Q43" s="6">
        <v>10</v>
      </c>
    </row>
    <row r="44" spans="1:23" x14ac:dyDescent="0.25">
      <c r="A44" s="24" t="s">
        <v>66</v>
      </c>
      <c r="B44" s="1" t="s">
        <v>64</v>
      </c>
      <c r="C44" s="4">
        <v>9.1999999999999993</v>
      </c>
      <c r="D44" s="4">
        <v>0.4</v>
      </c>
      <c r="E44" s="4">
        <v>0.1</v>
      </c>
      <c r="F44" s="4">
        <v>0.2</v>
      </c>
      <c r="G44" s="4">
        <v>0.2</v>
      </c>
      <c r="I44" s="4">
        <v>0.2</v>
      </c>
      <c r="J44" s="4">
        <v>0.2</v>
      </c>
      <c r="K44" s="4">
        <v>0.1</v>
      </c>
      <c r="L44" s="4">
        <f t="shared" ref="L44:L47" si="11">SUM(C44:K44)</f>
        <v>10.599999999999996</v>
      </c>
      <c r="P44" s="4">
        <f t="shared" ref="P44:P47" si="12">L44</f>
        <v>10.599999999999996</v>
      </c>
      <c r="Q44" s="6">
        <f>L44*0.8</f>
        <v>8.4799999999999969</v>
      </c>
      <c r="R44" s="6">
        <v>0.25</v>
      </c>
      <c r="S44" s="1">
        <f>IF(P44&gt;2.5,R44,0)</f>
        <v>0.25</v>
      </c>
      <c r="T44" s="1">
        <f t="shared" si="0"/>
        <v>2.649999999999999</v>
      </c>
    </row>
    <row r="45" spans="1:23" x14ac:dyDescent="0.25">
      <c r="A45" s="25"/>
      <c r="B45" s="15" t="s">
        <v>57</v>
      </c>
      <c r="C45" s="4">
        <v>9.1</v>
      </c>
      <c r="D45" s="4">
        <v>0.4</v>
      </c>
      <c r="E45" s="4">
        <v>0.1</v>
      </c>
      <c r="F45" s="4">
        <v>0.3</v>
      </c>
      <c r="G45" s="4">
        <v>0.2</v>
      </c>
      <c r="I45" s="4">
        <v>0.1</v>
      </c>
      <c r="J45" s="4">
        <v>0.3</v>
      </c>
      <c r="K45" s="4">
        <v>0.1</v>
      </c>
      <c r="L45" s="4">
        <f t="shared" si="11"/>
        <v>10.6</v>
      </c>
      <c r="P45" s="4">
        <f t="shared" si="12"/>
        <v>10.6</v>
      </c>
      <c r="Q45" s="6">
        <f t="shared" ref="Q45:Q47" si="13">L45*0.8</f>
        <v>8.48</v>
      </c>
      <c r="R45" s="6">
        <v>0.25</v>
      </c>
      <c r="S45" s="1">
        <f t="shared" ref="S45:S47" si="14">IF(P45&gt;2.5,R45,0)</f>
        <v>0.25</v>
      </c>
      <c r="T45" s="1">
        <f t="shared" si="0"/>
        <v>2.65</v>
      </c>
      <c r="U45" s="13"/>
      <c r="V45" s="13"/>
      <c r="W45" s="13"/>
    </row>
    <row r="46" spans="1:23" x14ac:dyDescent="0.25">
      <c r="A46" s="25"/>
      <c r="B46" s="15" t="s">
        <v>63</v>
      </c>
      <c r="C46" s="4">
        <v>8.8000000000000007</v>
      </c>
      <c r="D46" s="4">
        <v>0.2</v>
      </c>
      <c r="F46" s="4">
        <v>0.1</v>
      </c>
      <c r="G46" s="4">
        <v>0.1</v>
      </c>
      <c r="I46" s="4">
        <v>0.2</v>
      </c>
      <c r="J46" s="4">
        <v>0.1</v>
      </c>
      <c r="L46" s="4">
        <f t="shared" si="11"/>
        <v>9.4999999999999982</v>
      </c>
      <c r="P46" s="4">
        <f t="shared" si="12"/>
        <v>9.4999999999999982</v>
      </c>
      <c r="Q46" s="6">
        <f t="shared" si="13"/>
        <v>7.5999999999999988</v>
      </c>
      <c r="R46" s="6">
        <v>0.25</v>
      </c>
      <c r="S46" s="1">
        <f t="shared" si="14"/>
        <v>0.25</v>
      </c>
      <c r="T46" s="1">
        <f t="shared" si="0"/>
        <v>2.3749999999999996</v>
      </c>
      <c r="U46" s="13"/>
      <c r="V46" s="13"/>
      <c r="W46" s="13"/>
    </row>
    <row r="47" spans="1:23" x14ac:dyDescent="0.25">
      <c r="A47" s="25"/>
      <c r="B47" s="15" t="s">
        <v>62</v>
      </c>
      <c r="C47" s="4">
        <v>9</v>
      </c>
      <c r="D47" s="4">
        <v>0.3</v>
      </c>
      <c r="F47" s="4">
        <v>0.1</v>
      </c>
      <c r="G47" s="4">
        <v>0.2</v>
      </c>
      <c r="I47" s="4">
        <v>0.1</v>
      </c>
      <c r="J47" s="4">
        <v>0.1</v>
      </c>
      <c r="K47" s="4">
        <v>0.1</v>
      </c>
      <c r="L47" s="4">
        <f t="shared" si="11"/>
        <v>9.8999999999999986</v>
      </c>
      <c r="P47" s="4">
        <f t="shared" si="12"/>
        <v>9.8999999999999986</v>
      </c>
      <c r="Q47" s="6">
        <f t="shared" si="13"/>
        <v>7.919999999999999</v>
      </c>
      <c r="R47" s="6">
        <v>0.25</v>
      </c>
      <c r="S47" s="1">
        <f t="shared" si="14"/>
        <v>0.25</v>
      </c>
      <c r="T47" s="1">
        <f t="shared" si="0"/>
        <v>2.4749999999999996</v>
      </c>
    </row>
    <row r="48" spans="1:23" x14ac:dyDescent="0.25">
      <c r="A48" s="25"/>
      <c r="I48" s="7" t="s">
        <v>43</v>
      </c>
      <c r="J48" s="9">
        <f>K48*0.8</f>
        <v>8.1199999999999992</v>
      </c>
      <c r="K48" s="9">
        <f>T48</f>
        <v>10.149999999999999</v>
      </c>
      <c r="L48" s="7">
        <f>SUM(T44:T47)</f>
        <v>10.149999999999999</v>
      </c>
      <c r="M48" s="19"/>
      <c r="N48" s="19">
        <v>0.2</v>
      </c>
      <c r="O48" s="19">
        <v>-0.02</v>
      </c>
      <c r="P48" s="9">
        <f>T48+M48+N48+O48</f>
        <v>10.329999999999998</v>
      </c>
      <c r="Q48" s="9">
        <f>T48*0.8+M48+N48+O48</f>
        <v>8.2999999999999989</v>
      </c>
      <c r="R48" s="9">
        <f>S48</f>
        <v>1</v>
      </c>
      <c r="S48" s="8">
        <f>1/IF(SUM(S44:S47)=0,1,SUM(S44:S47))</f>
        <v>1</v>
      </c>
      <c r="T48" s="8">
        <f t="shared" ref="T48" si="15">S48*L48</f>
        <v>10.149999999999999</v>
      </c>
    </row>
    <row r="49" spans="1:23" s="2" customFormat="1" x14ac:dyDescent="0.25"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17"/>
      <c r="N49" s="17"/>
      <c r="O49" s="17"/>
      <c r="P49" s="5"/>
      <c r="Q49" s="5"/>
      <c r="R49" s="5"/>
    </row>
    <row r="50" spans="1:23" x14ac:dyDescent="0.25">
      <c r="F50" s="10"/>
      <c r="H50" s="11"/>
      <c r="I50" s="10"/>
      <c r="J50" s="16"/>
      <c r="K50" s="11"/>
      <c r="M50" s="18"/>
      <c r="N50" s="19"/>
      <c r="O50" s="20"/>
    </row>
    <row r="51" spans="1:23" x14ac:dyDescent="0.25">
      <c r="A51" s="23"/>
      <c r="P51" s="4"/>
    </row>
    <row r="52" spans="1:23" x14ac:dyDescent="0.25">
      <c r="A52" s="25"/>
      <c r="P52" s="4"/>
      <c r="U52" s="14"/>
      <c r="V52" s="14"/>
      <c r="W52" s="14"/>
    </row>
    <row r="53" spans="1:23" x14ac:dyDescent="0.25">
      <c r="A53" s="25"/>
      <c r="P53" s="4"/>
      <c r="U53" s="14"/>
      <c r="V53" s="14"/>
      <c r="W53" s="14"/>
    </row>
    <row r="54" spans="1:23" x14ac:dyDescent="0.25">
      <c r="A54" s="25"/>
      <c r="P54" s="4"/>
    </row>
    <row r="55" spans="1:23" x14ac:dyDescent="0.25">
      <c r="A55" s="25"/>
      <c r="P55" s="4"/>
    </row>
    <row r="56" spans="1:23" x14ac:dyDescent="0.25">
      <c r="A56" s="25"/>
      <c r="I56" s="7"/>
      <c r="J56" s="9"/>
      <c r="K56" s="9"/>
      <c r="L56" s="7"/>
      <c r="M56" s="19"/>
      <c r="N56" s="19"/>
      <c r="O56" s="19"/>
      <c r="P56" s="9"/>
      <c r="Q56" s="9"/>
      <c r="R56" s="9"/>
      <c r="S56" s="8"/>
      <c r="T56" s="8"/>
    </row>
    <row r="57" spans="1:23" s="2" customFormat="1" x14ac:dyDescent="0.25"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17"/>
      <c r="N57" s="17"/>
      <c r="O57" s="17"/>
      <c r="P57" s="5"/>
      <c r="Q57" s="5"/>
      <c r="R57" s="5"/>
    </row>
    <row r="58" spans="1:23" x14ac:dyDescent="0.25">
      <c r="F58" s="10"/>
      <c r="H58" s="11"/>
      <c r="I58" s="10"/>
      <c r="J58" s="16"/>
      <c r="K58" s="11"/>
      <c r="M58" s="18"/>
      <c r="N58" s="19"/>
      <c r="O58" s="20"/>
    </row>
    <row r="59" spans="1:23" x14ac:dyDescent="0.25">
      <c r="A59" s="24"/>
      <c r="P59" s="4"/>
    </row>
    <row r="60" spans="1:23" x14ac:dyDescent="0.25">
      <c r="A60" s="25"/>
      <c r="B60" s="15"/>
      <c r="I60" s="7"/>
      <c r="J60" s="9"/>
      <c r="K60" s="9"/>
      <c r="L60" s="7"/>
      <c r="M60" s="19"/>
      <c r="N60" s="19"/>
      <c r="O60" s="19"/>
      <c r="P60" s="9"/>
      <c r="Q60" s="9"/>
      <c r="R60" s="9"/>
      <c r="S60" s="8"/>
      <c r="T60" s="8"/>
    </row>
  </sheetData>
  <mergeCells count="9">
    <mergeCell ref="A59:A60"/>
    <mergeCell ref="A44:A48"/>
    <mergeCell ref="U20:U21"/>
    <mergeCell ref="A36:A41"/>
    <mergeCell ref="A3:A8"/>
    <mergeCell ref="A11:A16"/>
    <mergeCell ref="A19:A25"/>
    <mergeCell ref="A28:A33"/>
    <mergeCell ref="A51:A5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依田萌绘</dc:creator>
  <cp:lastModifiedBy>依田萌绘</cp:lastModifiedBy>
  <dcterms:created xsi:type="dcterms:W3CDTF">2020-02-09T06:44:37Z</dcterms:created>
  <dcterms:modified xsi:type="dcterms:W3CDTF">2020-02-19T04:45:08Z</dcterms:modified>
</cp:coreProperties>
</file>