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1">'Fuentes de Costos del Proyecto'!$B$149</definedName>
    <definedName localSheetId="0" name="_ftnref1">'Fuentes de Costos del Proyecto'!$B$4</definedName>
  </definedNames>
  <calcPr/>
  <extLst>
    <ext uri="GoogleSheetsCustomDataVersion2">
      <go:sheetsCustomData xmlns:go="http://customooxmlschemas.google.com/" r:id="rId9" roundtripDataChecksum="J2TXVF801fm3VZEh4i1WyYCL6eque2RnzKB9Jjbuhnw="/>
    </ext>
  </extLst>
</workbook>
</file>

<file path=xl/sharedStrings.xml><?xml version="1.0" encoding="utf-8"?>
<sst xmlns="http://schemas.openxmlformats.org/spreadsheetml/2006/main" count="409" uniqueCount="269">
  <si>
    <t>Fuentes de Costo del Proyecto</t>
  </si>
  <si>
    <t xml:space="preserve">Nombre del Proyecto: </t>
  </si>
  <si>
    <t>Tutor virtual de lectura crítica</t>
  </si>
  <si>
    <t>Gerente del Proyecto:</t>
  </si>
  <si>
    <t>Llacza Isidro José Miguel</t>
  </si>
  <si>
    <r>
      <rPr>
        <rFont val="Arial"/>
        <b/>
        <i/>
        <color theme="1"/>
        <sz val="10.0"/>
      </rPr>
      <t xml:space="preserve">Instrucciones:
</t>
    </r>
    <r>
      <rPr>
        <rFont val="Arial"/>
        <b val="0"/>
        <i/>
        <color theme="1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</si>
  <si>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</si>
  <si>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</si>
  <si>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</si>
  <si>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</si>
  <si>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</si>
  <si>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</si>
  <si>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</si>
  <si>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</si>
  <si>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</si>
  <si>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</si>
  <si>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Inicio</t>
  </si>
  <si>
    <t>Declaracion de la vision del proyecto</t>
  </si>
  <si>
    <t>Crear acta de constitucion del proyecto</t>
  </si>
  <si>
    <t>Suposiciones y restricciones</t>
  </si>
  <si>
    <t>Declaracion del equipo del proyecto</t>
  </si>
  <si>
    <t>Backlog inicial</t>
  </si>
  <si>
    <t>Desarrollar Epicas</t>
  </si>
  <si>
    <t>Infraestructura y entorno tecnico</t>
  </si>
  <si>
    <t>Arquitectura minima</t>
  </si>
  <si>
    <t>Planificacion de lanzamiento</t>
  </si>
  <si>
    <t>1,1O</t>
  </si>
  <si>
    <t>Registro de infraestructura</t>
  </si>
  <si>
    <t>Subtotal</t>
  </si>
  <si>
    <t>Planificación y estimación</t>
  </si>
  <si>
    <t>Crear historias de usuario</t>
  </si>
  <si>
    <t>Estimar historias de usuario</t>
  </si>
  <si>
    <t>Crear tareas</t>
  </si>
  <si>
    <t>Estimar tareas</t>
  </si>
  <si>
    <t>Crear plan de calidad</t>
  </si>
  <si>
    <t>Crear el registro de riesgos</t>
  </si>
  <si>
    <t>Crear el cronograma</t>
  </si>
  <si>
    <t>Entregas del Proyecto</t>
  </si>
  <si>
    <t>SPRINT 1</t>
  </si>
  <si>
    <t>Reunión de planeación del sprint</t>
  </si>
  <si>
    <t>Crear el backlog del sprint</t>
  </si>
  <si>
    <t>HU01 - Generación de preguntas iniciales sobre el texto leído</t>
  </si>
  <si>
    <t>Tarea 1 Desarrollar un algoritmo para identificar los temas principales y las ideas clave del texto leído.</t>
  </si>
  <si>
    <t>Tarea 2 Crear un conjunto de preguntas iniciales que fomenten la reflexión crítica.</t>
  </si>
  <si>
    <t>Tarea 3 Implementar una interfaz donde el estudiante pueda ver las preguntas y escribir sus respuestas.</t>
  </si>
  <si>
    <t>Tarea 4 Desarrollar retroalimentación básica para las respuestas, destacando aspectos clave.</t>
  </si>
  <si>
    <t>Pruebas</t>
  </si>
  <si>
    <t>3,1O</t>
  </si>
  <si>
    <t>HU02 - Generación de preguntas de seguimiento basadas en respuestas previas</t>
  </si>
  <si>
    <t>Tarea 1 Implementar un sistema que analice las respuestas del estudiante y genere preguntas de seguimiento</t>
  </si>
  <si>
    <t>Tarea 2 Crear una base de datos de preguntas adicionales que se adapten a las respuestas previas.</t>
  </si>
  <si>
    <t>Tarea 3 Desarrollar la lógica de retroalimentación que ofrezca recomendaciones o sugerencias para mejorar el análisis.</t>
  </si>
  <si>
    <t>HU03 - Evaluación de la comprensión crítica del texto</t>
  </si>
  <si>
    <t>Tarea 1 Crear un sistema que resuma las respuestas del estudiante de forma coherente.</t>
  </si>
  <si>
    <t>Tarea 2 Desarrollar un conjunto de sugerencias personalizadas que ayuden al estudiante a mejorar su análisis crítico.</t>
  </si>
  <si>
    <t>Tarea 3 Implementar un flujo de retroalimentación que permita al estudiante revisar y mejorar sus respuestas anteriores.</t>
  </si>
  <si>
    <t>3,2O</t>
  </si>
  <si>
    <t>HU04 - Subir y asignar texto</t>
  </si>
  <si>
    <t>Tarea 1 El docente puede cargar un archivo (PDF, DOCX o TXT).</t>
  </si>
  <si>
    <t>Tarea 2 El sistema valida que el archivo sea legible y lo guarda en la base de datos.</t>
  </si>
  <si>
    <t>Tarea 3 El docente puede seleccionar qué grupo o curso recibirá el texto.</t>
  </si>
  <si>
    <t>HU05 - Crear actividades automáticas</t>
  </si>
  <si>
    <t>Tarea 1 El sistema genera automáticamente preguntas de opción múltiple y/o de desarrollo basadas en el texto.</t>
  </si>
  <si>
    <t>Tarea 2 El docente puede revisar y editar las preguntas antes de publicarlas.</t>
  </si>
  <si>
    <t>Tarea 3 Las actividades se asignan automáticamente junto con el texto a los estudiantes.</t>
  </si>
  <si>
    <t>3,3O</t>
  </si>
  <si>
    <t>HU07-Reporte de progreso por estudiante</t>
  </si>
  <si>
    <t>Tarea 1 El docente puede ver los resultados por estudiante (calificación, respuestas correctas/incorrectas).</t>
  </si>
  <si>
    <t>Tarea 2 El sistema muestra un promedio general del grupo.</t>
  </si>
  <si>
    <t>Tarea 3 El reporte se puede exportar a PDF o Excel.</t>
  </si>
  <si>
    <t>SPRINT 2</t>
  </si>
  <si>
    <t>HU06 - Comprensión de la calidad del texto</t>
  </si>
  <si>
    <t>Tarea 1 El usuario puede subir o copiar un texto.</t>
  </si>
  <si>
    <t>3,4O</t>
  </si>
  <si>
    <t>Tarea 2 El sistema marca oraciones confusas o redundantes.</t>
  </si>
  <si>
    <t>Tarea 3 Se muestran sugerencias de reescritura para mayor claridad.</t>
  </si>
  <si>
    <t>Tarea 4 Se ofrece un puntaje general de coherencia del texto.</t>
  </si>
  <si>
    <t>HU08 - Comparación de perspectivas</t>
  </si>
  <si>
    <t>Tarea 1 El usuario puede subir o pegar un artículo.</t>
  </si>
  <si>
    <t>Tarea 2 El sistema indica si las fuentes o argumentos se inclinan hacia un solo lado.</t>
  </si>
  <si>
    <t>Tarea 3 Se muestra un resumen de los diferentes ángulos detectados (si los hay).</t>
  </si>
  <si>
    <t>Tarea 4 Se ofrece un índice de “equilibrio informativo” del texto.</t>
  </si>
  <si>
    <t>3,5O</t>
  </si>
  <si>
    <t>HU09 - Detección de manipulación emocional</t>
  </si>
  <si>
    <t>Tarea 1 El usuario puede cargar o pegar el texto en la plataforma.</t>
  </si>
  <si>
    <t>Tarea 2 El sistema resalta palabras o frases con carga emocional exagerada.</t>
  </si>
  <si>
    <t>Tarea 3 Se entrega un breve informe explicando por qué esa expresión puede ser manipuladora.</t>
  </si>
  <si>
    <t>Tarea 4 Se sugieren alternativas de redacción más neutrales.</t>
  </si>
  <si>
    <t>SPRINT 3</t>
  </si>
  <si>
    <t>HU10-Preguntas del tutor virtual</t>
  </si>
  <si>
    <t>3,6O</t>
  </si>
  <si>
    <t>Tarea 1 Dado que el estudiante terminó de leer un texto, entonces el tutor debe generar preguntas relacionadas automáticamente.</t>
  </si>
  <si>
    <t>Tarea 2 Dado que el estudiante responde, entonces el sistema debe validar y mostrar retroalimentación inmediata.</t>
  </si>
  <si>
    <t>Tarea 3 Dado que el estudiante acumula respuestas, entonces se debe guardar su historial de desempeño.</t>
  </si>
  <si>
    <t>HU11-Asignación de textos con actividades</t>
  </si>
  <si>
    <t>Tarea 1 El docente puede subir o seleccionar un texto desde el repositorio.</t>
  </si>
  <si>
    <t>Tarea 2 El sistema asocia automáticamente un set de actividades (preguntas, resúmenes, tests).</t>
  </si>
  <si>
    <t>Tarea 3 El docente puede visualizar reportes de desempeño por estudiante.</t>
  </si>
  <si>
    <t>HU12-Automatización de textos diarios con n8n</t>
  </si>
  <si>
    <t>3,7O</t>
  </si>
  <si>
    <t>Tarea 1 El sistema envía automáticamente un texto a los usuarios registrados cada día.</t>
  </si>
  <si>
    <t>Tarea 2 Se registra en la base de datos si el usuario abre el texto y responde.</t>
  </si>
  <si>
    <t>Tarea 3 Se generan recordatorios cuando el usuario no responde en el tiempo definido.</t>
  </si>
  <si>
    <t>HU13 - Filtros avanzados</t>
  </si>
  <si>
    <t>Tarea 1 Selecciones del Administrador</t>
  </si>
  <si>
    <t>Tarea 2 Los filtros se pueden combinar.</t>
  </si>
  <si>
    <t>Tarea 3 El panel actualiza los gráficos en menos de 3 segundos después de aplicar un filtro.</t>
  </si>
  <si>
    <t>HU14 - Visualización del promedio general</t>
  </si>
  <si>
    <t>3,8O</t>
  </si>
  <si>
    <t>Tarea 1 El panel muestra el porcentaje promedio general de comprensión.</t>
  </si>
  <si>
    <t>Tarea 2 Se incluye una comparativa contra el período anterior (ej. +5%, -3%).</t>
  </si>
  <si>
    <t>Tarea 3 El valor se actualiza automáticamente cada 5 minutos.</t>
  </si>
  <si>
    <t>Tarea 4 Si no existen datos, se muestra un mensaje: “Sin información disponible”.</t>
  </si>
  <si>
    <t>HU15 - Reportes descargables</t>
  </si>
  <si>
    <t>Tarea 1 El PDF incluye gráficos y métricas clave.</t>
  </si>
  <si>
    <t>Tarea 2 El Excel contiene datos detallados (por usuario y grupo).</t>
  </si>
  <si>
    <t>Tarea 3 El botón de descarga es visible y accesible desde cualquier dispositivo.</t>
  </si>
  <si>
    <t>Tarea 4 El nombre del archivo incluye fecha y hora de generación.</t>
  </si>
  <si>
    <t>3,9O</t>
  </si>
  <si>
    <t>Pruebas (testing)</t>
  </si>
  <si>
    <t>Pruebas de Regresión</t>
  </si>
  <si>
    <t>Pruebas de Aceptación de Usuario (UAT)</t>
  </si>
  <si>
    <t>Pruebas de Desempeño + Seguridad</t>
  </si>
  <si>
    <t>Reunión de demostración y revisión del Sprint</t>
  </si>
  <si>
    <t>Reunión de retrospectiva del sprint</t>
  </si>
  <si>
    <t>Lanzamiento</t>
  </si>
  <si>
    <t>Enviar entregables</t>
  </si>
  <si>
    <t>Puesta en Producción</t>
  </si>
  <si>
    <t>Reunión de Retrospectiva de Proyecto</t>
  </si>
  <si>
    <t>Cierre</t>
  </si>
  <si>
    <t>Cierre financiero del proyecto</t>
  </si>
  <si>
    <t>Liberar  y evaluar recursos</t>
  </si>
  <si>
    <t>Crear Acta de Cierre de Proyecto</t>
  </si>
  <si>
    <t>4 - Otros</t>
  </si>
  <si>
    <t>Otros Costos</t>
  </si>
  <si>
    <t>5 - Otros</t>
  </si>
  <si>
    <t xml:space="preserve">Sub-Totales: </t>
  </si>
  <si>
    <t xml:space="preserve">Riesgo (Contingencia): </t>
  </si>
  <si>
    <t xml:space="preserve">TOTAL (Programado): </t>
  </si>
  <si>
    <t>Comentarios: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</si>
  <si>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</si>
  <si>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</si>
  <si>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</si>
  <si>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</si>
  <si>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</si>
  <si>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</si>
  <si>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Inversión para definir objetivos claros y evitar reprocesos.</t>
  </si>
  <si>
    <t>Formalización inicial que reduce costos por ambigüedad.</t>
  </si>
  <si>
    <t>Identificación temprana que previene gastos innecesarios.</t>
  </si>
  <si>
    <t>Asegura roles definidos y evita duplicidad de esfuerzos.</t>
  </si>
  <si>
    <t>Organiza requisitos y ahorra tiempo en fases posteriores.</t>
  </si>
  <si>
    <t>Agrupa funcionalidades, reduciendo complejidad y costos de control.</t>
  </si>
  <si>
    <t>Preparación de recursos que evita gastos por retrabajo.</t>
  </si>
  <si>
    <t>Define base técnica con bajo costo inicial y alto valor futuro.</t>
  </si>
  <si>
    <t>Ordena entregas y minimiza costos de retrasos.</t>
  </si>
  <si>
    <t>Documentación que evita pérdidas de tiempo en soporte.</t>
  </si>
  <si>
    <t>Planificación</t>
  </si>
  <si>
    <t>Define necesidades, ahorra gasto en correcciones posteriores.</t>
  </si>
  <si>
    <t>Medición precisa que optimiza uso de recursos.</t>
  </si>
  <si>
    <t>Desglose que reduce costos por falta de claridad.</t>
  </si>
  <si>
    <t>Cálculo de tiempos que evita sobrecostos en ejecución.</t>
  </si>
  <si>
    <t>Previene fallas que generarían altos gastos de corrección.</t>
  </si>
  <si>
    <t>Identifica amenazas que podrían elevar costos.</t>
  </si>
  <si>
    <t>Organiza plazos y evita gastos por retrasos.</t>
  </si>
  <si>
    <t>Desarrollo</t>
  </si>
  <si>
    <t>Sprint 1</t>
  </si>
  <si>
    <t>Son las historias de usuarios</t>
  </si>
  <si>
    <t>Sprint 2</t>
  </si>
  <si>
    <t>Sprint 3</t>
  </si>
  <si>
    <t>Pruebas &amp; Entrega</t>
  </si>
  <si>
    <t>FALTA</t>
  </si>
  <si>
    <t>Pruebas del software</t>
  </si>
  <si>
    <t xml:space="preserve">    Subtotal</t>
  </si>
  <si>
    <t>TOTAL PROYECTO</t>
  </si>
  <si>
    <t>Costos por Sprint</t>
  </si>
  <si>
    <t>02 – 06 sep</t>
  </si>
  <si>
    <t>Tarea 1 Buscar un algoritmo para identificar los temas principales y las ideas clave del texto leído.</t>
  </si>
  <si>
    <t>Pago por investigación de algoritmo que reduce tiempo manual.</t>
  </si>
  <si>
    <t>Costo de diseñar preguntas que aportan valor educativo.</t>
  </si>
  <si>
    <t>Implementación de interfaz, inversión en usabilidad.</t>
  </si>
  <si>
    <t>Desarrollo de retroalimentación automática, evita soporte extra.</t>
  </si>
  <si>
    <t>07 – 11 sep</t>
  </si>
  <si>
    <t>Generar preguntas adaptativas, requiere lógica compleja.</t>
  </si>
  <si>
    <t>Construcción de base de datos que amplía funcionalidades.</t>
  </si>
  <si>
    <t>Desarrollo de recomendaciones, justifica inversión en calidad.</t>
  </si>
  <si>
    <t>12 – 16 sep</t>
  </si>
  <si>
    <t>Resumir respuestas, ahorra tiempo docente.</t>
  </si>
  <si>
    <t>Crear sugerencias personalizadas, mejora la experiencia.</t>
  </si>
  <si>
    <t>Flujo de retroalimentación, asegura aprendizaje continuo.</t>
  </si>
  <si>
    <t>17 – 21 sep</t>
  </si>
  <si>
    <t>Subida de archivos, desarrollo básico.</t>
  </si>
  <si>
    <t>Validación y guardado seguro, inversión en confiabilidad.</t>
  </si>
  <si>
    <t>Asignación por grupos, optimiza gestión docente.</t>
  </si>
  <si>
    <t>22 – 26 sep</t>
  </si>
  <si>
    <t>Generación automática de preguntas, ahorro de esfuerzo docente.</t>
  </si>
  <si>
    <t>Revisión y edición, inversión en flexibilidad.</t>
  </si>
  <si>
    <t>Asignación automática, reduce carga operativa.</t>
  </si>
  <si>
    <t>HU06-Reporte de progreso por estudiante</t>
  </si>
  <si>
    <t>27 sep – 01 oct</t>
  </si>
  <si>
    <t>Resultados por estudiante, justifica inversión en análisis detallado.</t>
  </si>
  <si>
    <t>Promedio general, utilidad en seguimiento global.</t>
  </si>
  <si>
    <t>Exportación a PDF/Excel, inversión en accesibilidad.</t>
  </si>
  <si>
    <t>HU07 - Comprensión de la calidad del texto</t>
  </si>
  <si>
    <t>02 – 06 oct</t>
  </si>
  <si>
    <t>Subida de texto, costo bajo por funcionalidad básica.</t>
  </si>
  <si>
    <t>Detección de frases confusas, inversión en IA ligera.</t>
  </si>
  <si>
    <t>Sugerencias de reescritura, agrega valor pedagógico.</t>
  </si>
  <si>
    <t>Puntaje de coherencia, justifica costo en análisis automático.</t>
  </si>
  <si>
    <t>07 – 11 oct</t>
  </si>
  <si>
    <t>Subida de artículo, costo básico de integración.</t>
  </si>
  <si>
    <t>Detección de sesgo, inversión en análisis crítico.</t>
  </si>
  <si>
    <t>Resumen de ángulos, aporta valor agregado.</t>
  </si>
  <si>
    <t>Índice de equilibrio, asegura imparcialidad.</t>
  </si>
  <si>
    <t>12 – 16 oct</t>
  </si>
  <si>
    <t>Subida de texto, desarrollo estándar.</t>
  </si>
  <si>
    <t>Resaltado de frases cargadas, inversión en NLP.</t>
  </si>
  <si>
    <t>Informe explicativo, valor educativo directo.</t>
  </si>
  <si>
    <t>Sugerencias neutrales, fomenta pensamiento crítico.</t>
  </si>
  <si>
    <t>HU10-Asignación de textos con actividades</t>
  </si>
  <si>
    <t>17 – 21 oct</t>
  </si>
  <si>
    <t>Subida de textos, costo básico de integración.</t>
  </si>
  <si>
    <t>Asociación automática de actividades, reduce trabajo manual.</t>
  </si>
  <si>
    <t>Visualización de reportes, inversión en análisis útil.</t>
  </si>
  <si>
    <t>HU11-Automatización de textos diarios con n8n</t>
  </si>
  <si>
    <t>22 – 26 oct</t>
  </si>
  <si>
    <t>Envío automático, inversión en automatización.</t>
  </si>
  <si>
    <t>Registro de actividad, costo por monitoreo.</t>
  </si>
  <si>
    <t>Recordatorios, evita abandono del usuario.</t>
  </si>
  <si>
    <t>HU12-Preguntas del tutor virtual</t>
  </si>
  <si>
    <t>27 – 31 oct</t>
  </si>
  <si>
    <t>Generación automática de preguntas, inversión en IA.</t>
  </si>
  <si>
    <t>Validación de respuestas, justifica retroalimentación inmediata.</t>
  </si>
  <si>
    <t>Guardado de historial, costo por almacenamiento y lógica.</t>
  </si>
  <si>
    <t>01 – 05 nov</t>
  </si>
  <si>
    <t>Selección por admin, costo básico de configuración.</t>
  </si>
  <si>
    <t>Combinación de filtros, inversión en flexibilidad.</t>
  </si>
  <si>
    <t>Actualización en segundos, justifica rendimiento.</t>
  </si>
  <si>
    <t>06 – 10 nov</t>
  </si>
  <si>
    <t>Mostrar promedio, costo bajo con impacto alto.</t>
  </si>
  <si>
    <t>Comparativa de periodos, agrega valor analítico.</t>
  </si>
  <si>
    <t>Actualización automática, inversión en eficiencia.</t>
  </si>
  <si>
    <t>Aviso sin datos, mejora experiencia del usuario.</t>
  </si>
  <si>
    <t>11 – 16 nov</t>
  </si>
  <si>
    <t>PDF con gráficos, inversión en presentación clara.</t>
  </si>
  <si>
    <t>Excel detallado, valor para análisis profundo.</t>
  </si>
  <si>
    <t>Botón accesible, costo en usabilidad.</t>
  </si>
  <si>
    <t>Nombre con fecha, asegura trazabilidad.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</si>
  <si>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</si>
  <si>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</si>
  <si>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</si>
  <si>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</si>
  <si>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</si>
  <si>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</si>
  <si>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</si>
  <si>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</si>
  <si>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</si>
  <si>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</si>
  <si>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</si>
  <si>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</si>
  <si>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</si>
  <si>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</si>
  <si>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</si>
  <si>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</si>
  <si>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</si>
  <si>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</si>
  <si>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</si>
  <si>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</si>
  <si>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</si>
  <si>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r>
      <rPr>
        <rFont val="Arial"/>
        <sz val="10.0"/>
      </rPr>
      <t xml:space="preserve">Template Source: </t>
    </r>
    <r>
      <rPr>
        <rFont val="Arial"/>
        <color rgb="FF1155CC"/>
        <sz val="10.0"/>
        <u/>
      </rPr>
      <t>http://www.cvr-it.com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</si>
</sst>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$S/.]#,##0.00"/>
    <numFmt numFmtId="165" formatCode="&quot;$&quot;#,##0_);\(&quot;$&quot;#,##0\)"/>
    <numFmt numFmtId="166" formatCode="0_);\(0\)"/>
    <numFmt numFmtId="167" formatCode="d/MM/yyyy"/>
    <numFmt numFmtId="168" formatCode="m/d/yyyy"/>
    <numFmt numFmtId="169" formatCode="dd/mm/yyyy"/>
    <numFmt numFmtId="170" formatCode="d/m/yyyy"/>
  </numFmts>
  <fonts count="27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rgb="FFFFFFFF"/>
      <name val="Arial"/>
    </font>
    <font/>
    <font>
      <b/>
      <sz val="12.0"/>
      <color theme="1"/>
      <name val="Arial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u/>
      <sz val="10.0"/>
      <color rgb="FF0000FF"/>
      <name val="Arial"/>
    </font>
    <font>
      <b/>
      <sz val="10.0"/>
      <color rgb="FFFFFFFF"/>
      <name val="Arial"/>
    </font>
    <font>
      <sz val="11.0"/>
      <color theme="1"/>
      <name val="Arial"/>
    </font>
    <font>
      <sz val="11.0"/>
      <color theme="1"/>
      <name val="Roboto"/>
    </font>
    <font>
      <sz val="11.0"/>
      <color rgb="FF434343"/>
      <name val="Roboto"/>
    </font>
    <font>
      <b/>
      <sz val="11.0"/>
      <color theme="1"/>
      <name val="Arial"/>
    </font>
    <font>
      <sz val="11.0"/>
      <color rgb="FF434343"/>
      <name val="Open Sans"/>
    </font>
    <font>
      <b/>
      <sz val="11.0"/>
      <color rgb="FF434343"/>
      <name val="Roboto"/>
    </font>
    <font>
      <color theme="1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  <font>
      <u/>
      <sz val="10.0"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rgb="FFFFFFCC"/>
      </patternFill>
    </fill>
    <fill>
      <patternFill patternType="solid">
        <fgColor theme="7"/>
        <bgColor theme="7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</fills>
  <borders count="58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6F8F9"/>
      </left>
      <right style="thin">
        <color rgb="FFF6F8F9"/>
      </right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right" shrinkToFit="0" vertical="center" wrapText="0"/>
    </xf>
    <xf borderId="5" fillId="0" fontId="6" numFmtId="0" xfId="0" applyAlignment="1" applyBorder="1" applyFont="1">
      <alignment horizontal="left" readingOrder="0" shrinkToFit="0" vertical="center" wrapText="0"/>
    </xf>
    <xf borderId="6" fillId="2" fontId="6" numFmtId="0" xfId="0" applyAlignment="1" applyBorder="1" applyFont="1">
      <alignment horizontal="center" shrinkToFit="0" vertical="top" wrapText="0"/>
    </xf>
    <xf borderId="7" fillId="0" fontId="4" numFmtId="0" xfId="0" applyBorder="1" applyFont="1"/>
    <xf borderId="8" fillId="0" fontId="4" numFmtId="0" xfId="0" applyBorder="1" applyFont="1"/>
    <xf borderId="9" fillId="0" fontId="6" numFmtId="0" xfId="0" applyAlignment="1" applyBorder="1" applyFont="1">
      <alignment horizontal="left" readingOrder="0" shrinkToFit="0" vertical="center" wrapText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5" numFmtId="0" xfId="0" applyAlignment="1" applyBorder="1" applyFont="1">
      <alignment horizontal="center" shrinkToFit="0" vertical="top" wrapText="0"/>
    </xf>
    <xf borderId="14" fillId="0" fontId="4" numFmtId="0" xfId="0" applyBorder="1" applyFont="1"/>
    <xf borderId="15" fillId="0" fontId="4" numFmtId="0" xfId="0" applyBorder="1" applyFont="1"/>
    <xf borderId="16" fillId="4" fontId="7" numFmtId="0" xfId="0" applyAlignment="1" applyBorder="1" applyFill="1" applyFont="1">
      <alignment horizontal="left" shrinkToFit="0" vertical="top" wrapText="1"/>
    </xf>
    <xf borderId="17" fillId="0" fontId="4" numFmtId="0" xfId="0" applyBorder="1" applyFont="1"/>
    <xf borderId="18" fillId="0" fontId="4" numFmtId="0" xfId="0" applyBorder="1" applyFont="1"/>
    <xf borderId="16" fillId="4" fontId="8" numFmtId="0" xfId="0" applyAlignment="1" applyBorder="1" applyFont="1">
      <alignment horizontal="left" shrinkToFit="0" vertical="top" wrapText="1"/>
    </xf>
    <xf borderId="16" fillId="0" fontId="8" numFmtId="0" xfId="0" applyAlignment="1" applyBorder="1" applyFont="1">
      <alignment horizontal="left" shrinkToFit="0" vertical="bottom" wrapText="0"/>
    </xf>
    <xf borderId="19" fillId="3" fontId="2" numFmtId="49" xfId="0" applyAlignment="1" applyBorder="1" applyFont="1" applyNumberFormat="1">
      <alignment horizontal="center" shrinkToFit="0" vertical="center" wrapText="1"/>
    </xf>
    <xf borderId="20" fillId="0" fontId="4" numFmtId="0" xfId="0" applyBorder="1" applyFont="1"/>
    <xf borderId="9" fillId="3" fontId="2" numFmtId="49" xfId="0" applyAlignment="1" applyBorder="1" applyFont="1" applyNumberFormat="1">
      <alignment horizontal="center" shrinkToFit="0" vertical="bottom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shrinkToFit="0" vertical="center" wrapText="0"/>
    </xf>
    <xf borderId="24" fillId="5" fontId="2" numFmtId="0" xfId="0" applyAlignment="1" applyBorder="1" applyFill="1" applyFont="1">
      <alignment horizontal="left" shrinkToFit="0" vertical="center" wrapText="1"/>
    </xf>
    <xf borderId="25" fillId="5" fontId="9" numFmtId="0" xfId="0" applyAlignment="1" applyBorder="1" applyFont="1">
      <alignment readingOrder="0" shrinkToFit="0" vertical="center" wrapText="1"/>
    </xf>
    <xf borderId="25" fillId="5" fontId="6" numFmtId="0" xfId="0" applyAlignment="1" applyBorder="1" applyFont="1">
      <alignment horizontal="center" shrinkToFit="0" vertical="center" wrapText="1"/>
    </xf>
    <xf borderId="26" fillId="5" fontId="5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37" xfId="0" applyAlignment="1" applyBorder="1" applyFont="1" applyNumberFormat="1">
      <alignment horizontal="center" readingOrder="0" shrinkToFit="0" vertical="center" wrapText="1"/>
    </xf>
    <xf borderId="5" fillId="0" fontId="10" numFmtId="164" xfId="0" applyAlignment="1" applyBorder="1" applyFont="1" applyNumberFormat="1">
      <alignment horizontal="center" readingOrder="0" shrinkToFit="0" vertical="center" wrapText="1"/>
    </xf>
    <xf borderId="5" fillId="0" fontId="10" numFmtId="164" xfId="0" applyAlignment="1" applyBorder="1" applyFont="1" applyNumberFormat="1">
      <alignment horizontal="center" shrinkToFit="0" vertical="center" wrapText="1"/>
    </xf>
    <xf borderId="5" fillId="6" fontId="9" numFmtId="164" xfId="0" applyAlignment="1" applyBorder="1" applyFill="1" applyFont="1" applyNumberForma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0"/>
    </xf>
    <xf borderId="13" fillId="3" fontId="1" numFmtId="0" xfId="0" applyAlignment="1" applyBorder="1" applyFont="1">
      <alignment horizontal="left" readingOrder="0" shrinkToFit="0" vertical="center" wrapText="1"/>
    </xf>
    <xf borderId="5" fillId="0" fontId="1" numFmtId="37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7" fontId="1" numFmtId="0" xfId="0" applyAlignment="1" applyBorder="1" applyFill="1" applyFont="1">
      <alignment horizontal="left" shrinkToFit="0" vertical="center" wrapText="1"/>
    </xf>
    <xf borderId="5" fillId="7" fontId="2" numFmtId="0" xfId="0" applyAlignment="1" applyBorder="1" applyFont="1">
      <alignment shrinkToFit="0" vertical="center" wrapText="1"/>
    </xf>
    <xf borderId="5" fillId="7" fontId="2" numFmtId="37" xfId="0" applyAlignment="1" applyBorder="1" applyFont="1" applyNumberFormat="1">
      <alignment horizontal="center" shrinkToFit="0" vertical="center" wrapText="1"/>
    </xf>
    <xf borderId="5" fillId="7" fontId="9" numFmtId="165" xfId="0" applyAlignment="1" applyBorder="1" applyFont="1" applyNumberFormat="1">
      <alignment horizontal="center" shrinkToFit="0" vertical="center" wrapText="1"/>
    </xf>
    <xf borderId="5" fillId="7" fontId="9" numFmtId="164" xfId="0" applyAlignment="1" applyBorder="1" applyFont="1" applyNumberFormat="1">
      <alignment horizontal="center" shrinkToFit="0" vertical="center" wrapText="1"/>
    </xf>
    <xf borderId="27" fillId="5" fontId="2" numFmtId="0" xfId="0" applyAlignment="1" applyBorder="1" applyFont="1">
      <alignment readingOrder="0" shrinkToFit="0" vertical="center" wrapText="1"/>
    </xf>
    <xf borderId="27" fillId="5" fontId="6" numFmtId="0" xfId="0" applyAlignment="1" applyBorder="1" applyFont="1">
      <alignment horizontal="center" shrinkToFit="0" vertical="center" wrapText="1"/>
    </xf>
    <xf borderId="27" fillId="5" fontId="10" numFmtId="0" xfId="0" applyAlignment="1" applyBorder="1" applyFont="1">
      <alignment horizontal="center" shrinkToFit="0" vertical="center" wrapText="1"/>
    </xf>
    <xf borderId="28" fillId="5" fontId="9" numFmtId="0" xfId="0" applyAlignment="1" applyBorder="1" applyFont="1">
      <alignment horizontal="center" shrinkToFit="0" vertical="center" wrapText="1"/>
    </xf>
    <xf borderId="5" fillId="0" fontId="1" numFmtId="166" xfId="0" applyAlignment="1" applyBorder="1" applyFont="1" applyNumberFormat="1">
      <alignment horizontal="center" readingOrder="0" shrinkToFit="0" vertical="center" wrapText="1"/>
    </xf>
    <xf borderId="5" fillId="7" fontId="2" numFmtId="166" xfId="0" applyAlignment="1" applyBorder="1" applyFont="1" applyNumberFormat="1">
      <alignment horizontal="center" shrinkToFit="0" vertical="center" wrapText="1"/>
    </xf>
    <xf borderId="29" fillId="5" fontId="2" numFmtId="0" xfId="0" applyAlignment="1" applyBorder="1" applyFont="1">
      <alignment horizontal="left" shrinkToFit="0" vertical="center" wrapText="1"/>
    </xf>
    <xf borderId="27" fillId="5" fontId="2" numFmtId="0" xfId="0" applyAlignment="1" applyBorder="1" applyFont="1">
      <alignment shrinkToFit="0" vertical="center" wrapText="1"/>
    </xf>
    <xf borderId="27" fillId="5" fontId="2" numFmtId="166" xfId="0" applyAlignment="1" applyBorder="1" applyFont="1" applyNumberFormat="1">
      <alignment horizontal="center" shrinkToFit="0" vertical="center" wrapText="1"/>
    </xf>
    <xf borderId="27" fillId="5" fontId="9" numFmtId="165" xfId="0" applyAlignment="1" applyBorder="1" applyFont="1" applyNumberFormat="1">
      <alignment horizontal="center" shrinkToFit="0" vertical="center" wrapText="1"/>
    </xf>
    <xf borderId="28" fillId="5" fontId="9" numFmtId="165" xfId="0" applyAlignment="1" applyBorder="1" applyFont="1" applyNumberFormat="1">
      <alignment horizontal="center" shrinkToFit="0" vertical="center" wrapText="1"/>
    </xf>
    <xf borderId="5" fillId="5" fontId="1" numFmtId="0" xfId="0" applyAlignment="1" applyBorder="1" applyFont="1">
      <alignment readingOrder="0" shrinkToFit="0" vertical="center" wrapText="1"/>
    </xf>
    <xf borderId="5" fillId="0" fontId="1" numFmtId="166" xfId="0" applyAlignment="1" applyBorder="1" applyFont="1" applyNumberFormat="1">
      <alignment horizontal="center" shrinkToFit="0" vertical="center" wrapText="1"/>
    </xf>
    <xf borderId="5" fillId="6" fontId="9" numFmtId="164" xfId="0" applyAlignment="1" applyBorder="1" applyFont="1" applyNumberFormat="1">
      <alignment horizontal="center" readingOrder="0" shrinkToFit="0" vertical="center" wrapText="1"/>
    </xf>
    <xf borderId="5" fillId="8" fontId="1" numFmtId="0" xfId="0" applyAlignment="1" applyBorder="1" applyFill="1" applyFont="1">
      <alignment readingOrder="0" shrinkToFit="0" vertical="center" wrapText="1"/>
    </xf>
    <xf borderId="30" fillId="3" fontId="1" numFmtId="0" xfId="0" applyAlignment="1" applyBorder="1" applyFont="1">
      <alignment horizontal="left" shrinkToFit="0" vertical="center" wrapText="1"/>
    </xf>
    <xf borderId="21" fillId="3" fontId="1" numFmtId="0" xfId="0" applyAlignment="1" applyBorder="1" applyFont="1">
      <alignment horizontal="left" readingOrder="0" shrinkToFit="0" vertical="center" wrapText="1"/>
    </xf>
    <xf borderId="5" fillId="9" fontId="1" numFmtId="0" xfId="0" applyAlignment="1" applyBorder="1" applyFill="1" applyFont="1">
      <alignment readingOrder="0" shrinkToFit="0" vertical="center" wrapText="1"/>
    </xf>
    <xf borderId="30" fillId="3" fontId="1" numFmtId="0" xfId="0" applyAlignment="1" applyBorder="1" applyFont="1">
      <alignment horizontal="left" readingOrder="0" shrinkToFit="0" vertical="center" wrapText="1"/>
    </xf>
    <xf borderId="5" fillId="7" fontId="1" numFmtId="0" xfId="0" applyAlignment="1" applyBorder="1" applyFont="1">
      <alignment horizontal="left" shrinkToFit="0" vertical="bottom" wrapText="0"/>
    </xf>
    <xf borderId="5" fillId="7" fontId="2" numFmtId="166" xfId="0" applyAlignment="1" applyBorder="1" applyFont="1" applyNumberFormat="1">
      <alignment horizontal="center" shrinkToFit="0" vertical="bottom" wrapText="0"/>
    </xf>
    <xf borderId="5" fillId="7" fontId="9" numFmtId="164" xfId="0" applyAlignment="1" applyBorder="1" applyFont="1" applyNumberFormat="1">
      <alignment horizontal="center" shrinkToFit="0" vertical="bottom" wrapText="0"/>
    </xf>
    <xf borderId="29" fillId="5" fontId="2" numFmtId="0" xfId="0" applyAlignment="1" applyBorder="1" applyFont="1">
      <alignment horizontal="left" readingOrder="0" shrinkToFit="0" vertical="center" wrapText="1"/>
    </xf>
    <xf borderId="24" fillId="3" fontId="1" numFmtId="0" xfId="0" applyAlignment="1" applyBorder="1" applyFont="1">
      <alignment horizontal="left" readingOrder="0" shrinkToFit="0" vertical="center" wrapText="1"/>
    </xf>
    <xf borderId="31" fillId="0" fontId="1" numFmtId="0" xfId="0" applyAlignment="1" applyBorder="1" applyFont="1">
      <alignment readingOrder="0" shrinkToFit="0" vertical="center" wrapText="1"/>
    </xf>
    <xf borderId="23" fillId="0" fontId="1" numFmtId="166" xfId="0" applyAlignment="1" applyBorder="1" applyFont="1" applyNumberFormat="1">
      <alignment horizontal="center" readingOrder="0" shrinkToFit="0" vertical="center" wrapText="1"/>
    </xf>
    <xf borderId="23" fillId="0" fontId="10" numFmtId="164" xfId="0" applyAlignment="1" applyBorder="1" applyFont="1" applyNumberFormat="1">
      <alignment horizontal="center" readingOrder="0" shrinkToFit="0" vertical="center" wrapText="1"/>
    </xf>
    <xf borderId="24" fillId="5" fontId="2" numFmtId="0" xfId="0" applyAlignment="1" applyBorder="1" applyFont="1">
      <alignment horizontal="left" readingOrder="0" shrinkToFit="0" vertical="center" wrapText="1"/>
    </xf>
    <xf borderId="5" fillId="4" fontId="1" numFmtId="49" xfId="0" applyAlignment="1" applyBorder="1" applyFont="1" applyNumberFormat="1">
      <alignment horizontal="left" shrinkToFit="0" vertical="center" wrapText="1"/>
    </xf>
    <xf borderId="5" fillId="4" fontId="1" numFmtId="166" xfId="0" applyAlignment="1" applyBorder="1" applyFont="1" applyNumberFormat="1">
      <alignment horizontal="center" shrinkToFit="0" vertical="center" wrapText="1"/>
    </xf>
    <xf borderId="5" fillId="4" fontId="10" numFmtId="164" xfId="0" applyAlignment="1" applyBorder="1" applyFont="1" applyNumberFormat="1">
      <alignment horizontal="center" shrinkToFit="0" vertical="center" wrapText="1"/>
    </xf>
    <xf borderId="32" fillId="4" fontId="1" numFmtId="49" xfId="0" applyAlignment="1" applyBorder="1" applyFont="1" applyNumberFormat="1">
      <alignment shrinkToFit="0" vertical="center" wrapText="1"/>
    </xf>
    <xf borderId="16" fillId="10" fontId="2" numFmtId="0" xfId="0" applyAlignment="1" applyBorder="1" applyFill="1" applyFont="1">
      <alignment horizontal="right" shrinkToFit="0" vertical="center" wrapText="1"/>
    </xf>
    <xf borderId="33" fillId="0" fontId="4" numFmtId="0" xfId="0" applyBorder="1" applyFont="1"/>
    <xf borderId="5" fillId="10" fontId="2" numFmtId="166" xfId="0" applyAlignment="1" applyBorder="1" applyFont="1" applyNumberFormat="1">
      <alignment horizontal="center" shrinkToFit="0" vertical="center" wrapText="1"/>
    </xf>
    <xf borderId="5" fillId="10" fontId="9" numFmtId="164" xfId="0" applyAlignment="1" applyBorder="1" applyFont="1" applyNumberFormat="1">
      <alignment horizontal="center" shrinkToFit="0" vertical="center" wrapText="1"/>
    </xf>
    <xf borderId="16" fillId="3" fontId="2" numFmtId="0" xfId="0" applyAlignment="1" applyBorder="1" applyFont="1">
      <alignment horizontal="right" shrinkToFit="0" vertical="center" wrapText="1"/>
    </xf>
    <xf borderId="16" fillId="10" fontId="7" numFmtId="0" xfId="0" applyAlignment="1" applyBorder="1" applyFont="1">
      <alignment horizontal="right" shrinkToFit="0" vertical="center" wrapText="1"/>
    </xf>
    <xf borderId="5" fillId="10" fontId="9" numFmtId="165" xfId="0" applyAlignment="1" applyBorder="1" applyFont="1" applyNumberFormat="1">
      <alignment horizontal="center" shrinkToFit="0" vertical="center" wrapText="1"/>
    </xf>
    <xf borderId="29" fillId="3" fontId="2" numFmtId="0" xfId="0" applyAlignment="1" applyBorder="1" applyFont="1">
      <alignment horizontal="left" shrinkToFit="0" vertical="top" wrapText="1"/>
    </xf>
    <xf borderId="17" fillId="0" fontId="2" numFmtId="0" xfId="0" applyAlignment="1" applyBorder="1" applyFont="1">
      <alignment horizontal="center" shrinkToFit="0" vertical="top" wrapText="1"/>
    </xf>
    <xf borderId="0" fillId="0" fontId="11" numFmtId="0" xfId="0" applyAlignment="1" applyFont="1">
      <alignment horizontal="left" shrinkToFit="0" vertical="bottom" wrapText="0"/>
    </xf>
    <xf borderId="31" fillId="0" fontId="1" numFmtId="0" xfId="0" applyAlignment="1" applyBorder="1" applyFont="1">
      <alignment horizontal="center" shrinkToFit="0" vertical="bottom" wrapText="0"/>
    </xf>
    <xf borderId="31" fillId="0" fontId="4" numFmtId="0" xfId="0" applyBorder="1" applyFont="1"/>
    <xf borderId="0" fillId="0" fontId="1" numFmtId="0" xfId="0" applyAlignment="1" applyFont="1">
      <alignment horizontal="center" shrinkToFit="0" vertical="bottom" wrapText="0"/>
    </xf>
    <xf borderId="34" fillId="0" fontId="4" numFmtId="0" xfId="0" applyBorder="1" applyFont="1"/>
    <xf borderId="35" fillId="11" fontId="6" numFmtId="0" xfId="0" applyAlignment="1" applyBorder="1" applyFill="1" applyFont="1">
      <alignment horizontal="left" shrinkToFit="0" vertical="bottom" wrapText="0"/>
    </xf>
    <xf borderId="36" fillId="0" fontId="4" numFmtId="0" xfId="0" applyBorder="1" applyFont="1"/>
    <xf borderId="37" fillId="2" fontId="6" numFmtId="0" xfId="0" applyAlignment="1" applyBorder="1" applyFont="1">
      <alignment horizontal="center" shrinkToFit="0" vertical="top" wrapText="0"/>
    </xf>
    <xf borderId="38" fillId="0" fontId="4" numFmtId="0" xfId="0" applyBorder="1" applyFont="1"/>
    <xf borderId="19" fillId="0" fontId="8" numFmtId="0" xfId="0" applyAlignment="1" applyBorder="1" applyFont="1">
      <alignment horizontal="left" shrinkToFit="0" vertical="bottom" wrapText="0"/>
    </xf>
    <xf borderId="39" fillId="0" fontId="8" numFmtId="0" xfId="0" applyAlignment="1" applyBorder="1" applyFont="1">
      <alignment horizontal="left" shrinkToFit="0" vertical="bottom" wrapText="0"/>
    </xf>
    <xf borderId="20" fillId="0" fontId="8" numFmtId="0" xfId="0" applyAlignment="1" applyBorder="1" applyFont="1">
      <alignment horizontal="left" shrinkToFit="0" vertical="bottom" wrapText="0"/>
    </xf>
    <xf borderId="5" fillId="2" fontId="12" numFmtId="0" xfId="0" applyAlignment="1" applyBorder="1" applyFont="1">
      <alignment shrinkToFit="0" vertical="center" wrapText="1"/>
    </xf>
    <xf borderId="5" fillId="2" fontId="1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3" fontId="13" numFmtId="15" xfId="0" applyAlignment="1" applyBorder="1" applyFont="1" applyNumberFormat="1">
      <alignment horizontal="center" shrinkToFit="0" vertical="center" wrapText="1"/>
    </xf>
    <xf borderId="5" fillId="3" fontId="13" numFmtId="0" xfId="0" applyAlignment="1" applyBorder="1" applyFont="1">
      <alignment horizontal="center" shrinkToFit="0" vertical="center" wrapText="1"/>
    </xf>
    <xf borderId="5" fillId="3" fontId="14" numFmtId="0" xfId="0" applyAlignment="1" applyBorder="1" applyFont="1">
      <alignment shrinkToFit="0" vertical="center" wrapText="1"/>
    </xf>
    <xf borderId="5" fillId="12" fontId="15" numFmtId="0" xfId="0" applyAlignment="1" applyBorder="1" applyFill="1" applyFont="1">
      <alignment shrinkToFit="0" wrapText="1"/>
    </xf>
    <xf borderId="5" fillId="12" fontId="15" numFmtId="167" xfId="0" applyAlignment="1" applyBorder="1" applyFont="1" applyNumberFormat="1">
      <alignment horizontal="center" readingOrder="0" shrinkToFit="0" vertical="center" wrapText="1"/>
    </xf>
    <xf borderId="5" fillId="0" fontId="13" numFmtId="164" xfId="0" applyAlignment="1" applyBorder="1" applyFont="1" applyNumberFormat="1">
      <alignment horizontal="center" readingOrder="0" shrinkToFit="0" vertical="center" wrapText="1"/>
    </xf>
    <xf borderId="5" fillId="0" fontId="14" numFmtId="0" xfId="0" applyAlignment="1" applyBorder="1" applyFont="1">
      <alignment readingOrder="0"/>
    </xf>
    <xf borderId="5" fillId="7" fontId="7" numFmtId="0" xfId="0" applyAlignment="1" applyBorder="1" applyFont="1">
      <alignment horizontal="right" shrinkToFit="0" vertical="center" wrapText="1"/>
    </xf>
    <xf borderId="5" fillId="7" fontId="16" numFmtId="168" xfId="0" applyAlignment="1" applyBorder="1" applyFont="1" applyNumberFormat="1">
      <alignment horizontal="center" shrinkToFit="0" vertical="center" wrapText="1"/>
    </xf>
    <xf borderId="5" fillId="11" fontId="16" numFmtId="164" xfId="0" applyAlignment="1" applyBorder="1" applyFont="1" applyNumberFormat="1">
      <alignment horizontal="center" shrinkToFit="0" vertical="center" wrapText="1"/>
    </xf>
    <xf borderId="5" fillId="3" fontId="13" numFmtId="168" xfId="0" applyAlignment="1" applyBorder="1" applyFont="1" applyNumberFormat="1">
      <alignment horizontal="center" shrinkToFit="0" vertical="center" wrapText="1"/>
    </xf>
    <xf borderId="5" fillId="3" fontId="13" numFmtId="0" xfId="0" applyAlignment="1" applyBorder="1" applyFont="1">
      <alignment shrinkToFit="0" vertical="center" wrapText="1"/>
    </xf>
    <xf borderId="5" fillId="0" fontId="13" numFmtId="0" xfId="0" applyAlignment="1" applyBorder="1" applyFont="1">
      <alignment horizontal="left" readingOrder="0" shrinkToFit="0" vertical="center" wrapText="1"/>
    </xf>
    <xf borderId="5" fillId="0" fontId="13" numFmtId="167" xfId="0" applyAlignment="1" applyBorder="1" applyFont="1" applyNumberFormat="1">
      <alignment horizontal="center" readingOrder="0" shrinkToFit="0" vertical="center" wrapText="1"/>
    </xf>
    <xf borderId="5" fillId="0" fontId="13" numFmtId="169" xfId="0" applyAlignment="1" applyBorder="1" applyFont="1" applyNumberFormat="1">
      <alignment horizontal="center" readingOrder="0" shrinkToFit="0" vertical="center" wrapText="1"/>
    </xf>
    <xf borderId="5" fillId="0" fontId="13" numFmtId="170" xfId="0" applyAlignment="1" applyBorder="1" applyFont="1" applyNumberFormat="1">
      <alignment horizontal="center" readingOrder="0" shrinkToFit="0" vertical="center" wrapText="1"/>
    </xf>
    <xf borderId="5" fillId="3" fontId="13" numFmtId="0" xfId="0" applyAlignment="1" applyBorder="1" applyFont="1">
      <alignment horizontal="center" readingOrder="0" shrinkToFit="0" vertical="center" wrapText="1"/>
    </xf>
    <xf borderId="5" fillId="4" fontId="17" numFmtId="0" xfId="0" applyAlignment="1" applyBorder="1" applyFont="1">
      <alignment horizontal="left" shrinkToFit="0" vertical="bottom" wrapText="0"/>
    </xf>
    <xf borderId="5" fillId="0" fontId="13" numFmtId="0" xfId="0" applyAlignment="1" applyBorder="1" applyFont="1">
      <alignment horizontal="center" readingOrder="0" shrinkToFit="0" vertical="center" wrapText="1"/>
    </xf>
    <xf borderId="5" fillId="4" fontId="17" numFmtId="0" xfId="0" applyAlignment="1" applyBorder="1" applyFont="1">
      <alignment horizontal="left" shrinkToFit="0" vertical="bottom" wrapText="1"/>
    </xf>
    <xf borderId="5" fillId="4" fontId="17" numFmtId="0" xfId="0" applyAlignment="1" applyBorder="1" applyFont="1">
      <alignment horizontal="left" readingOrder="0" shrinkToFit="0" vertical="bottom" wrapText="1"/>
    </xf>
    <xf borderId="5" fillId="3" fontId="2" numFmtId="0" xfId="0" applyAlignment="1" applyBorder="1" applyFont="1">
      <alignment horizontal="right" shrinkToFit="0" vertical="center" wrapText="1"/>
    </xf>
    <xf borderId="5" fillId="3" fontId="16" numFmtId="168" xfId="0" applyAlignment="1" applyBorder="1" applyFont="1" applyNumberFormat="1">
      <alignment horizontal="center" shrinkToFit="0" vertical="center" wrapText="1"/>
    </xf>
    <xf borderId="5" fillId="8" fontId="16" numFmtId="164" xfId="0" applyAlignment="1" applyBorder="1" applyFont="1" applyNumberFormat="1">
      <alignment horizontal="center" shrinkToFit="0" vertical="center" wrapText="1"/>
    </xf>
    <xf borderId="9" fillId="3" fontId="2" numFmtId="0" xfId="0" applyAlignment="1" applyBorder="1" applyFont="1">
      <alignment shrinkToFit="0" vertical="center" wrapText="1"/>
    </xf>
    <xf borderId="5" fillId="12" fontId="18" numFmtId="0" xfId="0" applyAlignment="1" applyBorder="1" applyFont="1">
      <alignment shrinkToFit="0" wrapText="1"/>
    </xf>
    <xf borderId="5" fillId="12" fontId="15" numFmtId="0" xfId="0" applyAlignment="1" applyBorder="1" applyFont="1">
      <alignment horizontal="center" readingOrder="0" shrinkToFit="0" vertical="center" wrapText="1"/>
    </xf>
    <xf borderId="5" fillId="0" fontId="13" numFmtId="165" xfId="0" applyAlignment="1" applyBorder="1" applyFont="1" applyNumberFormat="1">
      <alignment horizontal="center" shrinkToFit="0" vertical="center" wrapText="1"/>
    </xf>
    <xf borderId="5" fillId="0" fontId="14" numFmtId="0" xfId="0" applyAlignment="1" applyBorder="1" applyFont="1">
      <alignment shrinkToFit="0" vertical="center" wrapText="1"/>
    </xf>
    <xf borderId="40" fillId="12" fontId="15" numFmtId="0" xfId="0" applyAlignment="1" applyBorder="1" applyFont="1">
      <alignment shrinkToFit="0" wrapText="1"/>
    </xf>
    <xf borderId="5" fillId="12" fontId="15" numFmtId="167" xfId="0" applyAlignment="1" applyBorder="1" applyFont="1" applyNumberFormat="1">
      <alignment horizontal="center" readingOrder="0" shrinkToFit="0" vertical="center" wrapText="1"/>
    </xf>
    <xf borderId="5" fillId="0" fontId="13" numFmtId="164" xfId="0" applyAlignment="1" applyBorder="1" applyFont="1" applyNumberFormat="1">
      <alignment horizontal="center" readingOrder="0" shrinkToFit="0" vertical="center" wrapText="1"/>
    </xf>
    <xf borderId="5" fillId="12" fontId="18" numFmtId="0" xfId="0" applyAlignment="1" applyBorder="1" applyFont="1">
      <alignment shrinkToFit="0" vertical="bottom" wrapText="1"/>
    </xf>
    <xf borderId="40" fillId="12" fontId="15" numFmtId="0" xfId="0" applyAlignment="1" applyBorder="1" applyFont="1">
      <alignment shrinkToFit="0" vertical="bottom" wrapText="1"/>
    </xf>
    <xf borderId="5" fillId="12" fontId="15" numFmtId="0" xfId="0" applyAlignment="1" applyBorder="1" applyFont="1">
      <alignment horizontal="center" readingOrder="0" shrinkToFit="0" vertical="center" wrapText="1"/>
    </xf>
    <xf borderId="5" fillId="12" fontId="18" numFmtId="0" xfId="0" applyAlignment="1" applyBorder="1" applyFont="1">
      <alignment horizontal="center" readingOrder="0" shrinkToFit="0" vertical="bottom" wrapText="1"/>
    </xf>
    <xf borderId="5" fillId="12" fontId="18" numFmtId="0" xfId="0" applyAlignment="1" applyBorder="1" applyFont="1">
      <alignment readingOrder="0" shrinkToFit="0" vertical="bottom" wrapText="1"/>
    </xf>
    <xf borderId="23" fillId="12" fontId="15" numFmtId="0" xfId="0" applyAlignment="1" applyBorder="1" applyFont="1">
      <alignment shrinkToFit="0" vertical="bottom" wrapText="1"/>
    </xf>
    <xf borderId="23" fillId="7" fontId="7" numFmtId="0" xfId="0" applyAlignment="1" applyBorder="1" applyFont="1">
      <alignment horizontal="right" shrinkToFit="0" vertical="center" wrapText="1"/>
    </xf>
    <xf borderId="5" fillId="12" fontId="18" numFmtId="0" xfId="0" applyAlignment="1" applyBorder="1" applyFont="1">
      <alignment readingOrder="0" shrinkToFit="0" wrapText="1"/>
    </xf>
    <xf borderId="5" fillId="12" fontId="18" numFmtId="0" xfId="0" applyAlignment="1" applyBorder="1" applyFont="1">
      <alignment horizontal="center" readingOrder="0" shrinkToFit="0" vertical="center" wrapText="1"/>
    </xf>
    <xf borderId="41" fillId="12" fontId="15" numFmtId="0" xfId="0" applyAlignment="1" applyBorder="1" applyFont="1">
      <alignment shrinkToFit="0" wrapText="1"/>
    </xf>
    <xf borderId="42" fillId="12" fontId="15" numFmtId="0" xfId="0" applyAlignment="1" applyBorder="1" applyFont="1">
      <alignment shrinkToFit="0" wrapText="1"/>
    </xf>
    <xf borderId="43" fillId="12" fontId="15" numFmtId="0" xfId="0" applyAlignment="1" applyBorder="1" applyFont="1">
      <alignment shrinkToFit="0" wrapText="1"/>
    </xf>
    <xf borderId="44" fillId="12" fontId="15" numFmtId="0" xfId="0" applyAlignment="1" applyBorder="1" applyFont="1">
      <alignment shrinkToFit="0" wrapText="1"/>
    </xf>
    <xf borderId="41" fillId="12" fontId="15" numFmtId="0" xfId="0" applyAlignment="1" applyBorder="1" applyFont="1">
      <alignment shrinkToFit="0" vertical="bottom" wrapText="1"/>
    </xf>
    <xf borderId="42" fillId="12" fontId="15" numFmtId="0" xfId="0" applyAlignment="1" applyBorder="1" applyFont="1">
      <alignment shrinkToFit="0" vertical="bottom" wrapText="1"/>
    </xf>
    <xf borderId="43" fillId="12" fontId="15" numFmtId="0" xfId="0" applyAlignment="1" applyBorder="1" applyFont="1">
      <alignment shrinkToFit="0" vertical="bottom" wrapText="1"/>
    </xf>
    <xf borderId="45" fillId="12" fontId="15" numFmtId="0" xfId="0" applyAlignment="1" applyBorder="1" applyFont="1">
      <alignment shrinkToFit="0" wrapText="1"/>
    </xf>
    <xf borderId="46" fillId="12" fontId="15" numFmtId="0" xfId="0" applyAlignment="1" applyBorder="1" applyFont="1">
      <alignment shrinkToFit="0" vertical="bottom" wrapText="1"/>
    </xf>
    <xf borderId="47" fillId="12" fontId="15" numFmtId="0" xfId="0" applyAlignment="1" applyBorder="1" applyFont="1">
      <alignment shrinkToFit="0" vertical="bottom" wrapText="1"/>
    </xf>
    <xf borderId="48" fillId="12" fontId="15" numFmtId="0" xfId="0" applyAlignment="1" applyBorder="1" applyFont="1">
      <alignment shrinkToFit="0" vertical="bottom" wrapText="1"/>
    </xf>
    <xf borderId="49" fillId="12" fontId="15" numFmtId="0" xfId="0" applyAlignment="1" applyBorder="1" applyFont="1">
      <alignment shrinkToFit="0" vertical="bottom" wrapText="1"/>
    </xf>
    <xf borderId="50" fillId="12" fontId="15" numFmtId="0" xfId="0" applyAlignment="1" applyBorder="1" applyFont="1">
      <alignment shrinkToFit="0" vertical="bottom" wrapText="1"/>
    </xf>
    <xf borderId="51" fillId="12" fontId="15" numFmtId="0" xfId="0" applyAlignment="1" applyBorder="1" applyFont="1">
      <alignment shrinkToFit="0" vertical="bottom" wrapText="1"/>
    </xf>
    <xf borderId="5" fillId="0" fontId="14" numFmtId="0" xfId="0" applyBorder="1" applyFont="1"/>
    <xf borderId="49" fillId="12" fontId="15" numFmtId="0" xfId="0" applyAlignment="1" applyBorder="1" applyFont="1">
      <alignment shrinkToFit="0" wrapText="1"/>
    </xf>
    <xf borderId="50" fillId="12" fontId="15" numFmtId="0" xfId="0" applyAlignment="1" applyBorder="1" applyFont="1">
      <alignment shrinkToFit="0" wrapText="1"/>
    </xf>
    <xf borderId="51" fillId="12" fontId="15" numFmtId="0" xfId="0" applyAlignment="1" applyBorder="1" applyFont="1">
      <alignment shrinkToFit="0" wrapText="1"/>
    </xf>
    <xf borderId="9" fillId="0" fontId="19" numFmtId="0" xfId="0" applyAlignment="1" applyBorder="1" applyFont="1">
      <alignment shrinkToFit="0" wrapText="1"/>
    </xf>
    <xf borderId="40" fillId="0" fontId="19" numFmtId="0" xfId="0" applyAlignment="1" applyBorder="1" applyFont="1">
      <alignment shrinkToFit="0" wrapText="1"/>
    </xf>
    <xf borderId="23" fillId="0" fontId="19" numFmtId="0" xfId="0" applyAlignment="1" applyBorder="1" applyFont="1">
      <alignment shrinkToFit="0" wrapText="1"/>
    </xf>
    <xf borderId="52" fillId="2" fontId="3" numFmtId="0" xfId="0" applyAlignment="1" applyBorder="1" applyFont="1">
      <alignment horizontal="center" shrinkToFit="0" vertical="center" wrapText="1"/>
    </xf>
    <xf borderId="53" fillId="0" fontId="4" numFmtId="0" xfId="0" applyBorder="1" applyFont="1"/>
    <xf borderId="54" fillId="0" fontId="4" numFmtId="0" xfId="0" applyBorder="1" applyFont="1"/>
    <xf borderId="0" fillId="0" fontId="20" numFmtId="0" xfId="0" applyAlignment="1" applyFont="1">
      <alignment horizontal="left" shrinkToFit="0" vertical="bottom" wrapText="1"/>
    </xf>
    <xf borderId="0" fillId="0" fontId="21" numFmtId="0" xfId="0" applyAlignment="1" applyFont="1">
      <alignment horizontal="left" shrinkToFit="0" vertical="bottom" wrapText="0"/>
    </xf>
    <xf borderId="0" fillId="0" fontId="22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23" numFmtId="0" xfId="0" applyAlignment="1" applyFont="1">
      <alignment horizontal="left" shrinkToFit="0" vertical="bottom" wrapText="0"/>
    </xf>
    <xf borderId="0" fillId="0" fontId="24" numFmtId="0" xfId="0" applyAlignment="1" applyFont="1">
      <alignment shrinkToFit="0" vertical="bottom" wrapText="0"/>
    </xf>
    <xf borderId="0" fillId="0" fontId="25" numFmtId="0" xfId="0" applyAlignment="1" applyFont="1">
      <alignment shrinkToFit="0" vertical="bottom" wrapText="0"/>
    </xf>
    <xf borderId="16" fillId="2" fontId="3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shrinkToFit="0" vertical="bottom" wrapText="1"/>
    </xf>
    <xf borderId="5" fillId="3" fontId="2" numFmtId="0" xfId="0" applyAlignment="1" applyBorder="1" applyFont="1">
      <alignment horizontal="center" shrinkToFit="0" vertical="bottom" wrapText="1"/>
    </xf>
    <xf borderId="55" fillId="0" fontId="1" numFmtId="1" xfId="0" applyAlignment="1" applyBorder="1" applyFont="1" applyNumberFormat="1">
      <alignment shrinkToFit="0" vertical="bottom" wrapText="0"/>
    </xf>
    <xf borderId="56" fillId="0" fontId="1" numFmtId="164" xfId="0" applyAlignment="1" applyBorder="1" applyFont="1" applyNumberFormat="1">
      <alignment readingOrder="0" shrinkToFit="0" vertical="bottom" wrapText="0"/>
    </xf>
    <xf borderId="56" fillId="7" fontId="1" numFmtId="164" xfId="0" applyAlignment="1" applyBorder="1" applyFont="1" applyNumberFormat="1">
      <alignment shrinkToFit="0" vertical="bottom" wrapText="0"/>
    </xf>
    <xf borderId="57" fillId="7" fontId="1" numFmtId="164" xfId="0" applyAlignment="1" applyBorder="1" applyFont="1" applyNumberFormat="1">
      <alignment shrinkToFit="0" vertical="bottom" wrapText="0"/>
    </xf>
    <xf borderId="0" fillId="0" fontId="26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6">
    <tableStyle count="2" pivot="0" name="Costos a lo largo del tiempo-style">
      <tableStyleElement dxfId="1" type="firstRowStripe"/>
      <tableStyleElement dxfId="2" type="secondRowStripe"/>
    </tableStyle>
    <tableStyle count="2" pivot="0" name="Costos a lo largo del tiempo-style 2">
      <tableStyleElement dxfId="2" type="firstRowStripe"/>
      <tableStyleElement dxfId="1" type="secondRowStripe"/>
    </tableStyle>
    <tableStyle count="2" pivot="0" name="Costos a lo largo del tiempo-style 3">
      <tableStyleElement dxfId="2" type="firstRowStripe"/>
      <tableStyleElement dxfId="1" type="secondRowStripe"/>
    </tableStyle>
    <tableStyle count="2" pivot="0" name="Costos por Sprint-style">
      <tableStyleElement dxfId="1" type="firstRowStripe"/>
      <tableStyleElement dxfId="2" type="secondRowStripe"/>
    </tableStyle>
    <tableStyle count="2" pivot="0" name="Costos por Sprint-style 2">
      <tableStyleElement dxfId="1" type="firstRowStripe"/>
      <tableStyleElement dxfId="2" type="secondRowStripe"/>
    </tableStyle>
    <tableStyle count="2" pivot="0" name="Costos por Sprint-style 3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Datos'!$D$11:$D$13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Datos'!$F$11:$F$13</c:f>
              <c:numCache/>
            </c:numRef>
          </c:val>
          <c:smooth val="0"/>
        </c:ser>
        <c:axId val="750198498"/>
        <c:axId val="380817635"/>
      </c:lineChart>
      <c:catAx>
        <c:axId val="750198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817635"/>
      </c:catAx>
      <c:valAx>
        <c:axId val="380817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198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695325</xdr:colOff>
      <xdr:row>15</xdr:row>
      <xdr:rowOff>0</xdr:rowOff>
    </xdr:from>
    <xdr:ext cx="6477000" cy="4067175"/>
    <xdr:graphicFrame>
      <xdr:nvGraphicFramePr>
        <xdr:cNvPr descr="Chart 0" id="166244904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0:B19" displayName="Table_1" name="Table_1" id="1">
  <tableColumns count="2">
    <tableColumn name="Column1" id="1"/>
    <tableColumn name="Column2" id="2"/>
  </tableColumns>
  <tableStyleInfo name="Costos a lo largo del tiempo-style" showColumnStripes="0" showFirstColumn="1" showLastColumn="1" showRowStripes="1"/>
</table>
</file>

<file path=xl/tables/table2.xml><?xml version="1.0" encoding="utf-8"?>
<table xmlns="http://schemas.openxmlformats.org/spreadsheetml/2006/main" headerRowCount="0" ref="A22:B28" displayName="Table_2" name="Table_2" id="2">
  <tableColumns count="2">
    <tableColumn name="Column1" id="1"/>
    <tableColumn name="Column2" id="2"/>
  </tableColumns>
  <tableStyleInfo name="Costos a lo largo del tiempo-style 2" showColumnStripes="0" showFirstColumn="1" showLastColumn="1" showRowStripes="1"/>
</table>
</file>

<file path=xl/tables/table3.xml><?xml version="1.0" encoding="utf-8"?>
<table xmlns="http://schemas.openxmlformats.org/spreadsheetml/2006/main" headerRowCount="0" ref="A36:B41" displayName="Table_3" name="Table_3" id="3">
  <tableColumns count="2">
    <tableColumn name="Column1" id="1"/>
    <tableColumn name="Column2" id="2"/>
  </tableColumns>
  <tableStyleInfo name="Costos a lo largo del tiempo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0:B34" displayName="Table_4" name="Table_4" id="4">
  <tableColumns count="2">
    <tableColumn name="Column1" id="1"/>
    <tableColumn name="Column2" id="2"/>
  </tableColumns>
  <tableStyleInfo name="Costos por Sprint-style" showColumnStripes="0" showFirstColumn="1" showLastColumn="1" showRowStripes="1"/>
</table>
</file>

<file path=xl/tables/table5.xml><?xml version="1.0" encoding="utf-8"?>
<table xmlns="http://schemas.openxmlformats.org/spreadsheetml/2006/main" headerRowCount="0" ref="A37:B51" displayName="Table_5" name="Table_5" id="5">
  <tableColumns count="2">
    <tableColumn name="Column1" id="1"/>
    <tableColumn name="Column2" id="2"/>
  </tableColumns>
  <tableStyleInfo name="Costos por Sprint-style 2" showColumnStripes="0" showFirstColumn="1" showLastColumn="1" showRowStripes="1"/>
</table>
</file>

<file path=xl/tables/table6.xml><?xml version="1.0" encoding="utf-8"?>
<table xmlns="http://schemas.openxmlformats.org/spreadsheetml/2006/main" headerRowCount="0" ref="A58:B79" displayName="Table_6" name="Table_6" id="6">
  <tableColumns count="2">
    <tableColumn name="Column1" id="1"/>
    <tableColumn name="Column2" id="2"/>
  </tableColumns>
  <tableStyleInfo name="Costos por Sprint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cvr-it.com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8.63"/>
    <col customWidth="1" min="3" max="3" width="49.75"/>
    <col customWidth="1" min="4" max="4" width="9.63"/>
    <col customWidth="1" min="5" max="6" width="11.38"/>
    <col customWidth="1" min="7" max="7" width="10.25"/>
    <col customWidth="1" min="8" max="8" width="11.38"/>
    <col customWidth="1" min="9" max="9" width="13.38"/>
    <col customWidth="1" min="10" max="10" width="31.38"/>
    <col customWidth="1" min="11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1"/>
      <c r="B2" s="4" t="s">
        <v>0</v>
      </c>
      <c r="C2" s="5"/>
      <c r="D2" s="5"/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7" t="s">
        <v>1</v>
      </c>
      <c r="C3" s="8" t="s">
        <v>2</v>
      </c>
      <c r="D3" s="9"/>
      <c r="E3" s="10"/>
      <c r="F3" s="10"/>
      <c r="G3" s="10"/>
      <c r="H3" s="10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7" t="s">
        <v>3</v>
      </c>
      <c r="C4" s="12" t="s">
        <v>4</v>
      </c>
      <c r="D4" s="13"/>
      <c r="E4" s="14"/>
      <c r="F4" s="14"/>
      <c r="G4" s="14"/>
      <c r="H4" s="14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6"/>
      <c r="C5" s="17"/>
      <c r="D5" s="17"/>
      <c r="E5" s="17"/>
      <c r="F5" s="17"/>
      <c r="G5" s="17"/>
      <c r="H5" s="17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8.5" customHeight="1">
      <c r="A6" s="1"/>
      <c r="B6" s="19" t="s">
        <v>5</v>
      </c>
      <c r="C6" s="20"/>
      <c r="D6" s="20"/>
      <c r="E6" s="20"/>
      <c r="F6" s="20"/>
      <c r="G6" s="20"/>
      <c r="H6" s="20"/>
      <c r="I6" s="2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2" t="s">
        <v>6</v>
      </c>
      <c r="C7" s="20"/>
      <c r="D7" s="20"/>
      <c r="E7" s="20"/>
      <c r="F7" s="20"/>
      <c r="G7" s="20"/>
      <c r="H7" s="20"/>
      <c r="I7" s="2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2" t="s">
        <v>7</v>
      </c>
      <c r="C8" s="20"/>
      <c r="D8" s="20"/>
      <c r="E8" s="20"/>
      <c r="F8" s="20"/>
      <c r="G8" s="20"/>
      <c r="H8" s="20"/>
      <c r="I8" s="2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3" t="s">
        <v>8</v>
      </c>
      <c r="C9" s="20"/>
      <c r="D9" s="20"/>
      <c r="E9" s="20"/>
      <c r="F9" s="20"/>
      <c r="G9" s="20"/>
      <c r="H9" s="20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24" t="s">
        <v>9</v>
      </c>
      <c r="C10" s="25"/>
      <c r="D10" s="26" t="s">
        <v>10</v>
      </c>
      <c r="E10" s="26" t="s">
        <v>11</v>
      </c>
      <c r="F10" s="26" t="s">
        <v>12</v>
      </c>
      <c r="G10" s="26" t="s">
        <v>13</v>
      </c>
      <c r="H10" s="26" t="s">
        <v>14</v>
      </c>
      <c r="I10" s="26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75" customHeight="1">
      <c r="A11" s="1"/>
      <c r="B11" s="27"/>
      <c r="C11" s="28"/>
      <c r="D11" s="29"/>
      <c r="E11" s="29"/>
      <c r="F11" s="29"/>
      <c r="G11" s="29"/>
      <c r="H11" s="29"/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30"/>
      <c r="B12" s="31">
        <v>1.0</v>
      </c>
      <c r="C12" s="32" t="s">
        <v>16</v>
      </c>
      <c r="D12" s="33"/>
      <c r="E12" s="33"/>
      <c r="F12" s="33"/>
      <c r="G12" s="33"/>
      <c r="H12" s="33"/>
      <c r="I12" s="3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9.5" customHeight="1">
      <c r="A13" s="30"/>
      <c r="B13" s="35">
        <v>1.1</v>
      </c>
      <c r="C13" s="36" t="s">
        <v>17</v>
      </c>
      <c r="D13" s="37">
        <v>2.0</v>
      </c>
      <c r="E13" s="38">
        <v>5.0</v>
      </c>
      <c r="F13" s="38">
        <v>40.0</v>
      </c>
      <c r="G13" s="38">
        <v>10.0</v>
      </c>
      <c r="H13" s="39">
        <v>0.0</v>
      </c>
      <c r="I13" s="40">
        <f t="shared" ref="I13:I22" si="1">(D13*E13)+F13+G13+H13</f>
        <v>60</v>
      </c>
      <c r="J13" s="41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9.5" customHeight="1">
      <c r="A14" s="30"/>
      <c r="B14" s="35">
        <v>1.2</v>
      </c>
      <c r="C14" s="36" t="s">
        <v>18</v>
      </c>
      <c r="D14" s="37">
        <v>2.0</v>
      </c>
      <c r="E14" s="38">
        <v>5.0</v>
      </c>
      <c r="F14" s="38">
        <v>40.0</v>
      </c>
      <c r="G14" s="38">
        <v>10.0</v>
      </c>
      <c r="H14" s="39">
        <v>0.0</v>
      </c>
      <c r="I14" s="40">
        <f t="shared" si="1"/>
        <v>60</v>
      </c>
      <c r="J14" s="41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9.5" customHeight="1">
      <c r="A15" s="30"/>
      <c r="B15" s="35">
        <v>1.3</v>
      </c>
      <c r="C15" s="36" t="s">
        <v>19</v>
      </c>
      <c r="D15" s="37">
        <v>2.0</v>
      </c>
      <c r="E15" s="38">
        <v>5.0</v>
      </c>
      <c r="F15" s="38">
        <v>40.0</v>
      </c>
      <c r="G15" s="38">
        <v>10.0</v>
      </c>
      <c r="H15" s="39">
        <v>0.0</v>
      </c>
      <c r="I15" s="40">
        <f t="shared" si="1"/>
        <v>60</v>
      </c>
      <c r="J15" s="41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9.5" customHeight="1">
      <c r="A16" s="30"/>
      <c r="B16" s="35">
        <v>1.4</v>
      </c>
      <c r="C16" s="36" t="s">
        <v>20</v>
      </c>
      <c r="D16" s="37">
        <v>1.0</v>
      </c>
      <c r="E16" s="38">
        <v>5.0</v>
      </c>
      <c r="F16" s="38">
        <v>40.0</v>
      </c>
      <c r="G16" s="38">
        <v>10.0</v>
      </c>
      <c r="H16" s="39">
        <v>0.0</v>
      </c>
      <c r="I16" s="40">
        <f t="shared" si="1"/>
        <v>55</v>
      </c>
      <c r="J16" s="41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9.5" customHeight="1">
      <c r="A17" s="30"/>
      <c r="B17" s="35">
        <v>1.5</v>
      </c>
      <c r="C17" s="36" t="s">
        <v>21</v>
      </c>
      <c r="D17" s="37">
        <v>4.0</v>
      </c>
      <c r="E17" s="38">
        <v>5.0</v>
      </c>
      <c r="F17" s="38">
        <v>40.0</v>
      </c>
      <c r="G17" s="38">
        <v>10.0</v>
      </c>
      <c r="H17" s="39">
        <v>0.0</v>
      </c>
      <c r="I17" s="40">
        <f t="shared" si="1"/>
        <v>70</v>
      </c>
      <c r="J17" s="41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9.5" customHeight="1">
      <c r="A18" s="30"/>
      <c r="B18" s="42">
        <v>1.6</v>
      </c>
      <c r="C18" s="36" t="s">
        <v>22</v>
      </c>
      <c r="D18" s="37">
        <v>4.0</v>
      </c>
      <c r="E18" s="38">
        <v>5.0</v>
      </c>
      <c r="F18" s="38">
        <v>40.0</v>
      </c>
      <c r="G18" s="38">
        <v>10.0</v>
      </c>
      <c r="H18" s="39">
        <v>0.0</v>
      </c>
      <c r="I18" s="40">
        <f t="shared" si="1"/>
        <v>70</v>
      </c>
      <c r="J18" s="41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9.5" customHeight="1">
      <c r="A19" s="30"/>
      <c r="B19" s="42">
        <v>1.7</v>
      </c>
      <c r="C19" s="36" t="s">
        <v>23</v>
      </c>
      <c r="D19" s="43">
        <v>0.0</v>
      </c>
      <c r="E19" s="39">
        <v>0.0</v>
      </c>
      <c r="F19" s="38">
        <v>40.0</v>
      </c>
      <c r="G19" s="38">
        <v>10.0</v>
      </c>
      <c r="H19" s="38">
        <v>10.0</v>
      </c>
      <c r="I19" s="40">
        <f t="shared" si="1"/>
        <v>60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9.5" customHeight="1">
      <c r="A20" s="30"/>
      <c r="B20" s="42">
        <v>1.8</v>
      </c>
      <c r="C20" s="44" t="s">
        <v>24</v>
      </c>
      <c r="D20" s="37">
        <v>3.0</v>
      </c>
      <c r="E20" s="38">
        <v>5.0</v>
      </c>
      <c r="F20" s="38">
        <v>40.0</v>
      </c>
      <c r="G20" s="38">
        <v>10.0</v>
      </c>
      <c r="H20" s="39">
        <v>0.0</v>
      </c>
      <c r="I20" s="40">
        <f t="shared" si="1"/>
        <v>65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9.5" customHeight="1">
      <c r="A21" s="30"/>
      <c r="B21" s="42">
        <v>1.9</v>
      </c>
      <c r="C21" s="36" t="s">
        <v>25</v>
      </c>
      <c r="D21" s="37">
        <v>2.0</v>
      </c>
      <c r="E21" s="38">
        <v>5.0</v>
      </c>
      <c r="F21" s="38">
        <v>40.0</v>
      </c>
      <c r="G21" s="38">
        <v>10.0</v>
      </c>
      <c r="H21" s="39">
        <v>0.0</v>
      </c>
      <c r="I21" s="40">
        <f t="shared" si="1"/>
        <v>60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9.5" customHeight="1">
      <c r="A22" s="30"/>
      <c r="B22" s="42" t="s">
        <v>26</v>
      </c>
      <c r="C22" s="36" t="s">
        <v>27</v>
      </c>
      <c r="D22" s="37">
        <v>3.0</v>
      </c>
      <c r="E22" s="38">
        <v>5.0</v>
      </c>
      <c r="F22" s="38">
        <v>40.0</v>
      </c>
      <c r="G22" s="38">
        <v>10.0</v>
      </c>
      <c r="H22" s="39">
        <v>0.0</v>
      </c>
      <c r="I22" s="40">
        <f t="shared" si="1"/>
        <v>65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9.5" customHeight="1">
      <c r="A23" s="30"/>
      <c r="B23" s="45"/>
      <c r="C23" s="46" t="s">
        <v>28</v>
      </c>
      <c r="D23" s="47">
        <f>SUM(D18:D22)</f>
        <v>12</v>
      </c>
      <c r="E23" s="48">
        <f t="shared" ref="E23:I23" si="2">SUM(E13:E22)</f>
        <v>45</v>
      </c>
      <c r="F23" s="49">
        <f t="shared" si="2"/>
        <v>400</v>
      </c>
      <c r="G23" s="49">
        <f t="shared" si="2"/>
        <v>100</v>
      </c>
      <c r="H23" s="49">
        <f t="shared" si="2"/>
        <v>10</v>
      </c>
      <c r="I23" s="49">
        <f t="shared" si="2"/>
        <v>625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9.5" customHeight="1">
      <c r="A24" s="30"/>
      <c r="B24" s="31">
        <v>2.0</v>
      </c>
      <c r="C24" s="50" t="s">
        <v>29</v>
      </c>
      <c r="D24" s="51"/>
      <c r="E24" s="52"/>
      <c r="F24" s="52"/>
      <c r="G24" s="52"/>
      <c r="H24" s="52"/>
      <c r="I24" s="53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9.5" customHeight="1">
      <c r="A25" s="30"/>
      <c r="B25" s="35">
        <v>2.1</v>
      </c>
      <c r="C25" s="36" t="s">
        <v>30</v>
      </c>
      <c r="D25" s="54">
        <v>2.0</v>
      </c>
      <c r="E25" s="38">
        <v>5.0</v>
      </c>
      <c r="F25" s="38">
        <v>40.0</v>
      </c>
      <c r="G25" s="38">
        <v>10.0</v>
      </c>
      <c r="H25" s="38">
        <v>0.0</v>
      </c>
      <c r="I25" s="40">
        <f t="shared" ref="I25:I31" si="3">(D25*E25)+F25+G25+H25</f>
        <v>60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9.5" customHeight="1">
      <c r="A26" s="30"/>
      <c r="B26" s="35">
        <v>2.2</v>
      </c>
      <c r="C26" s="36" t="s">
        <v>31</v>
      </c>
      <c r="D26" s="54">
        <v>2.0</v>
      </c>
      <c r="E26" s="38">
        <v>5.0</v>
      </c>
      <c r="F26" s="38">
        <v>40.0</v>
      </c>
      <c r="G26" s="38">
        <v>10.0</v>
      </c>
      <c r="H26" s="38">
        <v>0.0</v>
      </c>
      <c r="I26" s="40">
        <f t="shared" si="3"/>
        <v>60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9.5" customHeight="1">
      <c r="A27" s="30"/>
      <c r="B27" s="35">
        <v>2.3</v>
      </c>
      <c r="C27" s="36" t="s">
        <v>32</v>
      </c>
      <c r="D27" s="54">
        <v>2.0</v>
      </c>
      <c r="E27" s="38">
        <v>5.0</v>
      </c>
      <c r="F27" s="38">
        <v>40.0</v>
      </c>
      <c r="G27" s="38">
        <v>10.0</v>
      </c>
      <c r="H27" s="38">
        <v>0.0</v>
      </c>
      <c r="I27" s="40">
        <f t="shared" si="3"/>
        <v>60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9.5" customHeight="1">
      <c r="A28" s="30"/>
      <c r="B28" s="35">
        <v>2.4</v>
      </c>
      <c r="C28" s="36" t="s">
        <v>33</v>
      </c>
      <c r="D28" s="54">
        <v>2.0</v>
      </c>
      <c r="E28" s="38">
        <v>5.0</v>
      </c>
      <c r="F28" s="38">
        <v>40.0</v>
      </c>
      <c r="G28" s="38">
        <v>10.0</v>
      </c>
      <c r="H28" s="38">
        <v>0.0</v>
      </c>
      <c r="I28" s="40">
        <f t="shared" si="3"/>
        <v>60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9.5" customHeight="1">
      <c r="A29" s="30"/>
      <c r="B29" s="35">
        <v>2.5</v>
      </c>
      <c r="C29" s="36" t="s">
        <v>34</v>
      </c>
      <c r="D29" s="54">
        <v>3.0</v>
      </c>
      <c r="E29" s="38">
        <v>5.0</v>
      </c>
      <c r="F29" s="38">
        <v>40.0</v>
      </c>
      <c r="G29" s="38">
        <v>10.0</v>
      </c>
      <c r="H29" s="38">
        <v>0.0</v>
      </c>
      <c r="I29" s="40">
        <f t="shared" si="3"/>
        <v>65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9.5" customHeight="1">
      <c r="A30" s="30"/>
      <c r="B30" s="42">
        <v>2.6</v>
      </c>
      <c r="C30" s="36" t="s">
        <v>35</v>
      </c>
      <c r="D30" s="54">
        <v>2.0</v>
      </c>
      <c r="E30" s="38">
        <v>5.0</v>
      </c>
      <c r="F30" s="38">
        <v>40.0</v>
      </c>
      <c r="G30" s="38">
        <v>10.0</v>
      </c>
      <c r="H30" s="38">
        <v>0.0</v>
      </c>
      <c r="I30" s="40">
        <f t="shared" si="3"/>
        <v>60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9.5" customHeight="1">
      <c r="A31" s="30"/>
      <c r="B31" s="42">
        <v>2.7</v>
      </c>
      <c r="C31" s="36" t="s">
        <v>36</v>
      </c>
      <c r="D31" s="54">
        <v>3.0</v>
      </c>
      <c r="E31" s="38">
        <v>5.0</v>
      </c>
      <c r="F31" s="38">
        <v>40.0</v>
      </c>
      <c r="G31" s="38">
        <v>10.0</v>
      </c>
      <c r="H31" s="38">
        <v>0.0</v>
      </c>
      <c r="I31" s="40">
        <f t="shared" si="3"/>
        <v>65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9.5" customHeight="1">
      <c r="A32" s="30"/>
      <c r="B32" s="45"/>
      <c r="C32" s="46" t="s">
        <v>28</v>
      </c>
      <c r="D32" s="55">
        <f>SUM(D27:D31)</f>
        <v>12</v>
      </c>
      <c r="E32" s="49">
        <f t="shared" ref="E32:I32" si="4">SUM(E25:E31)</f>
        <v>35</v>
      </c>
      <c r="F32" s="49">
        <f t="shared" si="4"/>
        <v>280</v>
      </c>
      <c r="G32" s="49">
        <f t="shared" si="4"/>
        <v>70</v>
      </c>
      <c r="H32" s="49">
        <f t="shared" si="4"/>
        <v>0</v>
      </c>
      <c r="I32" s="49">
        <f t="shared" si="4"/>
        <v>430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9.5" customHeight="1">
      <c r="A33" s="30"/>
      <c r="B33" s="56">
        <v>3.0</v>
      </c>
      <c r="C33" s="57" t="s">
        <v>37</v>
      </c>
      <c r="D33" s="58"/>
      <c r="E33" s="59"/>
      <c r="F33" s="59"/>
      <c r="G33" s="59"/>
      <c r="H33" s="59"/>
      <c r="I33" s="6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28.5" customHeight="1">
      <c r="A34" s="30"/>
      <c r="B34" s="35">
        <v>3.1</v>
      </c>
      <c r="C34" s="61" t="s">
        <v>38</v>
      </c>
      <c r="D34" s="62">
        <v>0.0</v>
      </c>
      <c r="E34" s="39">
        <v>0.0</v>
      </c>
      <c r="F34" s="38">
        <v>0.0</v>
      </c>
      <c r="G34" s="38">
        <v>10.0</v>
      </c>
      <c r="H34" s="39">
        <v>0.0</v>
      </c>
      <c r="I34" s="63">
        <v>0.0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28.5" customHeight="1">
      <c r="A35" s="30"/>
      <c r="B35" s="35">
        <v>3.2</v>
      </c>
      <c r="C35" s="36" t="s">
        <v>39</v>
      </c>
      <c r="D35" s="54">
        <v>8.0</v>
      </c>
      <c r="E35" s="38">
        <v>5.0</v>
      </c>
      <c r="F35" s="38">
        <v>40.0</v>
      </c>
      <c r="G35" s="38">
        <v>10.0</v>
      </c>
      <c r="H35" s="38">
        <v>40.0</v>
      </c>
      <c r="I35" s="63">
        <f t="shared" ref="I35:I36" si="5">H35+G35+F35+E35</f>
        <v>95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28.5" customHeight="1">
      <c r="A36" s="30"/>
      <c r="B36" s="35">
        <v>3.3</v>
      </c>
      <c r="C36" s="36" t="s">
        <v>40</v>
      </c>
      <c r="D36" s="54">
        <v>2.0</v>
      </c>
      <c r="E36" s="38">
        <v>5.0</v>
      </c>
      <c r="F36" s="38">
        <v>40.0</v>
      </c>
      <c r="G36" s="38">
        <v>10.0</v>
      </c>
      <c r="H36" s="38">
        <v>10.0</v>
      </c>
      <c r="I36" s="63">
        <f t="shared" si="5"/>
        <v>65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28.5" customHeight="1">
      <c r="A37" s="30"/>
      <c r="B37" s="35">
        <v>3.4</v>
      </c>
      <c r="C37" s="64" t="s">
        <v>41</v>
      </c>
      <c r="D37" s="54">
        <v>0.0</v>
      </c>
      <c r="E37" s="38">
        <v>5.0</v>
      </c>
      <c r="F37" s="38">
        <v>40.0</v>
      </c>
      <c r="G37" s="38">
        <v>10.0</v>
      </c>
      <c r="H37" s="38">
        <v>0.0</v>
      </c>
      <c r="I37" s="63">
        <v>100.0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28.5" customHeight="1">
      <c r="A38" s="30"/>
      <c r="B38" s="35">
        <v>3.5</v>
      </c>
      <c r="C38" s="36" t="s">
        <v>42</v>
      </c>
      <c r="D38" s="54">
        <v>6.0</v>
      </c>
      <c r="E38" s="38">
        <v>5.0</v>
      </c>
      <c r="F38" s="38">
        <v>40.0</v>
      </c>
      <c r="G38" s="38">
        <v>10.0</v>
      </c>
      <c r="H38" s="38">
        <v>0.0</v>
      </c>
      <c r="I38" s="63">
        <f t="shared" ref="I38:I129" si="6">H38+G38+F38+E38</f>
        <v>55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28.5" customHeight="1">
      <c r="A39" s="30"/>
      <c r="B39" s="65">
        <v>3.6</v>
      </c>
      <c r="C39" s="36" t="s">
        <v>43</v>
      </c>
      <c r="D39" s="54">
        <v>6.0</v>
      </c>
      <c r="E39" s="38">
        <v>5.0</v>
      </c>
      <c r="F39" s="38">
        <v>40.0</v>
      </c>
      <c r="G39" s="38">
        <v>10.0</v>
      </c>
      <c r="H39" s="38">
        <v>0.0</v>
      </c>
      <c r="I39" s="63">
        <f t="shared" si="6"/>
        <v>55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28.5" customHeight="1">
      <c r="A40" s="30"/>
      <c r="B40" s="66">
        <v>3.7</v>
      </c>
      <c r="C40" s="36" t="s">
        <v>44</v>
      </c>
      <c r="D40" s="54">
        <v>6.0</v>
      </c>
      <c r="E40" s="38">
        <v>5.0</v>
      </c>
      <c r="F40" s="38">
        <v>40.0</v>
      </c>
      <c r="G40" s="38">
        <v>10.0</v>
      </c>
      <c r="H40" s="38">
        <v>0.0</v>
      </c>
      <c r="I40" s="63">
        <f t="shared" si="6"/>
        <v>55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28.5" customHeight="1">
      <c r="A41" s="30"/>
      <c r="B41" s="66">
        <v>3.8</v>
      </c>
      <c r="C41" s="36" t="s">
        <v>45</v>
      </c>
      <c r="D41" s="54">
        <v>6.0</v>
      </c>
      <c r="E41" s="38">
        <v>5.0</v>
      </c>
      <c r="F41" s="38">
        <v>40.0</v>
      </c>
      <c r="G41" s="38">
        <v>10.0</v>
      </c>
      <c r="H41" s="38">
        <v>0.0</v>
      </c>
      <c r="I41" s="63">
        <f t="shared" si="6"/>
        <v>55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28.5" customHeight="1">
      <c r="A42" s="30"/>
      <c r="B42" s="66">
        <v>3.9</v>
      </c>
      <c r="C42" s="36" t="s">
        <v>46</v>
      </c>
      <c r="D42" s="54">
        <v>3.0</v>
      </c>
      <c r="E42" s="38">
        <v>5.0</v>
      </c>
      <c r="F42" s="38">
        <v>40.0</v>
      </c>
      <c r="G42" s="38">
        <v>10.0</v>
      </c>
      <c r="H42" s="38">
        <v>0.0</v>
      </c>
      <c r="I42" s="63">
        <f t="shared" si="6"/>
        <v>55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28.5" customHeight="1">
      <c r="A43" s="30"/>
      <c r="B43" s="66" t="s">
        <v>47</v>
      </c>
      <c r="C43" s="64" t="s">
        <v>48</v>
      </c>
      <c r="D43" s="54">
        <v>0.0</v>
      </c>
      <c r="E43" s="38">
        <v>5.0</v>
      </c>
      <c r="F43" s="38">
        <v>40.0</v>
      </c>
      <c r="G43" s="38">
        <v>10.0</v>
      </c>
      <c r="H43" s="38">
        <v>0.0</v>
      </c>
      <c r="I43" s="63">
        <f t="shared" si="6"/>
        <v>55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28.5" customHeight="1">
      <c r="A44" s="30"/>
      <c r="B44" s="66">
        <v>3.11</v>
      </c>
      <c r="C44" s="36" t="s">
        <v>49</v>
      </c>
      <c r="D44" s="54">
        <v>6.0</v>
      </c>
      <c r="E44" s="38">
        <v>5.0</v>
      </c>
      <c r="F44" s="38">
        <v>40.0</v>
      </c>
      <c r="G44" s="38">
        <v>10.0</v>
      </c>
      <c r="H44" s="38">
        <v>0.0</v>
      </c>
      <c r="I44" s="63">
        <f t="shared" si="6"/>
        <v>55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28.5" customHeight="1">
      <c r="A45" s="30"/>
      <c r="B45" s="66">
        <v>3.12</v>
      </c>
      <c r="C45" s="36" t="s">
        <v>50</v>
      </c>
      <c r="D45" s="54">
        <v>6.0</v>
      </c>
      <c r="E45" s="38">
        <v>5.0</v>
      </c>
      <c r="F45" s="38">
        <v>40.0</v>
      </c>
      <c r="G45" s="38">
        <v>10.0</v>
      </c>
      <c r="H45" s="38">
        <v>0.0</v>
      </c>
      <c r="I45" s="63">
        <f t="shared" si="6"/>
        <v>55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28.5" customHeight="1">
      <c r="A46" s="30"/>
      <c r="B46" s="66">
        <v>3.13</v>
      </c>
      <c r="C46" s="36" t="s">
        <v>51</v>
      </c>
      <c r="D46" s="54">
        <v>6.0</v>
      </c>
      <c r="E46" s="38">
        <v>5.0</v>
      </c>
      <c r="F46" s="38">
        <v>40.0</v>
      </c>
      <c r="G46" s="38">
        <v>10.0</v>
      </c>
      <c r="H46" s="38">
        <v>0.0</v>
      </c>
      <c r="I46" s="63">
        <f t="shared" si="6"/>
        <v>55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28.5" customHeight="1">
      <c r="A47" s="30"/>
      <c r="B47" s="66">
        <v>3.14</v>
      </c>
      <c r="C47" s="36" t="s">
        <v>46</v>
      </c>
      <c r="D47" s="54">
        <v>3.0</v>
      </c>
      <c r="E47" s="38">
        <v>5.0</v>
      </c>
      <c r="F47" s="38">
        <v>40.0</v>
      </c>
      <c r="G47" s="38">
        <v>10.0</v>
      </c>
      <c r="H47" s="38">
        <v>0.0</v>
      </c>
      <c r="I47" s="63">
        <f t="shared" si="6"/>
        <v>55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28.5" customHeight="1">
      <c r="A48" s="30"/>
      <c r="B48" s="66">
        <v>3.15</v>
      </c>
      <c r="C48" s="64" t="s">
        <v>52</v>
      </c>
      <c r="D48" s="54">
        <v>0.0</v>
      </c>
      <c r="E48" s="38">
        <v>5.0</v>
      </c>
      <c r="F48" s="38">
        <v>40.0</v>
      </c>
      <c r="G48" s="38">
        <v>10.0</v>
      </c>
      <c r="H48" s="38">
        <v>0.0</v>
      </c>
      <c r="I48" s="63">
        <f t="shared" si="6"/>
        <v>55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28.5" customHeight="1">
      <c r="A49" s="30"/>
      <c r="B49" s="66">
        <v>3.16</v>
      </c>
      <c r="C49" s="36" t="s">
        <v>53</v>
      </c>
      <c r="D49" s="54">
        <v>6.0</v>
      </c>
      <c r="E49" s="38">
        <v>5.0</v>
      </c>
      <c r="F49" s="38">
        <v>40.0</v>
      </c>
      <c r="G49" s="38">
        <v>10.0</v>
      </c>
      <c r="H49" s="38">
        <v>0.0</v>
      </c>
      <c r="I49" s="63">
        <f t="shared" si="6"/>
        <v>55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28.5" customHeight="1">
      <c r="A50" s="30"/>
      <c r="B50" s="66">
        <v>3.17</v>
      </c>
      <c r="C50" s="36" t="s">
        <v>54</v>
      </c>
      <c r="D50" s="54">
        <v>6.0</v>
      </c>
      <c r="E50" s="38">
        <v>5.0</v>
      </c>
      <c r="F50" s="38">
        <v>40.0</v>
      </c>
      <c r="G50" s="38">
        <v>10.0</v>
      </c>
      <c r="H50" s="38">
        <v>0.0</v>
      </c>
      <c r="I50" s="63">
        <f t="shared" si="6"/>
        <v>55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28.5" customHeight="1">
      <c r="A51" s="30"/>
      <c r="B51" s="66">
        <v>3.18</v>
      </c>
      <c r="C51" s="36" t="s">
        <v>55</v>
      </c>
      <c r="D51" s="54">
        <v>6.0</v>
      </c>
      <c r="E51" s="38">
        <v>5.0</v>
      </c>
      <c r="F51" s="38">
        <v>40.0</v>
      </c>
      <c r="G51" s="38">
        <v>10.0</v>
      </c>
      <c r="H51" s="38">
        <v>0.0</v>
      </c>
      <c r="I51" s="63">
        <f t="shared" si="6"/>
        <v>55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28.5" customHeight="1">
      <c r="A52" s="30"/>
      <c r="B52" s="66">
        <v>3.19</v>
      </c>
      <c r="C52" s="36" t="s">
        <v>46</v>
      </c>
      <c r="D52" s="54">
        <v>3.0</v>
      </c>
      <c r="E52" s="38">
        <v>5.0</v>
      </c>
      <c r="F52" s="38">
        <v>40.0</v>
      </c>
      <c r="G52" s="38">
        <v>10.0</v>
      </c>
      <c r="H52" s="38">
        <v>0.0</v>
      </c>
      <c r="I52" s="63">
        <f t="shared" si="6"/>
        <v>55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28.5" customHeight="1">
      <c r="A53" s="30"/>
      <c r="B53" s="66" t="s">
        <v>56</v>
      </c>
      <c r="C53" s="64" t="s">
        <v>57</v>
      </c>
      <c r="D53" s="54">
        <v>0.0</v>
      </c>
      <c r="E53" s="38">
        <v>5.0</v>
      </c>
      <c r="F53" s="38">
        <v>40.0</v>
      </c>
      <c r="G53" s="38">
        <v>10.0</v>
      </c>
      <c r="H53" s="38">
        <v>0.0</v>
      </c>
      <c r="I53" s="63">
        <f t="shared" si="6"/>
        <v>55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28.5" customHeight="1">
      <c r="A54" s="30"/>
      <c r="B54" s="66">
        <v>3.21</v>
      </c>
      <c r="C54" s="36" t="s">
        <v>58</v>
      </c>
      <c r="D54" s="54">
        <v>4.0</v>
      </c>
      <c r="E54" s="38">
        <v>5.0</v>
      </c>
      <c r="F54" s="38">
        <v>40.0</v>
      </c>
      <c r="G54" s="38">
        <v>10.0</v>
      </c>
      <c r="H54" s="38">
        <v>0.0</v>
      </c>
      <c r="I54" s="63">
        <f t="shared" si="6"/>
        <v>55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28.5" customHeight="1">
      <c r="A55" s="30"/>
      <c r="B55" s="66">
        <v>3.22</v>
      </c>
      <c r="C55" s="36" t="s">
        <v>59</v>
      </c>
      <c r="D55" s="54">
        <v>4.0</v>
      </c>
      <c r="E55" s="38">
        <v>5.0</v>
      </c>
      <c r="F55" s="38">
        <v>40.0</v>
      </c>
      <c r="G55" s="38">
        <v>10.0</v>
      </c>
      <c r="H55" s="38">
        <v>0.0</v>
      </c>
      <c r="I55" s="63">
        <f t="shared" si="6"/>
        <v>55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28.5" customHeight="1">
      <c r="A56" s="30"/>
      <c r="B56" s="66">
        <v>3.23</v>
      </c>
      <c r="C56" s="36" t="s">
        <v>60</v>
      </c>
      <c r="D56" s="54">
        <v>4.0</v>
      </c>
      <c r="E56" s="38">
        <v>5.0</v>
      </c>
      <c r="F56" s="38">
        <v>40.0</v>
      </c>
      <c r="G56" s="38">
        <v>10.0</v>
      </c>
      <c r="H56" s="38">
        <v>0.0</v>
      </c>
      <c r="I56" s="63">
        <f t="shared" si="6"/>
        <v>55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28.5" customHeight="1">
      <c r="A57" s="30"/>
      <c r="B57" s="66">
        <v>3.24</v>
      </c>
      <c r="C57" s="36" t="s">
        <v>46</v>
      </c>
      <c r="D57" s="54">
        <v>2.0</v>
      </c>
      <c r="E57" s="38">
        <v>5.0</v>
      </c>
      <c r="F57" s="38">
        <v>40.0</v>
      </c>
      <c r="G57" s="38">
        <v>10.0</v>
      </c>
      <c r="H57" s="38">
        <v>0.0</v>
      </c>
      <c r="I57" s="63">
        <f t="shared" si="6"/>
        <v>55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28.5" customHeight="1">
      <c r="A58" s="30"/>
      <c r="B58" s="66">
        <v>3.25</v>
      </c>
      <c r="C58" s="64" t="s">
        <v>61</v>
      </c>
      <c r="D58" s="54">
        <v>0.0</v>
      </c>
      <c r="E58" s="38">
        <v>5.0</v>
      </c>
      <c r="F58" s="38">
        <v>40.0</v>
      </c>
      <c r="G58" s="38">
        <v>10.0</v>
      </c>
      <c r="H58" s="38">
        <v>0.0</v>
      </c>
      <c r="I58" s="63">
        <f t="shared" si="6"/>
        <v>55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28.5" customHeight="1">
      <c r="A59" s="30"/>
      <c r="B59" s="66">
        <v>3.26</v>
      </c>
      <c r="C59" s="36" t="s">
        <v>62</v>
      </c>
      <c r="D59" s="54">
        <v>5.0</v>
      </c>
      <c r="E59" s="38">
        <v>5.0</v>
      </c>
      <c r="F59" s="38">
        <v>40.0</v>
      </c>
      <c r="G59" s="38">
        <v>10.0</v>
      </c>
      <c r="H59" s="38">
        <v>0.0</v>
      </c>
      <c r="I59" s="63">
        <f t="shared" si="6"/>
        <v>55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28.5" customHeight="1">
      <c r="A60" s="30"/>
      <c r="B60" s="66">
        <v>3.27</v>
      </c>
      <c r="C60" s="36" t="s">
        <v>63</v>
      </c>
      <c r="D60" s="54">
        <v>5.0</v>
      </c>
      <c r="E60" s="38">
        <v>5.0</v>
      </c>
      <c r="F60" s="38">
        <v>40.0</v>
      </c>
      <c r="G60" s="38">
        <v>10.0</v>
      </c>
      <c r="H60" s="38">
        <v>0.0</v>
      </c>
      <c r="I60" s="63">
        <f t="shared" si="6"/>
        <v>55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28.5" customHeight="1">
      <c r="A61" s="30"/>
      <c r="B61" s="66">
        <v>3.28</v>
      </c>
      <c r="C61" s="36" t="s">
        <v>64</v>
      </c>
      <c r="D61" s="54">
        <v>5.0</v>
      </c>
      <c r="E61" s="38">
        <v>5.0</v>
      </c>
      <c r="F61" s="38">
        <v>40.0</v>
      </c>
      <c r="G61" s="38">
        <v>10.0</v>
      </c>
      <c r="H61" s="38">
        <v>0.0</v>
      </c>
      <c r="I61" s="63">
        <f t="shared" si="6"/>
        <v>55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28.5" customHeight="1">
      <c r="A62" s="30"/>
      <c r="B62" s="66">
        <v>3.29</v>
      </c>
      <c r="C62" s="36" t="s">
        <v>46</v>
      </c>
      <c r="D62" s="54">
        <v>2.0</v>
      </c>
      <c r="E62" s="38">
        <v>5.0</v>
      </c>
      <c r="F62" s="38">
        <v>40.0</v>
      </c>
      <c r="G62" s="38">
        <v>10.0</v>
      </c>
      <c r="H62" s="38">
        <v>0.0</v>
      </c>
      <c r="I62" s="63">
        <f t="shared" si="6"/>
        <v>55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28.5" customHeight="1">
      <c r="A63" s="30"/>
      <c r="B63" s="66" t="s">
        <v>65</v>
      </c>
      <c r="C63" s="64" t="s">
        <v>66</v>
      </c>
      <c r="D63" s="54">
        <v>0.0</v>
      </c>
      <c r="E63" s="38">
        <v>5.0</v>
      </c>
      <c r="F63" s="38">
        <v>40.0</v>
      </c>
      <c r="G63" s="38">
        <v>10.0</v>
      </c>
      <c r="H63" s="38">
        <v>0.0</v>
      </c>
      <c r="I63" s="63">
        <f t="shared" si="6"/>
        <v>55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28.5" customHeight="1">
      <c r="A64" s="30"/>
      <c r="B64" s="66">
        <v>3.31</v>
      </c>
      <c r="C64" s="36" t="s">
        <v>67</v>
      </c>
      <c r="D64" s="54">
        <v>5.0</v>
      </c>
      <c r="E64" s="38">
        <v>5.0</v>
      </c>
      <c r="F64" s="38">
        <v>40.0</v>
      </c>
      <c r="G64" s="38">
        <v>10.0</v>
      </c>
      <c r="H64" s="38">
        <v>0.0</v>
      </c>
      <c r="I64" s="63">
        <f t="shared" si="6"/>
        <v>55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28.5" customHeight="1">
      <c r="A65" s="30"/>
      <c r="B65" s="66">
        <v>3.32</v>
      </c>
      <c r="C65" s="36" t="s">
        <v>68</v>
      </c>
      <c r="D65" s="54">
        <v>5.0</v>
      </c>
      <c r="E65" s="38">
        <v>5.0</v>
      </c>
      <c r="F65" s="38">
        <v>40.0</v>
      </c>
      <c r="G65" s="38">
        <v>10.0</v>
      </c>
      <c r="H65" s="38">
        <v>0.0</v>
      </c>
      <c r="I65" s="63">
        <f t="shared" si="6"/>
        <v>55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28.5" customHeight="1">
      <c r="A66" s="30"/>
      <c r="B66" s="66">
        <v>3.33</v>
      </c>
      <c r="C66" s="36" t="s">
        <v>69</v>
      </c>
      <c r="D66" s="54">
        <v>5.0</v>
      </c>
      <c r="E66" s="38">
        <v>5.0</v>
      </c>
      <c r="F66" s="38">
        <v>40.0</v>
      </c>
      <c r="G66" s="38">
        <v>10.0</v>
      </c>
      <c r="H66" s="38">
        <v>0.0</v>
      </c>
      <c r="I66" s="63">
        <f t="shared" si="6"/>
        <v>55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28.5" customHeight="1">
      <c r="A67" s="30"/>
      <c r="B67" s="66">
        <v>3.34</v>
      </c>
      <c r="C67" s="36" t="s">
        <v>46</v>
      </c>
      <c r="D67" s="54">
        <v>2.0</v>
      </c>
      <c r="E67" s="38">
        <v>5.0</v>
      </c>
      <c r="F67" s="38">
        <v>40.0</v>
      </c>
      <c r="G67" s="38">
        <v>10.0</v>
      </c>
      <c r="H67" s="38">
        <v>0.0</v>
      </c>
      <c r="I67" s="63">
        <f t="shared" si="6"/>
        <v>55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28.5" customHeight="1">
      <c r="A68" s="30"/>
      <c r="B68" s="66">
        <v>3.35</v>
      </c>
      <c r="C68" s="61" t="s">
        <v>70</v>
      </c>
      <c r="D68" s="54">
        <v>8.0</v>
      </c>
      <c r="E68" s="38">
        <v>5.0</v>
      </c>
      <c r="F68" s="38">
        <v>40.0</v>
      </c>
      <c r="G68" s="38">
        <v>10.0</v>
      </c>
      <c r="H68" s="38">
        <v>0.0</v>
      </c>
      <c r="I68" s="63">
        <f t="shared" si="6"/>
        <v>55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28.5" customHeight="1">
      <c r="A69" s="30"/>
      <c r="B69" s="66">
        <v>3.36</v>
      </c>
      <c r="C69" s="36" t="s">
        <v>39</v>
      </c>
      <c r="D69" s="54">
        <v>2.0</v>
      </c>
      <c r="E69" s="38">
        <v>5.0</v>
      </c>
      <c r="F69" s="38">
        <v>40.0</v>
      </c>
      <c r="G69" s="38">
        <v>10.0</v>
      </c>
      <c r="H69" s="38">
        <v>0.0</v>
      </c>
      <c r="I69" s="63">
        <f t="shared" si="6"/>
        <v>55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28.5" customHeight="1">
      <c r="A70" s="30"/>
      <c r="B70" s="66">
        <v>3.37</v>
      </c>
      <c r="C70" s="36" t="s">
        <v>40</v>
      </c>
      <c r="D70" s="54">
        <v>2.0</v>
      </c>
      <c r="E70" s="38">
        <v>5.0</v>
      </c>
      <c r="F70" s="38">
        <v>40.0</v>
      </c>
      <c r="G70" s="38">
        <v>10.0</v>
      </c>
      <c r="H70" s="38">
        <v>0.0</v>
      </c>
      <c r="I70" s="63">
        <f t="shared" si="6"/>
        <v>55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28.5" customHeight="1">
      <c r="A71" s="30"/>
      <c r="B71" s="66">
        <v>3.38</v>
      </c>
      <c r="C71" s="64" t="s">
        <v>71</v>
      </c>
      <c r="D71" s="54">
        <v>0.0</v>
      </c>
      <c r="E71" s="38">
        <v>5.0</v>
      </c>
      <c r="F71" s="38">
        <v>40.0</v>
      </c>
      <c r="G71" s="38">
        <v>10.0</v>
      </c>
      <c r="H71" s="38">
        <v>0.0</v>
      </c>
      <c r="I71" s="63">
        <f t="shared" si="6"/>
        <v>55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28.5" customHeight="1">
      <c r="A72" s="30"/>
      <c r="B72" s="66">
        <v>3.39</v>
      </c>
      <c r="C72" s="36" t="s">
        <v>72</v>
      </c>
      <c r="D72" s="54">
        <v>5.0</v>
      </c>
      <c r="E72" s="38">
        <v>5.0</v>
      </c>
      <c r="F72" s="38">
        <v>40.0</v>
      </c>
      <c r="G72" s="38">
        <v>10.0</v>
      </c>
      <c r="H72" s="38">
        <v>0.0</v>
      </c>
      <c r="I72" s="63">
        <f t="shared" si="6"/>
        <v>55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28.5" customHeight="1">
      <c r="A73" s="30"/>
      <c r="B73" s="66" t="s">
        <v>73</v>
      </c>
      <c r="C73" s="36" t="s">
        <v>74</v>
      </c>
      <c r="D73" s="54">
        <v>5.0</v>
      </c>
      <c r="E73" s="38">
        <v>5.0</v>
      </c>
      <c r="F73" s="38">
        <v>40.0</v>
      </c>
      <c r="G73" s="38">
        <v>10.0</v>
      </c>
      <c r="H73" s="38">
        <v>0.0</v>
      </c>
      <c r="I73" s="63">
        <f t="shared" si="6"/>
        <v>55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28.5" customHeight="1">
      <c r="A74" s="30"/>
      <c r="B74" s="66">
        <v>3.41</v>
      </c>
      <c r="C74" s="36" t="s">
        <v>75</v>
      </c>
      <c r="D74" s="54">
        <v>5.0</v>
      </c>
      <c r="E74" s="38">
        <v>5.0</v>
      </c>
      <c r="F74" s="38">
        <v>40.0</v>
      </c>
      <c r="G74" s="38">
        <v>10.0</v>
      </c>
      <c r="H74" s="38">
        <v>0.0</v>
      </c>
      <c r="I74" s="63">
        <f t="shared" si="6"/>
        <v>55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28.5" customHeight="1">
      <c r="A75" s="30"/>
      <c r="B75" s="66">
        <v>3.42</v>
      </c>
      <c r="C75" s="36" t="s">
        <v>76</v>
      </c>
      <c r="D75" s="54">
        <v>5.0</v>
      </c>
      <c r="E75" s="38">
        <v>5.0</v>
      </c>
      <c r="F75" s="38">
        <v>40.0</v>
      </c>
      <c r="G75" s="38">
        <v>10.0</v>
      </c>
      <c r="H75" s="38">
        <v>0.0</v>
      </c>
      <c r="I75" s="63">
        <f t="shared" si="6"/>
        <v>55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28.5" customHeight="1">
      <c r="A76" s="30"/>
      <c r="B76" s="66">
        <v>3.43</v>
      </c>
      <c r="C76" s="36" t="s">
        <v>46</v>
      </c>
      <c r="D76" s="54">
        <v>2.0</v>
      </c>
      <c r="E76" s="38">
        <v>5.0</v>
      </c>
      <c r="F76" s="38">
        <v>40.0</v>
      </c>
      <c r="G76" s="38">
        <v>10.0</v>
      </c>
      <c r="H76" s="38">
        <v>0.0</v>
      </c>
      <c r="I76" s="63">
        <f t="shared" si="6"/>
        <v>55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28.5" customHeight="1">
      <c r="A77" s="30"/>
      <c r="B77" s="66">
        <v>3.44</v>
      </c>
      <c r="C77" s="64" t="s">
        <v>77</v>
      </c>
      <c r="D77" s="54">
        <v>0.0</v>
      </c>
      <c r="E77" s="38">
        <v>5.0</v>
      </c>
      <c r="F77" s="38">
        <v>40.0</v>
      </c>
      <c r="G77" s="38">
        <v>10.0</v>
      </c>
      <c r="H77" s="38">
        <v>0.0</v>
      </c>
      <c r="I77" s="63">
        <f t="shared" si="6"/>
        <v>55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28.5" customHeight="1">
      <c r="A78" s="30"/>
      <c r="B78" s="66">
        <v>3.45</v>
      </c>
      <c r="C78" s="36" t="s">
        <v>78</v>
      </c>
      <c r="D78" s="54">
        <v>5.0</v>
      </c>
      <c r="E78" s="38">
        <v>5.0</v>
      </c>
      <c r="F78" s="38">
        <v>40.0</v>
      </c>
      <c r="G78" s="38">
        <v>10.0</v>
      </c>
      <c r="H78" s="38">
        <v>0.0</v>
      </c>
      <c r="I78" s="63">
        <f t="shared" si="6"/>
        <v>55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28.5" customHeight="1">
      <c r="A79" s="30"/>
      <c r="B79" s="66">
        <v>3.46</v>
      </c>
      <c r="C79" s="36" t="s">
        <v>79</v>
      </c>
      <c r="D79" s="54">
        <v>5.0</v>
      </c>
      <c r="E79" s="38">
        <v>5.0</v>
      </c>
      <c r="F79" s="38">
        <v>40.0</v>
      </c>
      <c r="G79" s="38">
        <v>10.0</v>
      </c>
      <c r="H79" s="38">
        <v>0.0</v>
      </c>
      <c r="I79" s="63">
        <f t="shared" si="6"/>
        <v>55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28.5" customHeight="1">
      <c r="A80" s="30"/>
      <c r="B80" s="66">
        <v>3.47</v>
      </c>
      <c r="C80" s="36" t="s">
        <v>80</v>
      </c>
      <c r="D80" s="54">
        <v>5.0</v>
      </c>
      <c r="E80" s="38">
        <v>5.0</v>
      </c>
      <c r="F80" s="38">
        <v>40.0</v>
      </c>
      <c r="G80" s="38">
        <v>10.0</v>
      </c>
      <c r="H80" s="38">
        <v>0.0</v>
      </c>
      <c r="I80" s="63">
        <f t="shared" si="6"/>
        <v>55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28.5" customHeight="1">
      <c r="A81" s="30"/>
      <c r="B81" s="66">
        <v>3.48</v>
      </c>
      <c r="C81" s="36" t="s">
        <v>81</v>
      </c>
      <c r="D81" s="54">
        <v>5.0</v>
      </c>
      <c r="E81" s="38">
        <v>5.0</v>
      </c>
      <c r="F81" s="38">
        <v>40.0</v>
      </c>
      <c r="G81" s="38">
        <v>10.0</v>
      </c>
      <c r="H81" s="38">
        <v>0.0</v>
      </c>
      <c r="I81" s="63">
        <f t="shared" si="6"/>
        <v>55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28.5" customHeight="1">
      <c r="A82" s="30"/>
      <c r="B82" s="66">
        <v>3.49</v>
      </c>
      <c r="C82" s="36" t="s">
        <v>46</v>
      </c>
      <c r="D82" s="54">
        <v>2.0</v>
      </c>
      <c r="E82" s="38">
        <v>5.0</v>
      </c>
      <c r="F82" s="38">
        <v>40.0</v>
      </c>
      <c r="G82" s="38">
        <v>10.0</v>
      </c>
      <c r="H82" s="38">
        <v>0.0</v>
      </c>
      <c r="I82" s="63">
        <f t="shared" si="6"/>
        <v>55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28.5" customHeight="1">
      <c r="A83" s="30"/>
      <c r="B83" s="66" t="s">
        <v>82</v>
      </c>
      <c r="C83" s="64" t="s">
        <v>83</v>
      </c>
      <c r="D83" s="54">
        <v>0.0</v>
      </c>
      <c r="E83" s="38">
        <v>5.0</v>
      </c>
      <c r="F83" s="38">
        <v>40.0</v>
      </c>
      <c r="G83" s="38">
        <v>10.0</v>
      </c>
      <c r="H83" s="38">
        <v>0.0</v>
      </c>
      <c r="I83" s="63">
        <f t="shared" si="6"/>
        <v>55</v>
      </c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28.5" customHeight="1">
      <c r="A84" s="30"/>
      <c r="B84" s="66">
        <v>3.51</v>
      </c>
      <c r="C84" s="36" t="s">
        <v>84</v>
      </c>
      <c r="D84" s="54">
        <v>5.0</v>
      </c>
      <c r="E84" s="38">
        <v>5.0</v>
      </c>
      <c r="F84" s="38">
        <v>40.0</v>
      </c>
      <c r="G84" s="38">
        <v>10.0</v>
      </c>
      <c r="H84" s="38">
        <v>0.0</v>
      </c>
      <c r="I84" s="63">
        <f t="shared" si="6"/>
        <v>55</v>
      </c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28.5" customHeight="1">
      <c r="A85" s="30"/>
      <c r="B85" s="66">
        <v>3.52</v>
      </c>
      <c r="C85" s="36" t="s">
        <v>85</v>
      </c>
      <c r="D85" s="54">
        <v>5.0</v>
      </c>
      <c r="E85" s="38">
        <v>5.0</v>
      </c>
      <c r="F85" s="38">
        <v>40.0</v>
      </c>
      <c r="G85" s="38">
        <v>10.0</v>
      </c>
      <c r="H85" s="38">
        <v>0.0</v>
      </c>
      <c r="I85" s="63">
        <f t="shared" si="6"/>
        <v>55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28.5" customHeight="1">
      <c r="A86" s="30"/>
      <c r="B86" s="66">
        <v>3.53</v>
      </c>
      <c r="C86" s="36" t="s">
        <v>86</v>
      </c>
      <c r="D86" s="54">
        <v>5.0</v>
      </c>
      <c r="E86" s="38">
        <v>5.0</v>
      </c>
      <c r="F86" s="38">
        <v>40.0</v>
      </c>
      <c r="G86" s="38">
        <v>10.0</v>
      </c>
      <c r="H86" s="38">
        <v>0.0</v>
      </c>
      <c r="I86" s="63">
        <f t="shared" si="6"/>
        <v>55</v>
      </c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28.5" customHeight="1">
      <c r="A87" s="30"/>
      <c r="B87" s="66">
        <v>3.54</v>
      </c>
      <c r="C87" s="36" t="s">
        <v>87</v>
      </c>
      <c r="D87" s="54">
        <v>5.0</v>
      </c>
      <c r="E87" s="38">
        <v>5.0</v>
      </c>
      <c r="F87" s="38">
        <v>40.0</v>
      </c>
      <c r="G87" s="38">
        <v>10.0</v>
      </c>
      <c r="H87" s="38">
        <v>0.0</v>
      </c>
      <c r="I87" s="63">
        <f t="shared" si="6"/>
        <v>55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28.5" customHeight="1">
      <c r="A88" s="30"/>
      <c r="B88" s="66">
        <v>3.55</v>
      </c>
      <c r="C88" s="36" t="s">
        <v>46</v>
      </c>
      <c r="D88" s="54">
        <v>2.0</v>
      </c>
      <c r="E88" s="38">
        <v>5.0</v>
      </c>
      <c r="F88" s="38">
        <v>40.0</v>
      </c>
      <c r="G88" s="38">
        <v>10.0</v>
      </c>
      <c r="H88" s="38">
        <v>0.0</v>
      </c>
      <c r="I88" s="63">
        <f t="shared" si="6"/>
        <v>55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28.5" customHeight="1">
      <c r="A89" s="30"/>
      <c r="B89" s="66">
        <v>3.56</v>
      </c>
      <c r="C89" s="61" t="s">
        <v>88</v>
      </c>
      <c r="D89" s="54">
        <v>8.0</v>
      </c>
      <c r="E89" s="38">
        <v>5.0</v>
      </c>
      <c r="F89" s="38">
        <v>40.0</v>
      </c>
      <c r="G89" s="38">
        <v>10.0</v>
      </c>
      <c r="H89" s="38">
        <v>0.0</v>
      </c>
      <c r="I89" s="63">
        <f t="shared" si="6"/>
        <v>55</v>
      </c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28.5" customHeight="1">
      <c r="A90" s="30"/>
      <c r="B90" s="66">
        <v>3.57</v>
      </c>
      <c r="C90" s="36" t="s">
        <v>39</v>
      </c>
      <c r="D90" s="54">
        <v>2.0</v>
      </c>
      <c r="E90" s="38">
        <v>5.0</v>
      </c>
      <c r="F90" s="38">
        <v>40.0</v>
      </c>
      <c r="G90" s="38">
        <v>10.0</v>
      </c>
      <c r="H90" s="38">
        <v>0.0</v>
      </c>
      <c r="I90" s="63">
        <f t="shared" si="6"/>
        <v>55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28.5" customHeight="1">
      <c r="A91" s="30"/>
      <c r="B91" s="66">
        <v>3.58</v>
      </c>
      <c r="C91" s="36" t="s">
        <v>40</v>
      </c>
      <c r="D91" s="54">
        <v>2.0</v>
      </c>
      <c r="E91" s="38">
        <v>5.0</v>
      </c>
      <c r="F91" s="38">
        <v>40.0</v>
      </c>
      <c r="G91" s="38">
        <v>10.0</v>
      </c>
      <c r="H91" s="38">
        <v>0.0</v>
      </c>
      <c r="I91" s="63">
        <f t="shared" si="6"/>
        <v>55</v>
      </c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28.5" customHeight="1">
      <c r="A92" s="30"/>
      <c r="B92" s="66">
        <v>3.59</v>
      </c>
      <c r="C92" s="64" t="s">
        <v>89</v>
      </c>
      <c r="D92" s="54">
        <v>0.0</v>
      </c>
      <c r="E92" s="38">
        <v>5.0</v>
      </c>
      <c r="F92" s="38">
        <v>40.0</v>
      </c>
      <c r="G92" s="38">
        <v>10.0</v>
      </c>
      <c r="H92" s="38">
        <v>0.0</v>
      </c>
      <c r="I92" s="63">
        <f t="shared" si="6"/>
        <v>55</v>
      </c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28.5" customHeight="1">
      <c r="A93" s="30"/>
      <c r="B93" s="66" t="s">
        <v>90</v>
      </c>
      <c r="C93" s="36" t="s">
        <v>91</v>
      </c>
      <c r="D93" s="54">
        <v>6.0</v>
      </c>
      <c r="E93" s="38">
        <v>5.0</v>
      </c>
      <c r="F93" s="38">
        <v>40.0</v>
      </c>
      <c r="G93" s="38">
        <v>10.0</v>
      </c>
      <c r="H93" s="38">
        <v>0.0</v>
      </c>
      <c r="I93" s="63">
        <f t="shared" si="6"/>
        <v>55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28.5" customHeight="1">
      <c r="A94" s="30"/>
      <c r="B94" s="66">
        <v>3.61</v>
      </c>
      <c r="C94" s="36" t="s">
        <v>92</v>
      </c>
      <c r="D94" s="54">
        <v>6.0</v>
      </c>
      <c r="E94" s="38">
        <v>5.0</v>
      </c>
      <c r="F94" s="38">
        <v>40.0</v>
      </c>
      <c r="G94" s="38">
        <v>10.0</v>
      </c>
      <c r="H94" s="38">
        <v>0.0</v>
      </c>
      <c r="I94" s="63">
        <f t="shared" si="6"/>
        <v>55</v>
      </c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28.5" customHeight="1">
      <c r="A95" s="30"/>
      <c r="B95" s="66">
        <v>3.62</v>
      </c>
      <c r="C95" s="36" t="s">
        <v>93</v>
      </c>
      <c r="D95" s="54">
        <v>6.0</v>
      </c>
      <c r="E95" s="38">
        <v>5.0</v>
      </c>
      <c r="F95" s="38">
        <v>40.0</v>
      </c>
      <c r="G95" s="38">
        <v>10.0</v>
      </c>
      <c r="H95" s="38">
        <v>0.0</v>
      </c>
      <c r="I95" s="63">
        <f t="shared" si="6"/>
        <v>55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28.5" customHeight="1">
      <c r="A96" s="30"/>
      <c r="B96" s="66">
        <v>3.63</v>
      </c>
      <c r="C96" s="36" t="s">
        <v>46</v>
      </c>
      <c r="D96" s="54">
        <v>3.0</v>
      </c>
      <c r="E96" s="38">
        <v>5.0</v>
      </c>
      <c r="F96" s="38">
        <v>40.0</v>
      </c>
      <c r="G96" s="38">
        <v>10.0</v>
      </c>
      <c r="H96" s="38">
        <v>0.0</v>
      </c>
      <c r="I96" s="63">
        <f t="shared" si="6"/>
        <v>55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28.5" customHeight="1">
      <c r="A97" s="30"/>
      <c r="B97" s="66">
        <v>3.64</v>
      </c>
      <c r="C97" s="64" t="s">
        <v>94</v>
      </c>
      <c r="D97" s="54">
        <v>0.0</v>
      </c>
      <c r="E97" s="38">
        <v>5.0</v>
      </c>
      <c r="F97" s="38">
        <v>40.0</v>
      </c>
      <c r="G97" s="38">
        <v>10.0</v>
      </c>
      <c r="H97" s="38">
        <v>0.0</v>
      </c>
      <c r="I97" s="63">
        <f t="shared" si="6"/>
        <v>55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28.5" customHeight="1">
      <c r="A98" s="30"/>
      <c r="B98" s="66">
        <v>3.65</v>
      </c>
      <c r="C98" s="36" t="s">
        <v>95</v>
      </c>
      <c r="D98" s="54">
        <v>5.0</v>
      </c>
      <c r="E98" s="38">
        <v>5.0</v>
      </c>
      <c r="F98" s="38">
        <v>40.0</v>
      </c>
      <c r="G98" s="38">
        <v>10.0</v>
      </c>
      <c r="H98" s="38">
        <v>0.0</v>
      </c>
      <c r="I98" s="63">
        <f t="shared" si="6"/>
        <v>55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28.5" customHeight="1">
      <c r="A99" s="30"/>
      <c r="B99" s="66">
        <v>3.66</v>
      </c>
      <c r="C99" s="36" t="s">
        <v>96</v>
      </c>
      <c r="D99" s="54">
        <v>5.0</v>
      </c>
      <c r="E99" s="38">
        <v>5.0</v>
      </c>
      <c r="F99" s="38">
        <v>40.0</v>
      </c>
      <c r="G99" s="38">
        <v>10.0</v>
      </c>
      <c r="H99" s="38">
        <v>0.0</v>
      </c>
      <c r="I99" s="63">
        <f t="shared" si="6"/>
        <v>55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28.5" customHeight="1">
      <c r="A100" s="30"/>
      <c r="B100" s="66">
        <v>3.67</v>
      </c>
      <c r="C100" s="36" t="s">
        <v>97</v>
      </c>
      <c r="D100" s="54">
        <v>5.0</v>
      </c>
      <c r="E100" s="38">
        <v>5.0</v>
      </c>
      <c r="F100" s="38">
        <v>40.0</v>
      </c>
      <c r="G100" s="38">
        <v>10.0</v>
      </c>
      <c r="H100" s="38">
        <v>0.0</v>
      </c>
      <c r="I100" s="63">
        <f t="shared" si="6"/>
        <v>55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28.5" customHeight="1">
      <c r="A101" s="30"/>
      <c r="B101" s="66">
        <v>3.68</v>
      </c>
      <c r="C101" s="36" t="s">
        <v>46</v>
      </c>
      <c r="D101" s="54">
        <v>2.0</v>
      </c>
      <c r="E101" s="38">
        <v>5.0</v>
      </c>
      <c r="F101" s="38">
        <v>40.0</v>
      </c>
      <c r="G101" s="38">
        <v>10.0</v>
      </c>
      <c r="H101" s="38">
        <v>0.0</v>
      </c>
      <c r="I101" s="63">
        <f t="shared" si="6"/>
        <v>55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28.5" customHeight="1">
      <c r="A102" s="30"/>
      <c r="B102" s="66">
        <v>3.69</v>
      </c>
      <c r="C102" s="64" t="s">
        <v>98</v>
      </c>
      <c r="D102" s="54">
        <v>0.0</v>
      </c>
      <c r="E102" s="38">
        <v>5.0</v>
      </c>
      <c r="F102" s="38">
        <v>40.0</v>
      </c>
      <c r="G102" s="38">
        <v>10.0</v>
      </c>
      <c r="H102" s="38">
        <v>0.0</v>
      </c>
      <c r="I102" s="63">
        <f t="shared" si="6"/>
        <v>55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28.5" customHeight="1">
      <c r="A103" s="30"/>
      <c r="B103" s="66" t="s">
        <v>99</v>
      </c>
      <c r="C103" s="36" t="s">
        <v>100</v>
      </c>
      <c r="D103" s="54">
        <v>5.0</v>
      </c>
      <c r="E103" s="38">
        <v>5.0</v>
      </c>
      <c r="F103" s="38">
        <v>40.0</v>
      </c>
      <c r="G103" s="38">
        <v>10.0</v>
      </c>
      <c r="H103" s="38">
        <v>0.0</v>
      </c>
      <c r="I103" s="63">
        <f t="shared" si="6"/>
        <v>55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28.5" customHeight="1">
      <c r="A104" s="30"/>
      <c r="B104" s="66">
        <v>3.71</v>
      </c>
      <c r="C104" s="36" t="s">
        <v>101</v>
      </c>
      <c r="D104" s="54">
        <v>5.0</v>
      </c>
      <c r="E104" s="38">
        <v>5.0</v>
      </c>
      <c r="F104" s="38">
        <v>40.0</v>
      </c>
      <c r="G104" s="38">
        <v>10.0</v>
      </c>
      <c r="H104" s="38">
        <v>0.0</v>
      </c>
      <c r="I104" s="63">
        <f t="shared" si="6"/>
        <v>55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28.5" customHeight="1">
      <c r="A105" s="30"/>
      <c r="B105" s="66">
        <v>3.72</v>
      </c>
      <c r="C105" s="36" t="s">
        <v>102</v>
      </c>
      <c r="D105" s="54">
        <v>5.0</v>
      </c>
      <c r="E105" s="38">
        <v>5.0</v>
      </c>
      <c r="F105" s="38">
        <v>40.0</v>
      </c>
      <c r="G105" s="38">
        <v>10.0</v>
      </c>
      <c r="H105" s="38">
        <v>0.0</v>
      </c>
      <c r="I105" s="63">
        <f t="shared" si="6"/>
        <v>55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28.5" customHeight="1">
      <c r="A106" s="30"/>
      <c r="B106" s="66">
        <v>3.73</v>
      </c>
      <c r="C106" s="36" t="s">
        <v>46</v>
      </c>
      <c r="D106" s="54">
        <v>2.0</v>
      </c>
      <c r="E106" s="38">
        <v>5.0</v>
      </c>
      <c r="F106" s="38">
        <v>40.0</v>
      </c>
      <c r="G106" s="38">
        <v>10.0</v>
      </c>
      <c r="H106" s="38">
        <v>0.0</v>
      </c>
      <c r="I106" s="63">
        <f t="shared" si="6"/>
        <v>55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28.5" customHeight="1">
      <c r="A107" s="30"/>
      <c r="B107" s="66">
        <v>3.74</v>
      </c>
      <c r="C107" s="64" t="s">
        <v>103</v>
      </c>
      <c r="D107" s="54">
        <v>0.0</v>
      </c>
      <c r="E107" s="38">
        <v>5.0</v>
      </c>
      <c r="F107" s="38">
        <v>40.0</v>
      </c>
      <c r="G107" s="38">
        <v>10.0</v>
      </c>
      <c r="H107" s="38">
        <v>0.0</v>
      </c>
      <c r="I107" s="63">
        <f t="shared" si="6"/>
        <v>55</v>
      </c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28.5" customHeight="1">
      <c r="A108" s="30"/>
      <c r="B108" s="66">
        <v>3.75</v>
      </c>
      <c r="C108" s="36" t="s">
        <v>104</v>
      </c>
      <c r="D108" s="54">
        <v>5.0</v>
      </c>
      <c r="E108" s="38">
        <v>5.0</v>
      </c>
      <c r="F108" s="38">
        <v>40.0</v>
      </c>
      <c r="G108" s="38">
        <v>10.0</v>
      </c>
      <c r="H108" s="38">
        <v>0.0</v>
      </c>
      <c r="I108" s="63">
        <f t="shared" si="6"/>
        <v>55</v>
      </c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28.5" customHeight="1">
      <c r="A109" s="30"/>
      <c r="B109" s="66">
        <v>3.76</v>
      </c>
      <c r="C109" s="36" t="s">
        <v>105</v>
      </c>
      <c r="D109" s="54">
        <v>5.0</v>
      </c>
      <c r="E109" s="38">
        <v>5.0</v>
      </c>
      <c r="F109" s="38">
        <v>40.0</v>
      </c>
      <c r="G109" s="38">
        <v>10.0</v>
      </c>
      <c r="H109" s="38">
        <v>0.0</v>
      </c>
      <c r="I109" s="63">
        <f t="shared" si="6"/>
        <v>55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28.5" customHeight="1">
      <c r="A110" s="30"/>
      <c r="B110" s="66">
        <v>3.77</v>
      </c>
      <c r="C110" s="36" t="s">
        <v>106</v>
      </c>
      <c r="D110" s="54">
        <v>5.0</v>
      </c>
      <c r="E110" s="38">
        <v>5.0</v>
      </c>
      <c r="F110" s="38">
        <v>40.0</v>
      </c>
      <c r="G110" s="38">
        <v>10.0</v>
      </c>
      <c r="H110" s="38">
        <v>0.0</v>
      </c>
      <c r="I110" s="63">
        <f t="shared" si="6"/>
        <v>55</v>
      </c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28.5" customHeight="1">
      <c r="A111" s="30"/>
      <c r="B111" s="66">
        <v>3.78</v>
      </c>
      <c r="C111" s="36" t="s">
        <v>46</v>
      </c>
      <c r="D111" s="54">
        <v>2.0</v>
      </c>
      <c r="E111" s="38">
        <v>5.0</v>
      </c>
      <c r="F111" s="38">
        <v>40.0</v>
      </c>
      <c r="G111" s="38">
        <v>10.0</v>
      </c>
      <c r="H111" s="38">
        <v>0.0</v>
      </c>
      <c r="I111" s="63">
        <f t="shared" si="6"/>
        <v>55</v>
      </c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28.5" customHeight="1">
      <c r="A112" s="30"/>
      <c r="B112" s="66">
        <v>3.79</v>
      </c>
      <c r="C112" s="64" t="s">
        <v>107</v>
      </c>
      <c r="D112" s="54">
        <v>0.0</v>
      </c>
      <c r="E112" s="38">
        <v>5.0</v>
      </c>
      <c r="F112" s="38">
        <v>40.0</v>
      </c>
      <c r="G112" s="38">
        <v>10.0</v>
      </c>
      <c r="H112" s="38">
        <v>0.0</v>
      </c>
      <c r="I112" s="63">
        <f t="shared" si="6"/>
        <v>55</v>
      </c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28.5" customHeight="1">
      <c r="A113" s="30"/>
      <c r="B113" s="66" t="s">
        <v>108</v>
      </c>
      <c r="C113" s="36" t="s">
        <v>109</v>
      </c>
      <c r="D113" s="54">
        <v>5.0</v>
      </c>
      <c r="E113" s="38">
        <v>5.0</v>
      </c>
      <c r="F113" s="38">
        <v>40.0</v>
      </c>
      <c r="G113" s="38">
        <v>10.0</v>
      </c>
      <c r="H113" s="38">
        <v>0.0</v>
      </c>
      <c r="I113" s="63">
        <f t="shared" si="6"/>
        <v>55</v>
      </c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28.5" customHeight="1">
      <c r="A114" s="30"/>
      <c r="B114" s="66">
        <v>3.81</v>
      </c>
      <c r="C114" s="36" t="s">
        <v>110</v>
      </c>
      <c r="D114" s="54">
        <v>5.0</v>
      </c>
      <c r="E114" s="38">
        <v>5.0</v>
      </c>
      <c r="F114" s="38">
        <v>40.0</v>
      </c>
      <c r="G114" s="38">
        <v>10.0</v>
      </c>
      <c r="H114" s="38">
        <v>0.0</v>
      </c>
      <c r="I114" s="63">
        <f t="shared" si="6"/>
        <v>55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28.5" customHeight="1">
      <c r="A115" s="30"/>
      <c r="B115" s="66">
        <v>3.82</v>
      </c>
      <c r="C115" s="36" t="s">
        <v>111</v>
      </c>
      <c r="D115" s="54">
        <v>5.0</v>
      </c>
      <c r="E115" s="38">
        <v>5.0</v>
      </c>
      <c r="F115" s="38">
        <v>40.0</v>
      </c>
      <c r="G115" s="38">
        <v>10.0</v>
      </c>
      <c r="H115" s="38">
        <v>0.0</v>
      </c>
      <c r="I115" s="63">
        <f t="shared" si="6"/>
        <v>55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28.5" customHeight="1">
      <c r="A116" s="30"/>
      <c r="B116" s="66">
        <v>3.83</v>
      </c>
      <c r="C116" s="36" t="s">
        <v>112</v>
      </c>
      <c r="D116" s="54">
        <v>2.0</v>
      </c>
      <c r="E116" s="38">
        <v>5.0</v>
      </c>
      <c r="F116" s="38">
        <v>40.0</v>
      </c>
      <c r="G116" s="38">
        <v>10.0</v>
      </c>
      <c r="H116" s="38">
        <v>0.0</v>
      </c>
      <c r="I116" s="63">
        <f t="shared" si="6"/>
        <v>55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28.5" customHeight="1">
      <c r="A117" s="30"/>
      <c r="B117" s="66">
        <v>3.84</v>
      </c>
      <c r="C117" s="36" t="s">
        <v>46</v>
      </c>
      <c r="D117" s="54">
        <v>2.0</v>
      </c>
      <c r="E117" s="38">
        <v>5.0</v>
      </c>
      <c r="F117" s="38">
        <v>40.0</v>
      </c>
      <c r="G117" s="38">
        <v>10.0</v>
      </c>
      <c r="H117" s="38">
        <v>0.0</v>
      </c>
      <c r="I117" s="63">
        <f t="shared" si="6"/>
        <v>55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28.5" customHeight="1">
      <c r="A118" s="30"/>
      <c r="B118" s="66">
        <v>3.85</v>
      </c>
      <c r="C118" s="64" t="s">
        <v>113</v>
      </c>
      <c r="D118" s="54">
        <v>0.0</v>
      </c>
      <c r="E118" s="38">
        <v>5.0</v>
      </c>
      <c r="F118" s="38">
        <v>40.0</v>
      </c>
      <c r="G118" s="38">
        <v>10.0</v>
      </c>
      <c r="H118" s="38">
        <v>0.0</v>
      </c>
      <c r="I118" s="63">
        <f t="shared" si="6"/>
        <v>55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28.5" customHeight="1">
      <c r="A119" s="30"/>
      <c r="B119" s="66">
        <v>3.86</v>
      </c>
      <c r="C119" s="36" t="s">
        <v>114</v>
      </c>
      <c r="D119" s="54">
        <v>5.0</v>
      </c>
      <c r="E119" s="38">
        <v>5.0</v>
      </c>
      <c r="F119" s="38">
        <v>40.0</v>
      </c>
      <c r="G119" s="38">
        <v>10.0</v>
      </c>
      <c r="H119" s="38">
        <v>0.0</v>
      </c>
      <c r="I119" s="63">
        <f t="shared" si="6"/>
        <v>55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28.5" customHeight="1">
      <c r="A120" s="30"/>
      <c r="B120" s="66">
        <v>3.87</v>
      </c>
      <c r="C120" s="36" t="s">
        <v>115</v>
      </c>
      <c r="D120" s="54">
        <v>5.0</v>
      </c>
      <c r="E120" s="38">
        <v>5.0</v>
      </c>
      <c r="F120" s="38">
        <v>40.0</v>
      </c>
      <c r="G120" s="38">
        <v>10.0</v>
      </c>
      <c r="H120" s="38">
        <v>0.0</v>
      </c>
      <c r="I120" s="63">
        <f t="shared" si="6"/>
        <v>55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28.5" customHeight="1">
      <c r="A121" s="30"/>
      <c r="B121" s="66">
        <v>3.88</v>
      </c>
      <c r="C121" s="36" t="s">
        <v>116</v>
      </c>
      <c r="D121" s="54">
        <v>5.0</v>
      </c>
      <c r="E121" s="38">
        <v>5.0</v>
      </c>
      <c r="F121" s="38">
        <v>40.0</v>
      </c>
      <c r="G121" s="38">
        <v>10.0</v>
      </c>
      <c r="H121" s="38">
        <v>0.0</v>
      </c>
      <c r="I121" s="63">
        <f t="shared" si="6"/>
        <v>55</v>
      </c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28.5" customHeight="1">
      <c r="A122" s="30"/>
      <c r="B122" s="66">
        <v>3.89</v>
      </c>
      <c r="C122" s="36" t="s">
        <v>117</v>
      </c>
      <c r="D122" s="54">
        <v>2.0</v>
      </c>
      <c r="E122" s="38">
        <v>5.0</v>
      </c>
      <c r="F122" s="38">
        <v>40.0</v>
      </c>
      <c r="G122" s="38">
        <v>10.0</v>
      </c>
      <c r="H122" s="38">
        <v>0.0</v>
      </c>
      <c r="I122" s="63">
        <f t="shared" si="6"/>
        <v>55</v>
      </c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28.5" customHeight="1">
      <c r="A123" s="30"/>
      <c r="B123" s="66" t="s">
        <v>118</v>
      </c>
      <c r="C123" s="36" t="s">
        <v>46</v>
      </c>
      <c r="D123" s="54">
        <v>2.0</v>
      </c>
      <c r="E123" s="38">
        <v>5.0</v>
      </c>
      <c r="F123" s="38">
        <v>40.0</v>
      </c>
      <c r="G123" s="38">
        <v>10.0</v>
      </c>
      <c r="H123" s="38">
        <v>0.0</v>
      </c>
      <c r="I123" s="63">
        <f t="shared" si="6"/>
        <v>55</v>
      </c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28.5" customHeight="1">
      <c r="A124" s="30"/>
      <c r="B124" s="42">
        <v>3.91</v>
      </c>
      <c r="C124" s="67" t="s">
        <v>119</v>
      </c>
      <c r="D124" s="54">
        <v>10.0</v>
      </c>
      <c r="E124" s="38">
        <v>5.0</v>
      </c>
      <c r="F124" s="38">
        <v>40.0</v>
      </c>
      <c r="G124" s="38">
        <v>10.0</v>
      </c>
      <c r="H124" s="38">
        <v>0.0</v>
      </c>
      <c r="I124" s="63">
        <f t="shared" si="6"/>
        <v>55</v>
      </c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28.5" customHeight="1">
      <c r="A125" s="30"/>
      <c r="B125" s="42">
        <v>3.92</v>
      </c>
      <c r="C125" s="67" t="s">
        <v>120</v>
      </c>
      <c r="D125" s="54">
        <v>8.0</v>
      </c>
      <c r="E125" s="38">
        <v>5.0</v>
      </c>
      <c r="F125" s="38">
        <v>40.0</v>
      </c>
      <c r="G125" s="38">
        <v>10.0</v>
      </c>
      <c r="H125" s="38">
        <v>0.0</v>
      </c>
      <c r="I125" s="63">
        <f t="shared" si="6"/>
        <v>55</v>
      </c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28.5" customHeight="1">
      <c r="A126" s="30"/>
      <c r="B126" s="42">
        <v>3.93</v>
      </c>
      <c r="C126" s="67" t="s">
        <v>121</v>
      </c>
      <c r="D126" s="54">
        <v>6.0</v>
      </c>
      <c r="E126" s="38">
        <v>5.0</v>
      </c>
      <c r="F126" s="38">
        <v>40.0</v>
      </c>
      <c r="G126" s="38">
        <v>10.0</v>
      </c>
      <c r="H126" s="38">
        <v>0.0</v>
      </c>
      <c r="I126" s="63">
        <f t="shared" si="6"/>
        <v>55</v>
      </c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28.5" customHeight="1">
      <c r="A127" s="30"/>
      <c r="B127" s="42">
        <v>3.94</v>
      </c>
      <c r="C127" s="67" t="s">
        <v>122</v>
      </c>
      <c r="D127" s="54">
        <v>8.0</v>
      </c>
      <c r="E127" s="38">
        <v>5.0</v>
      </c>
      <c r="F127" s="38">
        <v>40.0</v>
      </c>
      <c r="G127" s="38">
        <v>10.0</v>
      </c>
      <c r="H127" s="38">
        <v>5.0</v>
      </c>
      <c r="I127" s="63">
        <f t="shared" si="6"/>
        <v>60</v>
      </c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28.5" customHeight="1">
      <c r="A128" s="30"/>
      <c r="B128" s="42">
        <v>3.95</v>
      </c>
      <c r="C128" s="67" t="s">
        <v>123</v>
      </c>
      <c r="D128" s="54">
        <v>2.0</v>
      </c>
      <c r="E128" s="38">
        <v>5.0</v>
      </c>
      <c r="F128" s="38">
        <v>40.0</v>
      </c>
      <c r="G128" s="38">
        <v>10.0</v>
      </c>
      <c r="H128" s="38">
        <v>0.0</v>
      </c>
      <c r="I128" s="63">
        <f t="shared" si="6"/>
        <v>55</v>
      </c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28.5" customHeight="1">
      <c r="A129" s="30"/>
      <c r="B129" s="68">
        <v>3.96</v>
      </c>
      <c r="C129" s="67" t="s">
        <v>124</v>
      </c>
      <c r="D129" s="54">
        <v>2.0</v>
      </c>
      <c r="E129" s="38">
        <v>5.0</v>
      </c>
      <c r="F129" s="38">
        <v>40.0</v>
      </c>
      <c r="G129" s="38">
        <v>10.0</v>
      </c>
      <c r="H129" s="38">
        <v>0.0</v>
      </c>
      <c r="I129" s="63">
        <f t="shared" si="6"/>
        <v>55</v>
      </c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9.5" customHeight="1">
      <c r="A130" s="1"/>
      <c r="B130" s="69"/>
      <c r="C130" s="46" t="s">
        <v>28</v>
      </c>
      <c r="D130" s="70">
        <f>SUM(D124:D129)</f>
        <v>36</v>
      </c>
      <c r="E130" s="71">
        <f t="shared" ref="E130:I130" si="7">SUM(E34:E129)</f>
        <v>475</v>
      </c>
      <c r="F130" s="71">
        <f t="shared" si="7"/>
        <v>3800</v>
      </c>
      <c r="G130" s="71">
        <f t="shared" si="7"/>
        <v>960</v>
      </c>
      <c r="H130" s="71">
        <f t="shared" si="7"/>
        <v>55</v>
      </c>
      <c r="I130" s="71">
        <f t="shared" si="7"/>
        <v>5325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30"/>
      <c r="B131" s="72">
        <v>4.0</v>
      </c>
      <c r="C131" s="50" t="s">
        <v>125</v>
      </c>
      <c r="D131" s="51"/>
      <c r="E131" s="52"/>
      <c r="F131" s="52"/>
      <c r="G131" s="52"/>
      <c r="H131" s="52"/>
      <c r="I131" s="53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9.5" customHeight="1">
      <c r="A132" s="30"/>
      <c r="B132" s="73">
        <v>4.1</v>
      </c>
      <c r="C132" s="74" t="s">
        <v>126</v>
      </c>
      <c r="D132" s="75">
        <v>2.0</v>
      </c>
      <c r="E132" s="76">
        <v>5.0</v>
      </c>
      <c r="F132" s="76">
        <v>0.0</v>
      </c>
      <c r="G132" s="76">
        <v>0.0</v>
      </c>
      <c r="H132" s="76">
        <v>0.0</v>
      </c>
      <c r="I132" s="40">
        <f t="shared" ref="I132:I134" si="8">(D132*E132)+F132+G132+H132</f>
        <v>10</v>
      </c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9.5" customHeight="1">
      <c r="A133" s="30"/>
      <c r="B133" s="73">
        <v>4.2</v>
      </c>
      <c r="C133" s="74" t="s">
        <v>127</v>
      </c>
      <c r="D133" s="54">
        <v>6.0</v>
      </c>
      <c r="E133" s="38">
        <v>5.0</v>
      </c>
      <c r="F133" s="38">
        <v>30.0</v>
      </c>
      <c r="G133" s="38">
        <v>0.0</v>
      </c>
      <c r="H133" s="38">
        <v>10.0</v>
      </c>
      <c r="I133" s="40">
        <f t="shared" si="8"/>
        <v>70</v>
      </c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9.5" customHeight="1">
      <c r="A134" s="30"/>
      <c r="B134" s="73">
        <v>4.3</v>
      </c>
      <c r="C134" s="74" t="s">
        <v>128</v>
      </c>
      <c r="D134" s="54">
        <v>2.0</v>
      </c>
      <c r="E134" s="38">
        <v>5.0</v>
      </c>
      <c r="F134" s="38">
        <v>0.0</v>
      </c>
      <c r="G134" s="38">
        <v>0.0</v>
      </c>
      <c r="H134" s="38">
        <v>0.0</v>
      </c>
      <c r="I134" s="40">
        <f t="shared" si="8"/>
        <v>10</v>
      </c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9.5" customHeight="1">
      <c r="A135" s="30"/>
      <c r="B135" s="45"/>
      <c r="C135" s="46" t="s">
        <v>28</v>
      </c>
      <c r="D135" s="55">
        <f t="shared" ref="D135:I135" si="9">SUM(D132:D134)</f>
        <v>10</v>
      </c>
      <c r="E135" s="49">
        <f t="shared" si="9"/>
        <v>15</v>
      </c>
      <c r="F135" s="49">
        <f t="shared" si="9"/>
        <v>30</v>
      </c>
      <c r="G135" s="49">
        <f t="shared" si="9"/>
        <v>0</v>
      </c>
      <c r="H135" s="49">
        <f t="shared" si="9"/>
        <v>10</v>
      </c>
      <c r="I135" s="49">
        <f t="shared" si="9"/>
        <v>90</v>
      </c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9.5" customHeight="1">
      <c r="A136" s="30"/>
      <c r="B136" s="72">
        <v>5.0</v>
      </c>
      <c r="C136" s="50" t="s">
        <v>129</v>
      </c>
      <c r="D136" s="51"/>
      <c r="E136" s="52"/>
      <c r="F136" s="52"/>
      <c r="G136" s="52"/>
      <c r="H136" s="52"/>
      <c r="I136" s="53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9.5" customHeight="1">
      <c r="A137" s="30"/>
      <c r="B137" s="73">
        <v>5.1</v>
      </c>
      <c r="C137" s="74" t="s">
        <v>130</v>
      </c>
      <c r="D137" s="75">
        <v>2.0</v>
      </c>
      <c r="E137" s="76">
        <v>5.0</v>
      </c>
      <c r="F137" s="76">
        <v>0.0</v>
      </c>
      <c r="G137" s="76">
        <v>0.0</v>
      </c>
      <c r="H137" s="76">
        <v>0.0</v>
      </c>
      <c r="I137" s="40">
        <f t="shared" ref="I137:I139" si="10">(D137*E137)+F137+G137+H137</f>
        <v>10</v>
      </c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9.5" customHeight="1">
      <c r="A138" s="30"/>
      <c r="B138" s="73">
        <v>5.2</v>
      </c>
      <c r="C138" s="74" t="s">
        <v>131</v>
      </c>
      <c r="D138" s="54">
        <v>1.0</v>
      </c>
      <c r="E138" s="38">
        <v>5.0</v>
      </c>
      <c r="F138" s="38">
        <v>0.0</v>
      </c>
      <c r="G138" s="38">
        <v>0.0</v>
      </c>
      <c r="H138" s="38">
        <v>0.0</v>
      </c>
      <c r="I138" s="40">
        <f t="shared" si="10"/>
        <v>5</v>
      </c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9.5" customHeight="1">
      <c r="A139" s="30"/>
      <c r="B139" s="73">
        <v>5.3</v>
      </c>
      <c r="C139" s="74" t="s">
        <v>132</v>
      </c>
      <c r="D139" s="54">
        <v>2.0</v>
      </c>
      <c r="E139" s="38">
        <v>5.0</v>
      </c>
      <c r="F139" s="38">
        <v>0.0</v>
      </c>
      <c r="G139" s="38">
        <v>0.0</v>
      </c>
      <c r="H139" s="38">
        <v>0.0</v>
      </c>
      <c r="I139" s="40">
        <f t="shared" si="10"/>
        <v>10</v>
      </c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9.5" customHeight="1">
      <c r="A140" s="30"/>
      <c r="B140" s="45"/>
      <c r="C140" s="46" t="s">
        <v>28</v>
      </c>
      <c r="D140" s="55">
        <f t="shared" ref="D140:I140" si="11">SUM(D137:D139)</f>
        <v>5</v>
      </c>
      <c r="E140" s="49">
        <f t="shared" si="11"/>
        <v>15</v>
      </c>
      <c r="F140" s="49">
        <f t="shared" si="11"/>
        <v>0</v>
      </c>
      <c r="G140" s="49">
        <f t="shared" si="11"/>
        <v>0</v>
      </c>
      <c r="H140" s="49">
        <f t="shared" si="11"/>
        <v>0</v>
      </c>
      <c r="I140" s="49">
        <f t="shared" si="11"/>
        <v>25</v>
      </c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9.5" customHeight="1">
      <c r="A141" s="30"/>
      <c r="B141" s="77" t="s">
        <v>133</v>
      </c>
      <c r="C141" s="78" t="s">
        <v>134</v>
      </c>
      <c r="D141" s="79">
        <v>0.0</v>
      </c>
      <c r="E141" s="80">
        <v>0.0</v>
      </c>
      <c r="F141" s="80">
        <v>0.0</v>
      </c>
      <c r="G141" s="80">
        <v>0.0</v>
      </c>
      <c r="H141" s="80">
        <v>0.0</v>
      </c>
      <c r="I141" s="40">
        <f t="shared" ref="I141:I142" si="12">(D141*E141)+F141+G141+H141</f>
        <v>0</v>
      </c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9.5" customHeight="1">
      <c r="A142" s="30"/>
      <c r="B142" s="77" t="s">
        <v>135</v>
      </c>
      <c r="C142" s="81" t="s">
        <v>134</v>
      </c>
      <c r="D142" s="79">
        <v>0.0</v>
      </c>
      <c r="E142" s="80">
        <v>0.0</v>
      </c>
      <c r="F142" s="80">
        <v>0.0</v>
      </c>
      <c r="G142" s="80">
        <v>0.0</v>
      </c>
      <c r="H142" s="80">
        <v>0.0</v>
      </c>
      <c r="I142" s="40">
        <f t="shared" si="12"/>
        <v>0</v>
      </c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9.5" customHeight="1">
      <c r="A143" s="30"/>
      <c r="B143" s="82" t="s">
        <v>136</v>
      </c>
      <c r="C143" s="83"/>
      <c r="D143" s="84">
        <f t="shared" ref="D143:H143" si="13">SUM(D23,D32,D130,D135,D140,D141,D142)</f>
        <v>75</v>
      </c>
      <c r="E143" s="85">
        <f t="shared" si="13"/>
        <v>585</v>
      </c>
      <c r="F143" s="85">
        <f t="shared" si="13"/>
        <v>4510</v>
      </c>
      <c r="G143" s="85">
        <f t="shared" si="13"/>
        <v>1130</v>
      </c>
      <c r="H143" s="85">
        <f t="shared" si="13"/>
        <v>75</v>
      </c>
      <c r="I143" s="85">
        <f>SUM(I23,I32,I130,I135,I141,I142)</f>
        <v>6470</v>
      </c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9.5" customHeight="1">
      <c r="A144" s="30"/>
      <c r="B144" s="86" t="s">
        <v>137</v>
      </c>
      <c r="C144" s="83"/>
      <c r="D144" s="54">
        <v>24.0</v>
      </c>
      <c r="E144" s="38">
        <v>5.0</v>
      </c>
      <c r="F144" s="38">
        <v>2000.0</v>
      </c>
      <c r="G144" s="39">
        <v>0.0</v>
      </c>
      <c r="H144" s="39">
        <v>0.0</v>
      </c>
      <c r="I144" s="40">
        <f>(D144*E144)+F144+G144+H144</f>
        <v>2120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9.5" customHeight="1">
      <c r="A145" s="30"/>
      <c r="B145" s="87" t="s">
        <v>138</v>
      </c>
      <c r="C145" s="83"/>
      <c r="D145" s="84">
        <f>SUM(D143,D144)</f>
        <v>99</v>
      </c>
      <c r="E145" s="88"/>
      <c r="F145" s="85">
        <f t="shared" ref="F145:H145" si="14">SUM(F143,F144)</f>
        <v>6510</v>
      </c>
      <c r="G145" s="85">
        <f t="shared" si="14"/>
        <v>1130</v>
      </c>
      <c r="H145" s="85">
        <f t="shared" si="14"/>
        <v>75</v>
      </c>
      <c r="I145" s="85">
        <f>SUM(I143:I144)</f>
        <v>8590</v>
      </c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39.75" customHeight="1">
      <c r="A146" s="1"/>
      <c r="B146" s="89" t="s">
        <v>139</v>
      </c>
      <c r="C146" s="90"/>
      <c r="D146" s="20"/>
      <c r="E146" s="20"/>
      <c r="F146" s="20"/>
      <c r="G146" s="20"/>
      <c r="H146" s="20"/>
      <c r="I146" s="2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91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1"/>
      <c r="F999" s="1"/>
      <c r="G999" s="1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1"/>
      <c r="F1000" s="1"/>
      <c r="G1000" s="1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2"/>
      <c r="C1001" s="1"/>
      <c r="D1001" s="1"/>
      <c r="E1001" s="1"/>
      <c r="F1001" s="1"/>
      <c r="G1001" s="1"/>
      <c r="H1001" s="1"/>
      <c r="I1001" s="3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2"/>
      <c r="C1002" s="1"/>
      <c r="D1002" s="1"/>
      <c r="E1002" s="1"/>
      <c r="F1002" s="1"/>
      <c r="G1002" s="1"/>
      <c r="H1002" s="1"/>
      <c r="I1002" s="3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2"/>
      <c r="C1003" s="1"/>
      <c r="D1003" s="1"/>
      <c r="E1003" s="1"/>
      <c r="F1003" s="1"/>
      <c r="G1003" s="1"/>
      <c r="H1003" s="1"/>
      <c r="I1003" s="3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2"/>
      <c r="C1004" s="1"/>
      <c r="D1004" s="1"/>
      <c r="E1004" s="1"/>
      <c r="F1004" s="1"/>
      <c r="G1004" s="1"/>
      <c r="H1004" s="1"/>
      <c r="I1004" s="3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2"/>
      <c r="C1005" s="1"/>
      <c r="D1005" s="1"/>
      <c r="E1005" s="1"/>
      <c r="F1005" s="1"/>
      <c r="G1005" s="1"/>
      <c r="H1005" s="1"/>
      <c r="I1005" s="3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2"/>
      <c r="C1006" s="1"/>
      <c r="D1006" s="1"/>
      <c r="E1006" s="1"/>
      <c r="F1006" s="1"/>
      <c r="G1006" s="1"/>
      <c r="H1006" s="1"/>
      <c r="I1006" s="3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2"/>
      <c r="C1007" s="1"/>
      <c r="D1007" s="1"/>
      <c r="E1007" s="1"/>
      <c r="F1007" s="1"/>
      <c r="G1007" s="1"/>
      <c r="H1007" s="1"/>
      <c r="I1007" s="3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2"/>
      <c r="C1008" s="1"/>
      <c r="D1008" s="1"/>
      <c r="E1008" s="1"/>
      <c r="F1008" s="1"/>
      <c r="G1008" s="1"/>
      <c r="H1008" s="1"/>
      <c r="I1008" s="3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2"/>
      <c r="C1009" s="1"/>
      <c r="D1009" s="1"/>
      <c r="E1009" s="1"/>
      <c r="F1009" s="1"/>
      <c r="G1009" s="1"/>
      <c r="H1009" s="1"/>
      <c r="I1009" s="3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2"/>
      <c r="C1010" s="1"/>
      <c r="D1010" s="1"/>
      <c r="E1010" s="1"/>
      <c r="F1010" s="1"/>
      <c r="G1010" s="1"/>
      <c r="H1010" s="1"/>
      <c r="I1010" s="3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2"/>
      <c r="C1011" s="1"/>
      <c r="D1011" s="1"/>
      <c r="E1011" s="1"/>
      <c r="F1011" s="1"/>
      <c r="G1011" s="1"/>
      <c r="H1011" s="1"/>
      <c r="I1011" s="3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2"/>
      <c r="C1012" s="1"/>
      <c r="D1012" s="1"/>
      <c r="E1012" s="1"/>
      <c r="F1012" s="1"/>
      <c r="G1012" s="1"/>
      <c r="H1012" s="1"/>
      <c r="I1012" s="3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2"/>
      <c r="C1013" s="1"/>
      <c r="D1013" s="1"/>
      <c r="E1013" s="1"/>
      <c r="F1013" s="1"/>
      <c r="G1013" s="1"/>
      <c r="H1013" s="1"/>
      <c r="I1013" s="3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/>
      <c r="B1014" s="2"/>
      <c r="C1014" s="1"/>
      <c r="D1014" s="1"/>
      <c r="E1014" s="1"/>
      <c r="F1014" s="1"/>
      <c r="G1014" s="1"/>
      <c r="H1014" s="1"/>
      <c r="I1014" s="3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/>
      <c r="B1015" s="2"/>
      <c r="C1015" s="1"/>
      <c r="D1015" s="1"/>
      <c r="E1015" s="1"/>
      <c r="F1015" s="1"/>
      <c r="G1015" s="1"/>
      <c r="H1015" s="1"/>
      <c r="I1015" s="3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/>
      <c r="B1016" s="2"/>
      <c r="C1016" s="1"/>
      <c r="D1016" s="1"/>
      <c r="E1016" s="1"/>
      <c r="F1016" s="1"/>
      <c r="G1016" s="1"/>
      <c r="H1016" s="1"/>
      <c r="I1016" s="3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customHeight="1">
      <c r="A1017" s="1"/>
      <c r="B1017" s="2"/>
      <c r="C1017" s="1"/>
      <c r="D1017" s="1"/>
      <c r="E1017" s="1"/>
      <c r="F1017" s="1"/>
      <c r="G1017" s="1"/>
      <c r="H1017" s="1"/>
      <c r="I1017" s="3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2.75" customHeight="1">
      <c r="A1018" s="1"/>
      <c r="B1018" s="2"/>
      <c r="C1018" s="1"/>
      <c r="D1018" s="1"/>
      <c r="E1018" s="1"/>
      <c r="F1018" s="1"/>
      <c r="G1018" s="1"/>
      <c r="H1018" s="1"/>
      <c r="I1018" s="3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2.75" customHeight="1">
      <c r="A1019" s="1"/>
      <c r="B1019" s="2"/>
      <c r="C1019" s="1"/>
      <c r="D1019" s="1"/>
      <c r="E1019" s="1"/>
      <c r="F1019" s="1"/>
      <c r="G1019" s="1"/>
      <c r="H1019" s="1"/>
      <c r="I1019" s="3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2.75" customHeight="1">
      <c r="A1020" s="1"/>
      <c r="B1020" s="2"/>
      <c r="C1020" s="1"/>
      <c r="D1020" s="1"/>
      <c r="E1020" s="1"/>
      <c r="F1020" s="1"/>
      <c r="G1020" s="1"/>
      <c r="H1020" s="1"/>
      <c r="I1020" s="3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2.75" customHeight="1">
      <c r="A1021" s="1"/>
      <c r="B1021" s="2"/>
      <c r="C1021" s="1"/>
      <c r="D1021" s="1"/>
      <c r="E1021" s="1"/>
      <c r="F1021" s="1"/>
      <c r="G1021" s="1"/>
      <c r="H1021" s="1"/>
      <c r="I1021" s="3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2.75" customHeight="1">
      <c r="A1022" s="1"/>
      <c r="B1022" s="2"/>
      <c r="C1022" s="1"/>
      <c r="D1022" s="1"/>
      <c r="E1022" s="1"/>
      <c r="F1022" s="1"/>
      <c r="G1022" s="1"/>
      <c r="H1022" s="1"/>
      <c r="I1022" s="3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2.75" customHeight="1">
      <c r="A1023" s="1"/>
      <c r="B1023" s="2"/>
      <c r="C1023" s="1"/>
      <c r="D1023" s="1"/>
      <c r="E1023" s="1"/>
      <c r="F1023" s="1"/>
      <c r="G1023" s="1"/>
      <c r="H1023" s="1"/>
      <c r="I1023" s="3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2.75" customHeight="1">
      <c r="A1024" s="1"/>
      <c r="B1024" s="2"/>
      <c r="C1024" s="1"/>
      <c r="D1024" s="1"/>
      <c r="E1024" s="1"/>
      <c r="F1024" s="1"/>
      <c r="G1024" s="1"/>
      <c r="H1024" s="1"/>
      <c r="I1024" s="3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2.75" customHeight="1">
      <c r="A1025" s="1"/>
      <c r="B1025" s="2"/>
      <c r="C1025" s="1"/>
      <c r="D1025" s="1"/>
      <c r="E1025" s="1"/>
      <c r="F1025" s="1"/>
      <c r="G1025" s="1"/>
      <c r="H1025" s="1"/>
      <c r="I1025" s="3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2.75" customHeight="1">
      <c r="A1026" s="1"/>
      <c r="B1026" s="2"/>
      <c r="C1026" s="1"/>
      <c r="D1026" s="1"/>
      <c r="E1026" s="1"/>
      <c r="F1026" s="1"/>
      <c r="G1026" s="1"/>
      <c r="H1026" s="1"/>
      <c r="I1026" s="3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2.75" customHeight="1">
      <c r="A1027" s="1"/>
      <c r="B1027" s="2"/>
      <c r="C1027" s="1"/>
      <c r="D1027" s="1"/>
      <c r="E1027" s="1"/>
      <c r="F1027" s="1"/>
      <c r="G1027" s="1"/>
      <c r="H1027" s="1"/>
      <c r="I1027" s="3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2.75" customHeight="1">
      <c r="A1028" s="1"/>
      <c r="B1028" s="2"/>
      <c r="C1028" s="1"/>
      <c r="D1028" s="1"/>
      <c r="E1028" s="1"/>
      <c r="F1028" s="1"/>
      <c r="G1028" s="1"/>
      <c r="H1028" s="1"/>
      <c r="I1028" s="3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2.75" customHeight="1">
      <c r="A1029" s="1"/>
      <c r="B1029" s="2"/>
      <c r="C1029" s="1"/>
      <c r="D1029" s="1"/>
      <c r="E1029" s="1"/>
      <c r="F1029" s="1"/>
      <c r="G1029" s="1"/>
      <c r="H1029" s="1"/>
      <c r="I1029" s="3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2.75" customHeight="1">
      <c r="A1030" s="1"/>
      <c r="B1030" s="2"/>
      <c r="C1030" s="1"/>
      <c r="D1030" s="1"/>
      <c r="E1030" s="1"/>
      <c r="F1030" s="1"/>
      <c r="G1030" s="1"/>
      <c r="H1030" s="1"/>
      <c r="I1030" s="3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2.75" customHeight="1">
      <c r="A1031" s="1"/>
      <c r="B1031" s="2"/>
      <c r="C1031" s="1"/>
      <c r="D1031" s="1"/>
      <c r="E1031" s="1"/>
      <c r="F1031" s="1"/>
      <c r="G1031" s="1"/>
      <c r="H1031" s="1"/>
      <c r="I1031" s="3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2.75" customHeight="1">
      <c r="A1032" s="1"/>
      <c r="B1032" s="2"/>
      <c r="C1032" s="1"/>
      <c r="D1032" s="1"/>
      <c r="E1032" s="1"/>
      <c r="F1032" s="1"/>
      <c r="G1032" s="1"/>
      <c r="H1032" s="1"/>
      <c r="I1032" s="3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t="12.75" customHeight="1">
      <c r="A1033" s="1"/>
      <c r="B1033" s="2"/>
      <c r="C1033" s="1"/>
      <c r="D1033" s="1"/>
      <c r="E1033" s="1"/>
      <c r="F1033" s="1"/>
      <c r="G1033" s="1"/>
      <c r="H1033" s="1"/>
      <c r="I1033" s="3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t="12.75" customHeight="1">
      <c r="A1034" s="1"/>
      <c r="B1034" s="2"/>
      <c r="C1034" s="1"/>
      <c r="D1034" s="1"/>
      <c r="E1034" s="1"/>
      <c r="F1034" s="1"/>
      <c r="G1034" s="1"/>
      <c r="H1034" s="1"/>
      <c r="I1034" s="3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t="12.75" customHeight="1">
      <c r="A1035" s="1"/>
      <c r="B1035" s="2"/>
      <c r="C1035" s="1"/>
      <c r="D1035" s="1"/>
      <c r="E1035" s="1"/>
      <c r="F1035" s="1"/>
      <c r="G1035" s="1"/>
      <c r="H1035" s="1"/>
      <c r="I1035" s="3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t="12.75" customHeight="1">
      <c r="A1036" s="1"/>
      <c r="B1036" s="2"/>
      <c r="C1036" s="1"/>
      <c r="D1036" s="1"/>
      <c r="E1036" s="1"/>
      <c r="F1036" s="1"/>
      <c r="G1036" s="1"/>
      <c r="H1036" s="1"/>
      <c r="I1036" s="3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t="12.75" customHeight="1">
      <c r="A1037" s="1"/>
      <c r="B1037" s="2"/>
      <c r="C1037" s="1"/>
      <c r="D1037" s="1"/>
      <c r="E1037" s="1"/>
      <c r="F1037" s="1"/>
      <c r="G1037" s="1"/>
      <c r="H1037" s="1"/>
      <c r="I1037" s="3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t="12.75" customHeight="1">
      <c r="A1038" s="1"/>
      <c r="B1038" s="2"/>
      <c r="C1038" s="1"/>
      <c r="D1038" s="1"/>
      <c r="E1038" s="1"/>
      <c r="F1038" s="1"/>
      <c r="G1038" s="1"/>
      <c r="H1038" s="1"/>
      <c r="I1038" s="3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ht="12.75" customHeight="1">
      <c r="A1039" s="1"/>
      <c r="B1039" s="2"/>
      <c r="C1039" s="1"/>
      <c r="D1039" s="1"/>
      <c r="E1039" s="1"/>
      <c r="F1039" s="1"/>
      <c r="G1039" s="1"/>
      <c r="H1039" s="1"/>
      <c r="I1039" s="3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t="12.75" customHeight="1">
      <c r="A1040" s="1"/>
      <c r="B1040" s="2"/>
      <c r="C1040" s="1"/>
      <c r="D1040" s="1"/>
      <c r="E1040" s="1"/>
      <c r="F1040" s="1"/>
      <c r="G1040" s="1"/>
      <c r="H1040" s="1"/>
      <c r="I1040" s="3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ht="12.75" customHeight="1">
      <c r="A1041" s="1"/>
      <c r="B1041" s="2"/>
      <c r="C1041" s="1"/>
      <c r="D1041" s="1"/>
      <c r="E1041" s="1"/>
      <c r="F1041" s="1"/>
      <c r="G1041" s="1"/>
      <c r="H1041" s="1"/>
      <c r="I1041" s="3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t="12.75" customHeight="1">
      <c r="A1042" s="1"/>
      <c r="B1042" s="2"/>
      <c r="C1042" s="1"/>
      <c r="D1042" s="1"/>
      <c r="E1042" s="1"/>
      <c r="F1042" s="1"/>
      <c r="G1042" s="1"/>
      <c r="H1042" s="1"/>
      <c r="I1042" s="3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ht="12.75" customHeight="1">
      <c r="A1043" s="1"/>
      <c r="B1043" s="2"/>
      <c r="C1043" s="1"/>
      <c r="D1043" s="1"/>
      <c r="E1043" s="1"/>
      <c r="F1043" s="1"/>
      <c r="G1043" s="1"/>
      <c r="H1043" s="1"/>
      <c r="I1043" s="3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t="12.75" customHeight="1">
      <c r="A1044" s="1"/>
      <c r="B1044" s="2"/>
      <c r="C1044" s="1"/>
      <c r="D1044" s="1"/>
      <c r="E1044" s="1"/>
      <c r="F1044" s="1"/>
      <c r="G1044" s="1"/>
      <c r="H1044" s="1"/>
      <c r="I1044" s="3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ht="12.75" customHeight="1">
      <c r="A1045" s="1"/>
      <c r="B1045" s="2"/>
      <c r="C1045" s="1"/>
      <c r="D1045" s="1"/>
      <c r="E1045" s="1"/>
      <c r="F1045" s="1"/>
      <c r="G1045" s="1"/>
      <c r="H1045" s="1"/>
      <c r="I1045" s="3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ht="12.75" customHeight="1">
      <c r="A1046" s="1"/>
      <c r="B1046" s="2"/>
      <c r="C1046" s="1"/>
      <c r="D1046" s="1"/>
      <c r="E1046" s="1"/>
      <c r="F1046" s="1"/>
      <c r="G1046" s="1"/>
      <c r="H1046" s="1"/>
      <c r="I1046" s="3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ht="12.75" customHeight="1">
      <c r="A1047" s="1"/>
      <c r="B1047" s="2"/>
      <c r="C1047" s="1"/>
      <c r="D1047" s="1"/>
      <c r="E1047" s="1"/>
      <c r="F1047" s="1"/>
      <c r="G1047" s="1"/>
      <c r="H1047" s="1"/>
      <c r="I1047" s="3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ht="12.75" customHeight="1">
      <c r="A1048" s="1"/>
      <c r="B1048" s="2"/>
      <c r="C1048" s="1"/>
      <c r="D1048" s="1"/>
      <c r="E1048" s="1"/>
      <c r="F1048" s="1"/>
      <c r="G1048" s="1"/>
      <c r="H1048" s="1"/>
      <c r="I1048" s="3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ht="12.75" customHeight="1">
      <c r="A1049" s="1"/>
      <c r="B1049" s="2"/>
      <c r="C1049" s="1"/>
      <c r="D1049" s="1"/>
      <c r="E1049" s="1"/>
      <c r="F1049" s="1"/>
      <c r="G1049" s="1"/>
      <c r="H1049" s="1"/>
      <c r="I1049" s="3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ht="12.75" customHeight="1">
      <c r="A1050" s="1"/>
      <c r="B1050" s="2"/>
      <c r="C1050" s="1"/>
      <c r="D1050" s="1"/>
      <c r="E1050" s="1"/>
      <c r="F1050" s="1"/>
      <c r="G1050" s="1"/>
      <c r="H1050" s="1"/>
      <c r="I1050" s="3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ht="12.75" customHeight="1">
      <c r="A1051" s="1"/>
      <c r="B1051" s="2"/>
      <c r="C1051" s="1"/>
      <c r="D1051" s="1"/>
      <c r="E1051" s="1"/>
      <c r="F1051" s="1"/>
      <c r="G1051" s="1"/>
      <c r="H1051" s="1"/>
      <c r="I1051" s="3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ht="12.75" customHeight="1">
      <c r="A1052" s="1"/>
      <c r="B1052" s="2"/>
      <c r="C1052" s="1"/>
      <c r="D1052" s="1"/>
      <c r="E1052" s="1"/>
      <c r="F1052" s="1"/>
      <c r="G1052" s="1"/>
      <c r="H1052" s="1"/>
      <c r="I1052" s="3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ht="12.75" customHeight="1">
      <c r="A1053" s="1"/>
      <c r="B1053" s="2"/>
      <c r="C1053" s="1"/>
      <c r="D1053" s="1"/>
      <c r="E1053" s="1"/>
      <c r="F1053" s="1"/>
      <c r="G1053" s="1"/>
      <c r="H1053" s="1"/>
      <c r="I1053" s="3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ht="12.75" customHeight="1">
      <c r="A1054" s="1"/>
      <c r="B1054" s="2"/>
      <c r="C1054" s="1"/>
      <c r="D1054" s="1"/>
      <c r="E1054" s="1"/>
      <c r="F1054" s="1"/>
      <c r="G1054" s="1"/>
      <c r="H1054" s="1"/>
      <c r="I1054" s="3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ht="12.75" customHeight="1">
      <c r="A1055" s="1"/>
      <c r="B1055" s="2"/>
      <c r="C1055" s="1"/>
      <c r="D1055" s="1"/>
      <c r="E1055" s="1"/>
      <c r="F1055" s="1"/>
      <c r="G1055" s="1"/>
      <c r="H1055" s="1"/>
      <c r="I1055" s="3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ht="12.75" customHeight="1">
      <c r="A1056" s="1"/>
      <c r="B1056" s="2"/>
      <c r="C1056" s="1"/>
      <c r="D1056" s="1"/>
      <c r="E1056" s="1"/>
      <c r="F1056" s="1"/>
      <c r="G1056" s="1"/>
      <c r="H1056" s="1"/>
      <c r="I1056" s="3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ht="12.75" customHeight="1">
      <c r="A1057" s="1"/>
      <c r="B1057" s="2"/>
      <c r="C1057" s="1"/>
      <c r="D1057" s="1"/>
      <c r="E1057" s="1"/>
      <c r="F1057" s="1"/>
      <c r="G1057" s="1"/>
      <c r="H1057" s="1"/>
      <c r="I1057" s="3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ht="12.75" customHeight="1">
      <c r="A1058" s="1"/>
      <c r="B1058" s="2"/>
      <c r="C1058" s="1"/>
      <c r="D1058" s="1"/>
      <c r="E1058" s="1"/>
      <c r="F1058" s="1"/>
      <c r="G1058" s="1"/>
      <c r="H1058" s="1"/>
      <c r="I1058" s="3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ht="12.75" customHeight="1">
      <c r="A1059" s="1"/>
      <c r="B1059" s="2"/>
      <c r="C1059" s="1"/>
      <c r="D1059" s="1"/>
      <c r="E1059" s="1"/>
      <c r="F1059" s="1"/>
      <c r="G1059" s="1"/>
      <c r="H1059" s="1"/>
      <c r="I1059" s="3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ht="12.75" customHeight="1">
      <c r="A1060" s="1"/>
      <c r="B1060" s="2"/>
      <c r="C1060" s="1"/>
      <c r="D1060" s="1"/>
      <c r="E1060" s="1"/>
      <c r="F1060" s="1"/>
      <c r="G1060" s="1"/>
      <c r="H1060" s="1"/>
      <c r="I1060" s="3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ht="12.75" customHeight="1">
      <c r="A1061" s="1"/>
      <c r="B1061" s="2"/>
      <c r="C1061" s="1"/>
      <c r="D1061" s="1"/>
      <c r="E1061" s="1"/>
      <c r="F1061" s="1"/>
      <c r="G1061" s="1"/>
      <c r="H1061" s="1"/>
      <c r="I1061" s="3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ht="12.75" customHeight="1">
      <c r="A1062" s="1"/>
      <c r="B1062" s="2"/>
      <c r="C1062" s="1"/>
      <c r="D1062" s="1"/>
      <c r="E1062" s="1"/>
      <c r="F1062" s="1"/>
      <c r="G1062" s="1"/>
      <c r="H1062" s="1"/>
      <c r="I1062" s="3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ht="12.75" customHeight="1">
      <c r="A1063" s="1"/>
      <c r="B1063" s="2"/>
      <c r="C1063" s="1"/>
      <c r="D1063" s="1"/>
      <c r="E1063" s="1"/>
      <c r="F1063" s="1"/>
      <c r="G1063" s="1"/>
      <c r="H1063" s="1"/>
      <c r="I1063" s="3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ht="12.75" customHeight="1">
      <c r="A1064" s="1"/>
      <c r="B1064" s="2"/>
      <c r="C1064" s="1"/>
      <c r="D1064" s="1"/>
      <c r="E1064" s="1"/>
      <c r="F1064" s="1"/>
      <c r="G1064" s="1"/>
      <c r="H1064" s="1"/>
      <c r="I1064" s="3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ht="12.75" customHeight="1">
      <c r="A1065" s="1"/>
      <c r="B1065" s="2"/>
      <c r="C1065" s="1"/>
      <c r="D1065" s="1"/>
      <c r="E1065" s="1"/>
      <c r="F1065" s="1"/>
      <c r="G1065" s="1"/>
      <c r="H1065" s="1"/>
      <c r="I1065" s="3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ht="12.75" customHeight="1">
      <c r="A1066" s="1"/>
      <c r="B1066" s="2"/>
      <c r="C1066" s="1"/>
      <c r="D1066" s="1"/>
      <c r="E1066" s="1"/>
      <c r="F1066" s="1"/>
      <c r="G1066" s="1"/>
      <c r="H1066" s="1"/>
      <c r="I1066" s="3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ht="12.75" customHeight="1">
      <c r="A1067" s="1"/>
      <c r="B1067" s="2"/>
      <c r="C1067" s="1"/>
      <c r="D1067" s="1"/>
      <c r="E1067" s="1"/>
      <c r="F1067" s="1"/>
      <c r="G1067" s="1"/>
      <c r="H1067" s="1"/>
      <c r="I1067" s="3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ht="12.75" customHeight="1">
      <c r="A1068" s="1"/>
      <c r="B1068" s="2"/>
      <c r="C1068" s="1"/>
      <c r="D1068" s="1"/>
      <c r="E1068" s="1"/>
      <c r="F1068" s="1"/>
      <c r="G1068" s="1"/>
      <c r="H1068" s="1"/>
      <c r="I1068" s="3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ht="12.75" customHeight="1">
      <c r="A1069" s="1"/>
      <c r="B1069" s="2"/>
      <c r="C1069" s="1"/>
      <c r="D1069" s="1"/>
      <c r="E1069" s="1"/>
      <c r="F1069" s="1"/>
      <c r="G1069" s="1"/>
      <c r="H1069" s="1"/>
      <c r="I1069" s="3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ht="12.75" customHeight="1">
      <c r="A1070" s="1"/>
      <c r="B1070" s="2"/>
      <c r="C1070" s="1"/>
      <c r="D1070" s="1"/>
      <c r="E1070" s="1"/>
      <c r="F1070" s="1"/>
      <c r="G1070" s="1"/>
      <c r="H1070" s="1"/>
      <c r="I1070" s="3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ht="12.75" customHeight="1">
      <c r="A1071" s="1"/>
      <c r="B1071" s="2"/>
      <c r="C1071" s="1"/>
      <c r="D1071" s="1"/>
      <c r="E1071" s="1"/>
      <c r="F1071" s="1"/>
      <c r="G1071" s="1"/>
      <c r="H1071" s="1"/>
      <c r="I1071" s="3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ht="12.75" customHeight="1">
      <c r="A1072" s="1"/>
      <c r="B1072" s="2"/>
      <c r="C1072" s="1"/>
      <c r="D1072" s="1"/>
      <c r="E1072" s="1"/>
      <c r="F1072" s="1"/>
      <c r="G1072" s="1"/>
      <c r="H1072" s="1"/>
      <c r="I1072" s="3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ht="12.75" customHeight="1">
      <c r="A1073" s="1"/>
      <c r="B1073" s="2"/>
      <c r="C1073" s="1"/>
      <c r="D1073" s="1"/>
      <c r="E1073" s="1"/>
      <c r="F1073" s="1"/>
      <c r="G1073" s="1"/>
      <c r="H1073" s="1"/>
      <c r="I1073" s="3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ht="12.75" customHeight="1">
      <c r="A1074" s="1"/>
      <c r="B1074" s="2"/>
      <c r="C1074" s="1"/>
      <c r="D1074" s="1"/>
      <c r="E1074" s="1"/>
      <c r="F1074" s="1"/>
      <c r="G1074" s="1"/>
      <c r="H1074" s="1"/>
      <c r="I1074" s="3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ht="12.75" customHeight="1">
      <c r="A1075" s="1"/>
      <c r="B1075" s="2"/>
      <c r="C1075" s="1"/>
      <c r="D1075" s="1"/>
      <c r="E1075" s="1"/>
      <c r="F1075" s="1"/>
      <c r="G1075" s="1"/>
      <c r="H1075" s="1"/>
      <c r="I1075" s="3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ht="12.75" customHeight="1">
      <c r="A1076" s="1"/>
      <c r="B1076" s="2"/>
      <c r="C1076" s="1"/>
      <c r="D1076" s="1"/>
      <c r="E1076" s="1"/>
      <c r="F1076" s="1"/>
      <c r="G1076" s="1"/>
      <c r="H1076" s="1"/>
      <c r="I1076" s="3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ht="12.75" customHeight="1">
      <c r="A1077" s="1"/>
      <c r="B1077" s="2"/>
      <c r="C1077" s="1"/>
      <c r="D1077" s="1"/>
      <c r="E1077" s="1"/>
      <c r="F1077" s="1"/>
      <c r="G1077" s="1"/>
      <c r="H1077" s="1"/>
      <c r="I1077" s="3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ht="12.75" customHeight="1">
      <c r="A1078" s="1"/>
      <c r="B1078" s="2"/>
      <c r="C1078" s="1"/>
      <c r="D1078" s="1"/>
      <c r="E1078" s="1"/>
      <c r="F1078" s="1"/>
      <c r="G1078" s="1"/>
      <c r="H1078" s="1"/>
      <c r="I1078" s="3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ht="12.75" customHeight="1">
      <c r="A1079" s="1"/>
      <c r="B1079" s="2"/>
      <c r="C1079" s="1"/>
      <c r="D1079" s="1"/>
      <c r="E1079" s="1"/>
      <c r="F1079" s="1"/>
      <c r="G1079" s="1"/>
      <c r="H1079" s="1"/>
      <c r="I1079" s="3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ht="12.75" customHeight="1">
      <c r="A1080" s="1"/>
      <c r="B1080" s="2"/>
      <c r="C1080" s="1"/>
      <c r="D1080" s="1"/>
      <c r="E1080" s="1"/>
      <c r="F1080" s="1"/>
      <c r="G1080" s="1"/>
      <c r="H1080" s="1"/>
      <c r="I1080" s="3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ht="12.75" customHeight="1">
      <c r="A1081" s="1"/>
      <c r="B1081" s="2"/>
      <c r="C1081" s="1"/>
      <c r="D1081" s="1"/>
      <c r="E1081" s="1"/>
      <c r="F1081" s="1"/>
      <c r="G1081" s="1"/>
      <c r="H1081" s="1"/>
      <c r="I1081" s="3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ht="12.75" customHeight="1">
      <c r="A1082" s="1"/>
      <c r="B1082" s="2"/>
      <c r="C1082" s="1"/>
      <c r="D1082" s="1"/>
      <c r="E1082" s="1"/>
      <c r="F1082" s="1"/>
      <c r="G1082" s="1"/>
      <c r="H1082" s="1"/>
      <c r="I1082" s="3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ht="12.75" customHeight="1">
      <c r="A1083" s="1"/>
      <c r="B1083" s="2"/>
      <c r="C1083" s="1"/>
      <c r="D1083" s="1"/>
      <c r="E1083" s="1"/>
      <c r="F1083" s="1"/>
      <c r="G1083" s="1"/>
      <c r="H1083" s="1"/>
      <c r="I1083" s="3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ht="12.75" customHeight="1">
      <c r="A1084" s="1"/>
      <c r="B1084" s="2"/>
      <c r="C1084" s="1"/>
      <c r="D1084" s="1"/>
      <c r="E1084" s="1"/>
      <c r="F1084" s="1"/>
      <c r="G1084" s="1"/>
      <c r="H1084" s="1"/>
      <c r="I1084" s="3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ht="12.75" customHeight="1">
      <c r="A1085" s="1"/>
      <c r="B1085" s="2"/>
      <c r="C1085" s="1"/>
      <c r="D1085" s="1"/>
      <c r="E1085" s="1"/>
      <c r="F1085" s="1"/>
      <c r="G1085" s="1"/>
      <c r="H1085" s="1"/>
      <c r="I1085" s="3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ht="12.75" customHeight="1">
      <c r="A1086" s="1"/>
      <c r="B1086" s="2"/>
      <c r="C1086" s="1"/>
      <c r="D1086" s="1"/>
      <c r="E1086" s="1"/>
      <c r="F1086" s="1"/>
      <c r="G1086" s="1"/>
      <c r="H1086" s="1"/>
      <c r="I1086" s="3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ht="12.75" customHeight="1">
      <c r="A1087" s="1"/>
      <c r="B1087" s="2"/>
      <c r="C1087" s="1"/>
      <c r="D1087" s="1"/>
      <c r="E1087" s="1"/>
      <c r="F1087" s="1"/>
      <c r="G1087" s="1"/>
      <c r="H1087" s="1"/>
      <c r="I1087" s="3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ht="12.75" customHeight="1">
      <c r="A1088" s="1"/>
      <c r="B1088" s="2"/>
      <c r="C1088" s="1"/>
      <c r="D1088" s="1"/>
      <c r="E1088" s="1"/>
      <c r="F1088" s="1"/>
      <c r="G1088" s="1"/>
      <c r="H1088" s="1"/>
      <c r="I1088" s="3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ht="12.75" customHeight="1">
      <c r="A1089" s="1"/>
      <c r="B1089" s="2"/>
      <c r="C1089" s="1"/>
      <c r="D1089" s="1"/>
      <c r="E1089" s="1"/>
      <c r="F1089" s="1"/>
      <c r="G1089" s="1"/>
      <c r="H1089" s="1"/>
      <c r="I1089" s="3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ht="12.75" customHeight="1">
      <c r="A1090" s="1"/>
      <c r="B1090" s="2"/>
      <c r="C1090" s="1"/>
      <c r="D1090" s="1"/>
      <c r="E1090" s="1"/>
      <c r="F1090" s="1"/>
      <c r="G1090" s="1"/>
      <c r="H1090" s="1"/>
      <c r="I1090" s="3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ht="12.75" customHeight="1">
      <c r="A1091" s="1"/>
      <c r="B1091" s="2"/>
      <c r="C1091" s="1"/>
      <c r="D1091" s="1"/>
      <c r="E1091" s="1"/>
      <c r="F1091" s="1"/>
      <c r="G1091" s="1"/>
      <c r="H1091" s="1"/>
      <c r="I1091" s="3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ht="12.75" customHeight="1">
      <c r="A1092" s="1"/>
      <c r="B1092" s="2"/>
      <c r="C1092" s="1"/>
      <c r="D1092" s="1"/>
      <c r="E1092" s="1"/>
      <c r="F1092" s="1"/>
      <c r="G1092" s="1"/>
      <c r="H1092" s="1"/>
      <c r="I1092" s="3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ht="12.75" customHeight="1">
      <c r="A1093" s="1"/>
      <c r="B1093" s="2"/>
      <c r="C1093" s="1"/>
      <c r="D1093" s="1"/>
      <c r="E1093" s="1"/>
      <c r="F1093" s="1"/>
      <c r="G1093" s="1"/>
      <c r="H1093" s="1"/>
      <c r="I1093" s="3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ht="12.75" customHeight="1">
      <c r="A1094" s="1"/>
      <c r="B1094" s="2"/>
      <c r="C1094" s="1"/>
      <c r="D1094" s="1"/>
      <c r="E1094" s="1"/>
      <c r="F1094" s="1"/>
      <c r="G1094" s="1"/>
      <c r="H1094" s="1"/>
      <c r="I1094" s="3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ht="12.75" customHeight="1">
      <c r="A1095" s="1"/>
      <c r="B1095" s="2"/>
      <c r="C1095" s="1"/>
      <c r="D1095" s="1"/>
      <c r="E1095" s="1"/>
      <c r="F1095" s="1"/>
      <c r="G1095" s="1"/>
      <c r="H1095" s="1"/>
      <c r="I1095" s="3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ht="12.75" customHeight="1">
      <c r="A1096" s="1"/>
      <c r="B1096" s="2"/>
      <c r="C1096" s="1"/>
      <c r="D1096" s="1"/>
      <c r="E1096" s="1"/>
      <c r="F1096" s="1"/>
      <c r="G1096" s="1"/>
      <c r="H1096" s="1"/>
      <c r="I1096" s="3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ht="12.75" customHeight="1">
      <c r="A1097" s="1"/>
      <c r="B1097" s="2"/>
      <c r="C1097" s="1"/>
      <c r="D1097" s="1"/>
      <c r="E1097" s="1"/>
      <c r="F1097" s="1"/>
      <c r="G1097" s="1"/>
      <c r="H1097" s="1"/>
      <c r="I1097" s="3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ht="12.75" customHeight="1">
      <c r="A1098" s="1"/>
      <c r="B1098" s="2"/>
      <c r="C1098" s="1"/>
      <c r="D1098" s="1"/>
      <c r="E1098" s="1"/>
      <c r="F1098" s="1"/>
      <c r="G1098" s="1"/>
      <c r="H1098" s="1"/>
      <c r="I1098" s="3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</sheetData>
  <mergeCells count="18">
    <mergeCell ref="B2:I2"/>
    <mergeCell ref="D3:I4"/>
    <mergeCell ref="B5:I5"/>
    <mergeCell ref="B6:I6"/>
    <mergeCell ref="B7:I7"/>
    <mergeCell ref="B8:I8"/>
    <mergeCell ref="B9:I9"/>
    <mergeCell ref="B143:C143"/>
    <mergeCell ref="B144:C144"/>
    <mergeCell ref="B145:C145"/>
    <mergeCell ref="C146:I146"/>
    <mergeCell ref="B10:C11"/>
    <mergeCell ref="D10:D11"/>
    <mergeCell ref="E10:E11"/>
    <mergeCell ref="F10:F11"/>
    <mergeCell ref="G10:G11"/>
    <mergeCell ref="H10:H11"/>
    <mergeCell ref="I10:I11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1.0"/>
    <col customWidth="1" min="2" max="2" width="13.63"/>
    <col customWidth="1" min="3" max="3" width="17.13"/>
    <col customWidth="1" min="4" max="4" width="58.25"/>
    <col customWidth="1" min="5" max="24" width="9.13"/>
    <col customWidth="1" min="25" max="26" width="10.0"/>
  </cols>
  <sheetData>
    <row r="1" ht="12.75" customHeight="1">
      <c r="A1" s="92"/>
      <c r="B1" s="93"/>
      <c r="C1" s="93"/>
      <c r="D1" s="93"/>
      <c r="E1" s="94"/>
      <c r="F1" s="94"/>
      <c r="G1" s="94"/>
      <c r="H1" s="9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140</v>
      </c>
      <c r="B2" s="5"/>
      <c r="C2" s="5"/>
      <c r="D2" s="9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96" t="str">
        <f>'Fuentes de Costos del Proyecto'!C3</f>
        <v>Tutor virtual de lectura crítica</v>
      </c>
      <c r="C3" s="97"/>
      <c r="D3" s="9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3</v>
      </c>
      <c r="B4" s="96" t="str">
        <f>'Fuentes de Costos del Proyecto'!C4</f>
        <v>Llacza Isidro José Miguel</v>
      </c>
      <c r="C4" s="97"/>
      <c r="D4" s="9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9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00" t="s">
        <v>141</v>
      </c>
      <c r="B6" s="101"/>
      <c r="C6" s="101"/>
      <c r="D6" s="10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00" t="s">
        <v>8</v>
      </c>
      <c r="B7" s="101"/>
      <c r="C7" s="101"/>
      <c r="D7" s="10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03" t="s">
        <v>142</v>
      </c>
      <c r="B8" s="104" t="s">
        <v>143</v>
      </c>
      <c r="C8" s="104" t="s">
        <v>144</v>
      </c>
      <c r="D8" s="104" t="s">
        <v>145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05" t="s">
        <v>16</v>
      </c>
      <c r="B9" s="106"/>
      <c r="C9" s="107"/>
      <c r="D9" s="10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09" t="s">
        <v>17</v>
      </c>
      <c r="B10" s="110">
        <v>45895.0</v>
      </c>
      <c r="C10" s="111">
        <v>7.0</v>
      </c>
      <c r="D10" s="112" t="s">
        <v>146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09" t="s">
        <v>18</v>
      </c>
      <c r="B11" s="110">
        <v>45895.0</v>
      </c>
      <c r="C11" s="111">
        <v>5.0</v>
      </c>
      <c r="D11" s="112" t="s">
        <v>147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09" t="s">
        <v>19</v>
      </c>
      <c r="B12" s="110">
        <v>45895.0</v>
      </c>
      <c r="C12" s="111">
        <v>10.0</v>
      </c>
      <c r="D12" s="112" t="s">
        <v>148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09" t="s">
        <v>20</v>
      </c>
      <c r="B13" s="110">
        <v>45895.0</v>
      </c>
      <c r="C13" s="111">
        <v>10.0</v>
      </c>
      <c r="D13" s="112" t="s">
        <v>149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09" t="s">
        <v>21</v>
      </c>
      <c r="B14" s="110">
        <v>45895.0</v>
      </c>
      <c r="C14" s="111">
        <v>7.0</v>
      </c>
      <c r="D14" s="112" t="s">
        <v>150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09" t="s">
        <v>22</v>
      </c>
      <c r="B15" s="110">
        <v>45895.0</v>
      </c>
      <c r="C15" s="111">
        <v>10.0</v>
      </c>
      <c r="D15" s="112" t="s">
        <v>151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09" t="s">
        <v>23</v>
      </c>
      <c r="B16" s="110">
        <v>45895.0</v>
      </c>
      <c r="C16" s="111">
        <v>5.0</v>
      </c>
      <c r="D16" s="112" t="s">
        <v>152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09" t="s">
        <v>24</v>
      </c>
      <c r="B17" s="110">
        <v>45895.0</v>
      </c>
      <c r="C17" s="111">
        <v>5.0</v>
      </c>
      <c r="D17" s="112" t="s">
        <v>153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09" t="s">
        <v>25</v>
      </c>
      <c r="B18" s="110">
        <v>45895.0</v>
      </c>
      <c r="C18" s="111">
        <v>10.0</v>
      </c>
      <c r="D18" s="112" t="s">
        <v>154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09" t="s">
        <v>27</v>
      </c>
      <c r="B19" s="110">
        <v>45895.0</v>
      </c>
      <c r="C19" s="111">
        <v>5.0</v>
      </c>
      <c r="D19" s="112" t="s">
        <v>155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113" t="s">
        <v>28</v>
      </c>
      <c r="B20" s="114"/>
      <c r="C20" s="115">
        <f>SUM(C10:C19)</f>
        <v>74</v>
      </c>
      <c r="D20" s="10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05" t="s">
        <v>156</v>
      </c>
      <c r="B21" s="116"/>
      <c r="C21" s="107"/>
      <c r="D21" s="10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09" t="s">
        <v>30</v>
      </c>
      <c r="B22" s="110">
        <v>45902.0</v>
      </c>
      <c r="C22" s="111">
        <v>6.0</v>
      </c>
      <c r="D22" s="112" t="s">
        <v>157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109" t="s">
        <v>31</v>
      </c>
      <c r="B23" s="110">
        <v>45902.0</v>
      </c>
      <c r="C23" s="111">
        <v>5.0</v>
      </c>
      <c r="D23" s="112" t="s">
        <v>158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09" t="s">
        <v>32</v>
      </c>
      <c r="B24" s="110">
        <v>45902.0</v>
      </c>
      <c r="C24" s="111">
        <v>7.0</v>
      </c>
      <c r="D24" s="112" t="s">
        <v>159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09" t="s">
        <v>33</v>
      </c>
      <c r="B25" s="110">
        <v>45902.0</v>
      </c>
      <c r="C25" s="111">
        <v>5.0</v>
      </c>
      <c r="D25" s="112" t="s">
        <v>160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09" t="s">
        <v>34</v>
      </c>
      <c r="B26" s="110">
        <v>45902.0</v>
      </c>
      <c r="C26" s="111">
        <v>5.0</v>
      </c>
      <c r="D26" s="112" t="s">
        <v>161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09" t="s">
        <v>35</v>
      </c>
      <c r="B27" s="110">
        <v>45902.0</v>
      </c>
      <c r="C27" s="111">
        <v>8.0</v>
      </c>
      <c r="D27" s="112" t="s">
        <v>162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09" t="s">
        <v>36</v>
      </c>
      <c r="B28" s="110">
        <v>45902.0</v>
      </c>
      <c r="C28" s="111">
        <v>5.0</v>
      </c>
      <c r="D28" s="112" t="s">
        <v>163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13" t="s">
        <v>28</v>
      </c>
      <c r="B29" s="114"/>
      <c r="C29" s="115">
        <f>SUM(C22:C28)</f>
        <v>41</v>
      </c>
      <c r="D29" s="11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05" t="s">
        <v>164</v>
      </c>
      <c r="B30" s="116"/>
      <c r="C30" s="107"/>
      <c r="D30" s="11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18" t="s">
        <v>165</v>
      </c>
      <c r="B31" s="119">
        <v>45926.0</v>
      </c>
      <c r="C31" s="111">
        <f>'Costos por Sprint'!C35</f>
        <v>1862</v>
      </c>
      <c r="D31" s="112" t="s">
        <v>166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18" t="s">
        <v>167</v>
      </c>
      <c r="B32" s="120">
        <v>45951.0</v>
      </c>
      <c r="C32" s="111">
        <f>'Costos por Sprint'!C52</f>
        <v>1788</v>
      </c>
      <c r="D32" s="112" t="s">
        <v>166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18" t="s">
        <v>168</v>
      </c>
      <c r="B33" s="121">
        <v>45977.0</v>
      </c>
      <c r="C33" s="111">
        <f>'Costos por Sprint'!C80</f>
        <v>1345</v>
      </c>
      <c r="D33" s="112" t="s">
        <v>166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113" t="s">
        <v>28</v>
      </c>
      <c r="B34" s="114"/>
      <c r="C34" s="115">
        <f>SUM(C31:C33)</f>
        <v>4995</v>
      </c>
      <c r="D34" s="11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05" t="s">
        <v>169</v>
      </c>
      <c r="B35" s="116"/>
      <c r="C35" s="122"/>
      <c r="D35" s="11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23" t="s">
        <v>119</v>
      </c>
      <c r="B36" s="124" t="s">
        <v>170</v>
      </c>
      <c r="C36" s="111">
        <v>35.0</v>
      </c>
      <c r="D36" s="112" t="s">
        <v>171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25" t="s">
        <v>120</v>
      </c>
      <c r="B37" s="124" t="s">
        <v>170</v>
      </c>
      <c r="C37" s="111">
        <v>45.0</v>
      </c>
      <c r="D37" s="112" t="s">
        <v>171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26" t="s">
        <v>121</v>
      </c>
      <c r="B38" s="124" t="s">
        <v>170</v>
      </c>
      <c r="C38" s="111">
        <v>45.0</v>
      </c>
      <c r="D38" s="112" t="s">
        <v>171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26" t="s">
        <v>122</v>
      </c>
      <c r="B39" s="124" t="s">
        <v>170</v>
      </c>
      <c r="C39" s="111">
        <v>45.0</v>
      </c>
      <c r="D39" s="112" t="s">
        <v>171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25" t="s">
        <v>123</v>
      </c>
      <c r="B40" s="124" t="s">
        <v>170</v>
      </c>
      <c r="C40" s="111">
        <v>30.0</v>
      </c>
      <c r="D40" s="112" t="s">
        <v>171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25" t="s">
        <v>124</v>
      </c>
      <c r="B41" s="124" t="s">
        <v>170</v>
      </c>
      <c r="C41" s="111">
        <v>20.0</v>
      </c>
      <c r="D41" s="112" t="s">
        <v>171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0" customHeight="1">
      <c r="A42" s="113" t="s">
        <v>172</v>
      </c>
      <c r="B42" s="114"/>
      <c r="C42" s="115">
        <f>SUM(C36:C41)</f>
        <v>220</v>
      </c>
      <c r="D42" s="117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0" customHeight="1">
      <c r="A43" s="127" t="s">
        <v>173</v>
      </c>
      <c r="B43" s="128"/>
      <c r="C43" s="129">
        <f>SUM(C20,C29,C34,C42)</f>
        <v>5330</v>
      </c>
      <c r="D43" s="11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8.5"/>
    <col customWidth="1" min="2" max="2" width="13.63"/>
    <col customWidth="1" min="3" max="3" width="17.13"/>
    <col customWidth="1" min="4" max="4" width="55.0"/>
    <col customWidth="1" min="5" max="24" width="9.13"/>
    <col customWidth="1" min="25" max="26" width="10.0"/>
  </cols>
  <sheetData>
    <row r="1" ht="12.75" customHeight="1">
      <c r="A1" s="92"/>
      <c r="B1" s="93"/>
      <c r="C1" s="93"/>
      <c r="D1" s="93"/>
      <c r="E1" s="94"/>
      <c r="F1" s="94"/>
      <c r="G1" s="94"/>
      <c r="H1" s="9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174</v>
      </c>
      <c r="B2" s="5"/>
      <c r="C2" s="5"/>
      <c r="D2" s="9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96" t="str">
        <f>'Fuentes de Costos del Proyecto'!C3</f>
        <v>Tutor virtual de lectura crítica</v>
      </c>
      <c r="C3" s="97"/>
      <c r="D3" s="9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3</v>
      </c>
      <c r="B4" s="96" t="str">
        <f>'Fuentes de Costos del Proyecto'!C4</f>
        <v>Llacza Isidro José Miguel</v>
      </c>
      <c r="C4" s="97"/>
      <c r="D4" s="9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9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00" t="s">
        <v>141</v>
      </c>
      <c r="B6" s="101"/>
      <c r="C6" s="101"/>
      <c r="D6" s="10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00" t="s">
        <v>8</v>
      </c>
      <c r="B7" s="101"/>
      <c r="C7" s="101"/>
      <c r="D7" s="10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03" t="s">
        <v>142</v>
      </c>
      <c r="B8" s="104" t="s">
        <v>143</v>
      </c>
      <c r="C8" s="104" t="s">
        <v>144</v>
      </c>
      <c r="D8" s="104" t="s">
        <v>145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30" t="s">
        <v>165</v>
      </c>
      <c r="B9" s="106"/>
      <c r="C9" s="107"/>
      <c r="D9" s="11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31" t="s">
        <v>41</v>
      </c>
      <c r="B10" s="132" t="s">
        <v>175</v>
      </c>
      <c r="C10" s="133"/>
      <c r="D10" s="13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35" t="s">
        <v>176</v>
      </c>
      <c r="B11" s="136">
        <v>45902.0</v>
      </c>
      <c r="C11" s="137">
        <v>98.0</v>
      </c>
      <c r="D11" s="112" t="s">
        <v>177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35" t="s">
        <v>43</v>
      </c>
      <c r="B12" s="136">
        <v>45903.0</v>
      </c>
      <c r="C12" s="137">
        <v>98.0</v>
      </c>
      <c r="D12" s="112" t="s">
        <v>178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35" t="s">
        <v>44</v>
      </c>
      <c r="B13" s="136">
        <v>45904.0</v>
      </c>
      <c r="C13" s="137">
        <v>98.0</v>
      </c>
      <c r="D13" s="112" t="s">
        <v>179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35" t="s">
        <v>45</v>
      </c>
      <c r="B14" s="136">
        <v>45905.0</v>
      </c>
      <c r="C14" s="137">
        <v>98.0</v>
      </c>
      <c r="D14" s="112" t="s">
        <v>180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38" t="s">
        <v>48</v>
      </c>
      <c r="B15" s="132" t="s">
        <v>181</v>
      </c>
      <c r="C15" s="133"/>
      <c r="D15" s="13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39" t="s">
        <v>49</v>
      </c>
      <c r="B16" s="136">
        <v>45907.0</v>
      </c>
      <c r="C16" s="137">
        <v>98.0</v>
      </c>
      <c r="D16" s="112" t="s">
        <v>182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39" t="s">
        <v>50</v>
      </c>
      <c r="B17" s="136">
        <v>45909.0</v>
      </c>
      <c r="C17" s="137">
        <v>98.0</v>
      </c>
      <c r="D17" s="112" t="s">
        <v>183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39" t="s">
        <v>51</v>
      </c>
      <c r="B18" s="136">
        <v>45911.0</v>
      </c>
      <c r="C18" s="137">
        <v>98.0</v>
      </c>
      <c r="D18" s="112" t="s">
        <v>184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38" t="s">
        <v>52</v>
      </c>
      <c r="B19" s="132" t="s">
        <v>185</v>
      </c>
      <c r="C19" s="137"/>
      <c r="D19" s="13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39" t="s">
        <v>53</v>
      </c>
      <c r="B20" s="136">
        <v>45912.0</v>
      </c>
      <c r="C20" s="137">
        <v>98.0</v>
      </c>
      <c r="D20" s="112" t="s">
        <v>186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39" t="s">
        <v>54</v>
      </c>
      <c r="B21" s="136">
        <v>45914.0</v>
      </c>
      <c r="C21" s="137">
        <v>98.0</v>
      </c>
      <c r="D21" s="112" t="s">
        <v>187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39" t="s">
        <v>55</v>
      </c>
      <c r="B22" s="136">
        <v>45916.0</v>
      </c>
      <c r="C22" s="137">
        <v>98.0</v>
      </c>
      <c r="D22" s="112" t="s">
        <v>188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38" t="s">
        <v>57</v>
      </c>
      <c r="B23" s="140" t="s">
        <v>189</v>
      </c>
      <c r="C23" s="137"/>
      <c r="D23" s="1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39" t="s">
        <v>58</v>
      </c>
      <c r="B24" s="136">
        <v>45917.0</v>
      </c>
      <c r="C24" s="137">
        <v>98.0</v>
      </c>
      <c r="D24" s="112" t="s">
        <v>190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39" t="s">
        <v>59</v>
      </c>
      <c r="B25" s="136">
        <v>45919.0</v>
      </c>
      <c r="C25" s="137">
        <v>98.0</v>
      </c>
      <c r="D25" s="112" t="s">
        <v>191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39" t="s">
        <v>60</v>
      </c>
      <c r="B26" s="136">
        <v>45921.0</v>
      </c>
      <c r="C26" s="137">
        <v>98.0</v>
      </c>
      <c r="D26" s="112" t="s">
        <v>192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38" t="s">
        <v>61</v>
      </c>
      <c r="B27" s="141" t="s">
        <v>193</v>
      </c>
      <c r="C27" s="137"/>
      <c r="D27" s="13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39" t="s">
        <v>62</v>
      </c>
      <c r="B28" s="136">
        <v>45922.0</v>
      </c>
      <c r="C28" s="137">
        <v>98.0</v>
      </c>
      <c r="D28" s="112" t="s">
        <v>194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39" t="s">
        <v>63</v>
      </c>
      <c r="B29" s="136">
        <v>45924.0</v>
      </c>
      <c r="C29" s="137">
        <v>98.0</v>
      </c>
      <c r="D29" s="112" t="s">
        <v>195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39" t="s">
        <v>64</v>
      </c>
      <c r="B30" s="136">
        <v>45926.0</v>
      </c>
      <c r="C30" s="137">
        <v>98.0</v>
      </c>
      <c r="D30" s="112" t="s">
        <v>196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42" t="s">
        <v>197</v>
      </c>
      <c r="B31" s="141" t="s">
        <v>198</v>
      </c>
      <c r="C31" s="137"/>
      <c r="D31" s="13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39" t="s">
        <v>67</v>
      </c>
      <c r="B32" s="136">
        <v>45927.0</v>
      </c>
      <c r="C32" s="137">
        <v>98.0</v>
      </c>
      <c r="D32" s="112" t="s">
        <v>199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39" t="s">
        <v>68</v>
      </c>
      <c r="B33" s="136">
        <v>45929.0</v>
      </c>
      <c r="C33" s="137">
        <v>98.0</v>
      </c>
      <c r="D33" s="112" t="s">
        <v>200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43" t="s">
        <v>69</v>
      </c>
      <c r="B34" s="136">
        <v>45931.0</v>
      </c>
      <c r="C34" s="137">
        <v>98.0</v>
      </c>
      <c r="D34" s="112" t="s">
        <v>201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144" t="s">
        <v>28</v>
      </c>
      <c r="B35" s="114"/>
      <c r="C35" s="115">
        <f>SUM(C10:C34)</f>
        <v>1862</v>
      </c>
      <c r="D35" s="10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05" t="s">
        <v>167</v>
      </c>
      <c r="B36" s="116"/>
      <c r="C36" s="107"/>
      <c r="D36" s="10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145" t="s">
        <v>202</v>
      </c>
      <c r="B37" s="146" t="s">
        <v>203</v>
      </c>
      <c r="C37" s="137"/>
      <c r="D37" s="13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47" t="s">
        <v>72</v>
      </c>
      <c r="B38" s="136">
        <v>45932.0</v>
      </c>
      <c r="C38" s="137">
        <v>149.0</v>
      </c>
      <c r="D38" s="112" t="s">
        <v>204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48" t="s">
        <v>74</v>
      </c>
      <c r="B39" s="136">
        <v>45933.0</v>
      </c>
      <c r="C39" s="137">
        <v>149.0</v>
      </c>
      <c r="D39" s="112" t="s">
        <v>205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49" t="s">
        <v>75</v>
      </c>
      <c r="B40" s="136">
        <v>45934.0</v>
      </c>
      <c r="C40" s="137">
        <v>149.0</v>
      </c>
      <c r="D40" s="112" t="s">
        <v>206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50" t="s">
        <v>76</v>
      </c>
      <c r="B41" s="136">
        <v>45935.0</v>
      </c>
      <c r="C41" s="137">
        <v>149.0</v>
      </c>
      <c r="D41" s="112" t="s">
        <v>207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38" t="s">
        <v>77</v>
      </c>
      <c r="B42" s="141" t="s">
        <v>208</v>
      </c>
      <c r="C42" s="137"/>
      <c r="D42" s="13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51" t="s">
        <v>78</v>
      </c>
      <c r="B43" s="136">
        <v>45937.0</v>
      </c>
      <c r="C43" s="137">
        <v>149.0</v>
      </c>
      <c r="D43" s="112" t="s">
        <v>209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52" t="s">
        <v>79</v>
      </c>
      <c r="B44" s="136">
        <v>45938.0</v>
      </c>
      <c r="C44" s="137">
        <v>149.0</v>
      </c>
      <c r="D44" s="112" t="s">
        <v>210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53" t="s">
        <v>80</v>
      </c>
      <c r="B45" s="136">
        <v>45939.0</v>
      </c>
      <c r="C45" s="137">
        <v>149.0</v>
      </c>
      <c r="D45" s="112" t="s">
        <v>211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50" t="s">
        <v>81</v>
      </c>
      <c r="B46" s="136">
        <v>45940.0</v>
      </c>
      <c r="C46" s="137">
        <v>149.0</v>
      </c>
      <c r="D46" s="112" t="s">
        <v>212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38" t="s">
        <v>83</v>
      </c>
      <c r="B47" s="141" t="s">
        <v>213</v>
      </c>
      <c r="C47" s="137"/>
      <c r="D47" s="13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51" t="s">
        <v>84</v>
      </c>
      <c r="B48" s="136">
        <v>45942.0</v>
      </c>
      <c r="C48" s="137">
        <v>149.0</v>
      </c>
      <c r="D48" s="112" t="s">
        <v>214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52" t="s">
        <v>85</v>
      </c>
      <c r="B49" s="136">
        <v>45943.0</v>
      </c>
      <c r="C49" s="137">
        <v>149.0</v>
      </c>
      <c r="D49" s="112" t="s">
        <v>215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53" t="s">
        <v>86</v>
      </c>
      <c r="B50" s="136">
        <v>45944.0</v>
      </c>
      <c r="C50" s="137">
        <v>149.0</v>
      </c>
      <c r="D50" s="112" t="s">
        <v>216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54" t="s">
        <v>87</v>
      </c>
      <c r="B51" s="136">
        <v>45945.0</v>
      </c>
      <c r="C51" s="137">
        <v>149.0</v>
      </c>
      <c r="D51" s="112" t="s">
        <v>217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113" t="s">
        <v>28</v>
      </c>
      <c r="B52" s="114"/>
      <c r="C52" s="115">
        <f>SUM(C37:C51)</f>
        <v>1788</v>
      </c>
      <c r="D52" s="10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05" t="s">
        <v>168</v>
      </c>
      <c r="B53" s="116"/>
      <c r="C53" s="107"/>
      <c r="D53" s="10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42" t="s">
        <v>218</v>
      </c>
      <c r="B54" s="146" t="s">
        <v>219</v>
      </c>
      <c r="C54" s="137"/>
      <c r="D54" s="134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55" t="s">
        <v>95</v>
      </c>
      <c r="B55" s="136">
        <v>45947.0</v>
      </c>
      <c r="C55" s="137">
        <v>98.0</v>
      </c>
      <c r="D55" s="112" t="s">
        <v>220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56" t="s">
        <v>96</v>
      </c>
      <c r="B56" s="136">
        <v>45949.0</v>
      </c>
      <c r="C56" s="137">
        <v>100.0</v>
      </c>
      <c r="D56" s="112" t="s">
        <v>221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57" t="s">
        <v>97</v>
      </c>
      <c r="B57" s="136">
        <v>45951.0</v>
      </c>
      <c r="C57" s="137">
        <v>100.0</v>
      </c>
      <c r="D57" s="112" t="s">
        <v>222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42" t="s">
        <v>223</v>
      </c>
      <c r="B58" s="141" t="s">
        <v>224</v>
      </c>
      <c r="C58" s="137"/>
      <c r="D58" s="134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58" t="s">
        <v>100</v>
      </c>
      <c r="B59" s="136">
        <v>45952.0</v>
      </c>
      <c r="C59" s="137">
        <v>100.0</v>
      </c>
      <c r="D59" s="112" t="s">
        <v>225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59" t="s">
        <v>101</v>
      </c>
      <c r="B60" s="136">
        <v>45954.0</v>
      </c>
      <c r="C60" s="137">
        <v>98.0</v>
      </c>
      <c r="D60" s="112" t="s">
        <v>226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60" t="s">
        <v>102</v>
      </c>
      <c r="B61" s="136">
        <v>45956.0</v>
      </c>
      <c r="C61" s="137">
        <v>50.0</v>
      </c>
      <c r="D61" s="112" t="s">
        <v>227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45" t="s">
        <v>228</v>
      </c>
      <c r="B62" s="141" t="s">
        <v>229</v>
      </c>
      <c r="C62" s="137"/>
      <c r="D62" s="16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62" t="s">
        <v>91</v>
      </c>
      <c r="B63" s="136">
        <v>45957.0</v>
      </c>
      <c r="C63" s="137">
        <v>100.0</v>
      </c>
      <c r="D63" s="112" t="s">
        <v>230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63" t="s">
        <v>92</v>
      </c>
      <c r="B64" s="136">
        <v>45959.0</v>
      </c>
      <c r="C64" s="137">
        <v>98.0</v>
      </c>
      <c r="D64" s="112" t="s">
        <v>231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64" t="s">
        <v>93</v>
      </c>
      <c r="B65" s="136">
        <v>45961.0</v>
      </c>
      <c r="C65" s="137">
        <v>50.0</v>
      </c>
      <c r="D65" s="112" t="s">
        <v>232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38" t="s">
        <v>103</v>
      </c>
      <c r="B66" s="141" t="s">
        <v>233</v>
      </c>
      <c r="C66" s="137"/>
      <c r="D66" s="134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55" t="s">
        <v>104</v>
      </c>
      <c r="B67" s="136">
        <v>45962.0</v>
      </c>
      <c r="C67" s="137">
        <v>50.0</v>
      </c>
      <c r="D67" s="112" t="s">
        <v>234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56" t="s">
        <v>105</v>
      </c>
      <c r="B68" s="136">
        <v>45964.0</v>
      </c>
      <c r="C68" s="137">
        <v>98.0</v>
      </c>
      <c r="D68" s="112" t="s">
        <v>235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57" t="s">
        <v>106</v>
      </c>
      <c r="B69" s="136">
        <v>45966.0</v>
      </c>
      <c r="C69" s="137">
        <v>50.0</v>
      </c>
      <c r="D69" s="112" t="s">
        <v>236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38" t="s">
        <v>107</v>
      </c>
      <c r="B70" s="141" t="s">
        <v>237</v>
      </c>
      <c r="C70" s="137"/>
      <c r="D70" s="13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58" t="s">
        <v>109</v>
      </c>
      <c r="B71" s="136">
        <v>45967.0</v>
      </c>
      <c r="C71" s="137">
        <v>45.0</v>
      </c>
      <c r="D71" s="112" t="s">
        <v>238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59" t="s">
        <v>110</v>
      </c>
      <c r="B72" s="136">
        <v>45968.0</v>
      </c>
      <c r="C72" s="137">
        <v>98.0</v>
      </c>
      <c r="D72" s="112" t="s">
        <v>239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56" t="s">
        <v>111</v>
      </c>
      <c r="B73" s="136">
        <v>45969.0</v>
      </c>
      <c r="C73" s="137">
        <v>50.0</v>
      </c>
      <c r="D73" s="112" t="s">
        <v>240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57" t="s">
        <v>112</v>
      </c>
      <c r="B74" s="136">
        <v>45970.0</v>
      </c>
      <c r="C74" s="137">
        <v>70.0</v>
      </c>
      <c r="D74" s="112" t="s">
        <v>241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42" t="s">
        <v>113</v>
      </c>
      <c r="B75" s="141" t="s">
        <v>242</v>
      </c>
      <c r="C75" s="137"/>
      <c r="D75" s="13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65" t="s">
        <v>114</v>
      </c>
      <c r="B76" s="136">
        <v>45972.0</v>
      </c>
      <c r="C76" s="137">
        <v>99.0</v>
      </c>
      <c r="D76" s="112" t="s">
        <v>243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66" t="s">
        <v>115</v>
      </c>
      <c r="B77" s="136">
        <v>45974.0</v>
      </c>
      <c r="C77" s="137">
        <v>98.0</v>
      </c>
      <c r="D77" s="112" t="s">
        <v>244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66" t="s">
        <v>116</v>
      </c>
      <c r="B78" s="136">
        <v>45976.0</v>
      </c>
      <c r="C78" s="137">
        <v>92.0</v>
      </c>
      <c r="D78" s="112" t="s">
        <v>245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67" t="s">
        <v>117</v>
      </c>
      <c r="B79" s="136">
        <v>45977.0</v>
      </c>
      <c r="C79" s="137">
        <v>99.0</v>
      </c>
      <c r="D79" s="112" t="s">
        <v>246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0" customHeight="1">
      <c r="A80" s="144" t="s">
        <v>28</v>
      </c>
      <c r="B80" s="114"/>
      <c r="C80" s="115">
        <f>SUM(C58:C79)</f>
        <v>1345</v>
      </c>
      <c r="D80" s="10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0" customHeight="1">
      <c r="A81" s="127" t="s">
        <v>173</v>
      </c>
      <c r="B81" s="128"/>
      <c r="C81" s="129">
        <f>SUM(C35,C52,C80)</f>
        <v>4995</v>
      </c>
      <c r="D81" s="10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2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2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2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2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2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2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2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2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2.7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2.7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2.7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2.7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2.7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2.7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94"/>
    </row>
    <row r="2" ht="52.5" customHeight="1">
      <c r="A2" s="168" t="s">
        <v>247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ht="12.75" customHeight="1"/>
    <row r="4" ht="24.75" customHeight="1">
      <c r="A4" s="171" t="s">
        <v>248</v>
      </c>
    </row>
    <row r="5" ht="12.75" customHeight="1">
      <c r="A5" s="172" t="s">
        <v>249</v>
      </c>
    </row>
    <row r="6" ht="12.75" customHeight="1">
      <c r="A6" s="172" t="s">
        <v>250</v>
      </c>
    </row>
    <row r="7" ht="12.75" customHeight="1">
      <c r="A7" s="172" t="s">
        <v>251</v>
      </c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</row>
    <row r="8" ht="12.75" customHeight="1">
      <c r="A8" s="174" t="s">
        <v>252</v>
      </c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</row>
    <row r="9" ht="12.75" customHeight="1">
      <c r="A9" s="172" t="s">
        <v>253</v>
      </c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</row>
    <row r="10" ht="12.75" customHeight="1">
      <c r="A10" s="172" t="s">
        <v>254</v>
      </c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</row>
    <row r="11" ht="12.75" customHeight="1">
      <c r="A11" s="175"/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</row>
    <row r="12" ht="15.75" customHeight="1">
      <c r="A12" s="176" t="s">
        <v>255</v>
      </c>
    </row>
    <row r="13" ht="12.75" customHeight="1"/>
    <row r="14" ht="12.75" customHeight="1"/>
    <row r="15" ht="12.75" customHeight="1">
      <c r="A15" s="177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6" width="10.0"/>
  </cols>
  <sheetData>
    <row r="1" ht="12.75" customHeight="1"/>
    <row r="2" ht="58.5" customHeight="1">
      <c r="B2" s="178" t="s">
        <v>256</v>
      </c>
      <c r="C2" s="20"/>
      <c r="D2" s="20"/>
      <c r="E2" s="20"/>
      <c r="F2" s="21"/>
    </row>
    <row r="3" ht="26.25" customHeight="1">
      <c r="A3" s="1"/>
      <c r="B3" s="179" t="s">
        <v>257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80" t="s">
        <v>258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74" t="s">
        <v>259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74" t="s">
        <v>260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74" t="s">
        <v>261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74" t="s">
        <v>262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8.25" customHeight="1">
      <c r="A10" s="181"/>
      <c r="B10" s="182" t="s">
        <v>263</v>
      </c>
      <c r="C10" s="182" t="s">
        <v>264</v>
      </c>
      <c r="D10" s="182" t="s">
        <v>265</v>
      </c>
      <c r="E10" s="182" t="s">
        <v>266</v>
      </c>
      <c r="F10" s="182" t="s">
        <v>267</v>
      </c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</row>
    <row r="11" ht="12.75" customHeight="1">
      <c r="B11" s="183">
        <v>1.0</v>
      </c>
      <c r="C11" s="184">
        <v>1862.0</v>
      </c>
      <c r="D11" s="185">
        <f>SUM(C11)</f>
        <v>1862</v>
      </c>
      <c r="E11" s="184">
        <v>400.0</v>
      </c>
      <c r="F11" s="186">
        <f>SUM(E11)</f>
        <v>400</v>
      </c>
    </row>
    <row r="12" ht="12.75" customHeight="1">
      <c r="B12" s="183">
        <v>2.0</v>
      </c>
      <c r="C12" s="184">
        <v>2582.0</v>
      </c>
      <c r="D12" s="185">
        <f>SUM(C11:C12)</f>
        <v>4444</v>
      </c>
      <c r="E12" s="184">
        <v>0.0</v>
      </c>
      <c r="F12" s="186">
        <f>SUM(E11:E12)</f>
        <v>400</v>
      </c>
    </row>
    <row r="13" ht="12.75" customHeight="1">
      <c r="B13" s="183">
        <v>3.0</v>
      </c>
      <c r="C13" s="184">
        <v>849.0</v>
      </c>
      <c r="D13" s="185">
        <f>SUM(C11:C13)</f>
        <v>5293</v>
      </c>
      <c r="E13" s="184">
        <v>0.0</v>
      </c>
      <c r="F13" s="186">
        <f>SUM(E11:E13)</f>
        <v>400</v>
      </c>
    </row>
    <row r="14" ht="12.75" customHeight="1"/>
    <row r="15" ht="12.75" customHeight="1">
      <c r="B15" s="187" t="s">
        <v>268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</sheetData>
  <mergeCells count="8">
    <mergeCell ref="B2:F2"/>
    <mergeCell ref="B3:F3"/>
    <mergeCell ref="B4:F4"/>
    <mergeCell ref="B5:F5"/>
    <mergeCell ref="B6:F6"/>
    <mergeCell ref="B7:F7"/>
    <mergeCell ref="B8:F8"/>
    <mergeCell ref="B15:D15"/>
  </mergeCells>
  <hyperlinks>
    <hyperlink r:id="rId1" ref="B15"/>
  </hyperlink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