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MA MATT\"/>
    </mc:Choice>
  </mc:AlternateContent>
  <bookViews>
    <workbookView xWindow="0" yWindow="0" windowWidth="17256" windowHeight="5952" activeTab="1"/>
  </bookViews>
  <sheets>
    <sheet name="Datos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F9" i="2" l="1"/>
  <c r="D26" i="2" l="1"/>
  <c r="D24" i="2"/>
  <c r="D23" i="2"/>
  <c r="D20" i="2" l="1"/>
  <c r="D9" i="2"/>
  <c r="E9" i="2"/>
  <c r="D21" i="2" l="1"/>
  <c r="F21" i="2" s="1"/>
  <c r="D22" i="2" s="1"/>
  <c r="F17" i="2" s="1"/>
  <c r="F22" i="2" l="1"/>
</calcChain>
</file>

<file path=xl/sharedStrings.xml><?xml version="1.0" encoding="utf-8"?>
<sst xmlns="http://schemas.openxmlformats.org/spreadsheetml/2006/main" count="77" uniqueCount="73">
  <si>
    <t>MODELO</t>
  </si>
  <si>
    <t>Ka Base</t>
  </si>
  <si>
    <t>Ka Plus</t>
  </si>
  <si>
    <t>Ka XR Sport</t>
  </si>
  <si>
    <t>Ka Black</t>
  </si>
  <si>
    <t>Fiesta LX 3p.</t>
  </si>
  <si>
    <t>Fiesta LX 5p.</t>
  </si>
  <si>
    <t>Fiesta LX  D 5p.</t>
  </si>
  <si>
    <t>Fiesta CLX Motor 1.6 L</t>
  </si>
  <si>
    <t>Fiesta CLX Motor 1.6 L Sport</t>
  </si>
  <si>
    <t xml:space="preserve">Fiesta CLX  D </t>
  </si>
  <si>
    <t>Ford Taxi Nafta 4p.</t>
  </si>
  <si>
    <t>Ford Taxi Diesel 4p.</t>
  </si>
  <si>
    <t>Escort Cross Nafta 5p.</t>
  </si>
  <si>
    <t>Escort Cross TDI 5p.</t>
  </si>
  <si>
    <t>Escort LX Nafta 5p. Plus</t>
  </si>
  <si>
    <t>Escort LX TDI 5p. Plus</t>
  </si>
  <si>
    <t>Escort CLX Nafta 16v 5p</t>
  </si>
  <si>
    <t>Escort CLX TDI 16v 5p</t>
  </si>
  <si>
    <t>Escort Station Wagon Nafta Plus</t>
  </si>
  <si>
    <t>Focus LX Nafta 16v 5p</t>
  </si>
  <si>
    <t>Focus CLX Nafta 16v 5p</t>
  </si>
  <si>
    <t>Focus LX TDI 5p</t>
  </si>
  <si>
    <t>Focus Ghia Nafta 16v 5p</t>
  </si>
  <si>
    <t>Focus Ghia Nafta 16v 4p</t>
  </si>
  <si>
    <t>Focus Ghia TDI 5p</t>
  </si>
  <si>
    <t>Focus Ghia TDI 4p</t>
  </si>
  <si>
    <t>Mondeo Ghia Nafta 16v 4p</t>
  </si>
  <si>
    <t>Mondeo Ghia Nafta V6 24v 5p.</t>
  </si>
  <si>
    <t>Mondeo Ghia TDI 16v 4p</t>
  </si>
  <si>
    <t>Explorer 4x4 Limited</t>
  </si>
  <si>
    <t>Explorer 4x4 Sport</t>
  </si>
  <si>
    <t>Explorer XLT 4x2</t>
  </si>
  <si>
    <t>Escape 4x2 XLS</t>
  </si>
  <si>
    <t>Escape 4x4 XLS</t>
  </si>
  <si>
    <t>Escape 4x4 XLT</t>
  </si>
  <si>
    <t>Courier Van</t>
  </si>
  <si>
    <t>Courier Pick-up Diesel</t>
  </si>
  <si>
    <t>Courier Pick-up Diesel AA</t>
  </si>
  <si>
    <t>Transit 330 TDI 120 CV 16v</t>
  </si>
  <si>
    <t>Transit 330 TDI 120 CV 16v AA</t>
  </si>
  <si>
    <t>Transit 350 TDI 120 CV 16v</t>
  </si>
  <si>
    <t>Transit 350 TDI 120 CV 16v AA</t>
  </si>
  <si>
    <t>F-100 XL TDI</t>
  </si>
  <si>
    <t>F-100 XL TDI AA</t>
  </si>
  <si>
    <t>F-100 XLT TDI AA (MWM)</t>
  </si>
  <si>
    <t>Ranger XL 4x2 TDI Plus</t>
  </si>
  <si>
    <t>Ranger XL 4x2 "F-Truck" TDI</t>
  </si>
  <si>
    <t>Ranger XL 4x4 TDI</t>
  </si>
  <si>
    <t>Ranger d/cab XL 4x2 TDI</t>
  </si>
  <si>
    <t>Ranger d/cab XL 4x2 TDI plus</t>
  </si>
  <si>
    <t xml:space="preserve">Ranger d/cab XLT 4x2 TDI </t>
  </si>
  <si>
    <t xml:space="preserve">Ranger d/cab XLT 4x4 TDI </t>
  </si>
  <si>
    <t xml:space="preserve">Ranger d/cab Limited TDI </t>
  </si>
  <si>
    <t>Cilind.</t>
  </si>
  <si>
    <t>precio</t>
  </si>
  <si>
    <t>FORD</t>
  </si>
  <si>
    <t>Modelo</t>
  </si>
  <si>
    <t>Precio</t>
  </si>
  <si>
    <t>Cilin.</t>
  </si>
  <si>
    <t>Ejecucion de la operacion</t>
  </si>
  <si>
    <t xml:space="preserve">Financiado  </t>
  </si>
  <si>
    <t xml:space="preserve">Contado  </t>
  </si>
  <si>
    <t>Saldo a financiar</t>
  </si>
  <si>
    <t>Plazo en años</t>
  </si>
  <si>
    <t>Fraccion meses</t>
  </si>
  <si>
    <t xml:space="preserve">Importe           </t>
  </si>
  <si>
    <t xml:space="preserve">Anticipo          </t>
  </si>
  <si>
    <t xml:space="preserve">Tasa                  </t>
  </si>
  <si>
    <t xml:space="preserve">Periodicidad    </t>
  </si>
  <si>
    <t xml:space="preserve">                              </t>
  </si>
  <si>
    <t>Fecha de cuota N°1</t>
  </si>
  <si>
    <t xml:space="preserve">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</si>
</sst>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A1A1A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5">
    <xf numFmtId="0" fontId="0" fillId="0" borderId="0" xfId="0"/>
    <xf numFmtId="0" fontId="2" fillId="3" borderId="1" xfId="2"/>
    <xf numFmtId="0" fontId="2" fillId="4" borderId="1" xfId="2" applyFill="1"/>
    <xf numFmtId="0" fontId="0" fillId="5" borderId="0" xfId="0" applyFill="1"/>
    <xf numFmtId="0" fontId="5" fillId="5" borderId="1" xfId="2" applyFont="1" applyFill="1"/>
    <xf numFmtId="0" fontId="4" fillId="5" borderId="1" xfId="2" applyFont="1" applyFill="1"/>
    <xf numFmtId="0" fontId="1" fillId="5" borderId="0" xfId="1" applyFill="1"/>
    <xf numFmtId="0" fontId="3" fillId="5" borderId="1" xfId="2" applyFont="1" applyFill="1" applyAlignment="1">
      <alignment horizontal="left"/>
    </xf>
    <xf numFmtId="0" fontId="5" fillId="5" borderId="1" xfId="2" applyFont="1" applyFill="1" applyAlignment="1">
      <alignment horizontal="center"/>
    </xf>
    <xf numFmtId="0" fontId="4" fillId="5" borderId="1" xfId="2" applyFont="1" applyFill="1" applyAlignment="1">
      <alignment horizontal="right"/>
    </xf>
    <xf numFmtId="0" fontId="2" fillId="5" borderId="1" xfId="2" applyFill="1"/>
    <xf numFmtId="0" fontId="0" fillId="0" borderId="0" xfId="0" applyNumberFormat="1"/>
    <xf numFmtId="4" fontId="3" fillId="5" borderId="1" xfId="2" applyNumberFormat="1" applyFont="1" applyFill="1" applyAlignment="1">
      <alignment horizontal="left"/>
    </xf>
    <xf numFmtId="0" fontId="0" fillId="5" borderId="0" xfId="0" quotePrefix="1" applyFill="1"/>
    <xf numFmtId="164" fontId="4" fillId="5" borderId="1" xfId="2" applyNumberFormat="1" applyFont="1" applyFill="1"/>
    <xf numFmtId="164" fontId="6" fillId="5" borderId="1" xfId="2" applyNumberFormat="1" applyFont="1" applyFill="1"/>
    <xf numFmtId="164" fontId="6" fillId="3" borderId="1" xfId="2" applyNumberFormat="1" applyFont="1"/>
    <xf numFmtId="164" fontId="6" fillId="5" borderId="1" xfId="2" quotePrefix="1" applyNumberFormat="1" applyFont="1" applyFill="1" applyAlignment="1"/>
    <xf numFmtId="164" fontId="6" fillId="5" borderId="1" xfId="2" applyNumberFormat="1" applyFont="1" applyFill="1" applyAlignment="1"/>
    <xf numFmtId="10" fontId="6" fillId="5" borderId="1" xfId="2" applyNumberFormat="1" applyFont="1" applyFill="1" applyAlignment="1"/>
    <xf numFmtId="0" fontId="6" fillId="5" borderId="1" xfId="2" applyFont="1" applyFill="1" applyAlignment="1"/>
    <xf numFmtId="15" fontId="6" fillId="5" borderId="1" xfId="2" applyNumberFormat="1" applyFont="1" applyFill="1" applyAlignment="1"/>
    <xf numFmtId="10" fontId="6" fillId="3" borderId="1" xfId="2" applyNumberFormat="1" applyFont="1" applyAlignment="1"/>
    <xf numFmtId="0" fontId="4" fillId="5" borderId="2" xfId="2" applyFont="1" applyFill="1" applyBorder="1" applyAlignment="1"/>
    <xf numFmtId="0" fontId="0" fillId="0" borderId="3" xfId="0" applyBorder="1" applyAlignment="1"/>
  </cellXfs>
  <cellStyles count="3">
    <cellStyle name="Celda de comprobación" xfId="2" builtinId="23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A1A1A1"/>
      <color rgb="FF030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0" fmlaLink="Datos!$B$1" fmlaRange="Datos!$C$3:$C$58" sel="1" val="0"/>
</file>

<file path=xl/ctrlProps/ctrlProp2.xml><?xml version="1.0" encoding="utf-8"?>
<formControlPr xmlns="http://schemas.microsoft.com/office/spreadsheetml/2009/9/main" objectType="CheckBox" fmlaLink="Datos!$E$1" lockText="1"/>
</file>

<file path=xl/ctrlProps/ctrlProp3.xml><?xml version="1.0" encoding="utf-8"?>
<formControlPr xmlns="http://schemas.microsoft.com/office/spreadsheetml/2009/9/main" objectType="Spin" dx="26" fmlaLink="Datos!$F$1" inc="5" max="100" page="10" val="0"/>
</file>

<file path=xl/ctrlProps/ctrlProp4.xml><?xml version="1.0" encoding="utf-8"?>
<formControlPr xmlns="http://schemas.microsoft.com/office/spreadsheetml/2009/9/main" objectType="Spin" dx="26" fmlaLink="Datos!$F$3" max="5" page="10" val="0"/>
</file>

<file path=xl/ctrlProps/ctrlProp5.xml><?xml version="1.0" encoding="utf-8"?>
<formControlPr xmlns="http://schemas.microsoft.com/office/spreadsheetml/2009/9/main" objectType="Scroll" dx="22" fmlaLink="Datos!$F$2" horiz="1" max="400" page="10" val="0"/>
</file>

<file path=xl/ctrlProps/ctrlProp6.xml><?xml version="1.0" encoding="utf-8"?>
<formControlPr xmlns="http://schemas.microsoft.com/office/spreadsheetml/2009/9/main" objectType="Scroll" dx="22" fmlaLink="Datos!$F$4" horiz="1" max="12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</xdr:row>
          <xdr:rowOff>68580</xdr:rowOff>
        </xdr:from>
        <xdr:to>
          <xdr:col>3</xdr:col>
          <xdr:colOff>1935480</xdr:colOff>
          <xdr:row>4</xdr:row>
          <xdr:rowOff>137160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15018</xdr:colOff>
      <xdr:row>14</xdr:row>
      <xdr:rowOff>22860</xdr:rowOff>
    </xdr:from>
    <xdr:to>
      <xdr:col>3</xdr:col>
      <xdr:colOff>1935480</xdr:colOff>
      <xdr:row>14</xdr:row>
      <xdr:rowOff>320040</xdr:rowOff>
    </xdr:to>
    <xdr:sp macro="" textlink="">
      <xdr:nvSpPr>
        <xdr:cNvPr id="3" name="CuadroTexto 2"/>
        <xdr:cNvSpPr txBox="1"/>
      </xdr:nvSpPr>
      <xdr:spPr>
        <a:xfrm>
          <a:off x="807498" y="2727960"/>
          <a:ext cx="3505422" cy="297180"/>
        </a:xfrm>
        <a:prstGeom prst="rect">
          <a:avLst/>
        </a:prstGeom>
        <a:solidFill>
          <a:srgbClr val="A1A1A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solidFill>
                <a:srgbClr val="0303EB"/>
              </a:solidFill>
              <a:latin typeface="+mn-lt"/>
            </a:rPr>
            <a:t>FINANCIAMIENTO</a:t>
          </a:r>
        </a:p>
      </xdr:txBody>
    </xdr:sp>
    <xdr:clientData/>
  </xdr:twoCellAnchor>
  <xdr:twoCellAnchor>
    <xdr:from>
      <xdr:col>4</xdr:col>
      <xdr:colOff>30789</xdr:colOff>
      <xdr:row>12</xdr:row>
      <xdr:rowOff>30788</xdr:rowOff>
    </xdr:from>
    <xdr:to>
      <xdr:col>4</xdr:col>
      <xdr:colOff>461819</xdr:colOff>
      <xdr:row>12</xdr:row>
      <xdr:rowOff>161636</xdr:rowOff>
    </xdr:to>
    <xdr:sp macro="" textlink="">
      <xdr:nvSpPr>
        <xdr:cNvPr id="5" name="Rectángulo 4"/>
        <xdr:cNvSpPr/>
      </xdr:nvSpPr>
      <xdr:spPr>
        <a:xfrm>
          <a:off x="4348789" y="2378364"/>
          <a:ext cx="431030" cy="130848"/>
        </a:xfrm>
        <a:prstGeom prst="rect">
          <a:avLst/>
        </a:prstGeom>
        <a:solidFill>
          <a:srgbClr val="A1A1A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11</xdr:row>
          <xdr:rowOff>144780</xdr:rowOff>
        </xdr:from>
        <xdr:to>
          <xdr:col>4</xdr:col>
          <xdr:colOff>388620</xdr:colOff>
          <xdr:row>13</xdr:row>
          <xdr:rowOff>22860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20</xdr:row>
          <xdr:rowOff>22860</xdr:rowOff>
        </xdr:from>
        <xdr:to>
          <xdr:col>4</xdr:col>
          <xdr:colOff>480060</xdr:colOff>
          <xdr:row>21</xdr:row>
          <xdr:rowOff>175260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23</xdr:row>
          <xdr:rowOff>22860</xdr:rowOff>
        </xdr:from>
        <xdr:to>
          <xdr:col>4</xdr:col>
          <xdr:colOff>480060</xdr:colOff>
          <xdr:row>24</xdr:row>
          <xdr:rowOff>175260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22</xdr:row>
          <xdr:rowOff>30480</xdr:rowOff>
        </xdr:from>
        <xdr:to>
          <xdr:col>5</xdr:col>
          <xdr:colOff>762000</xdr:colOff>
          <xdr:row>23</xdr:row>
          <xdr:rowOff>7620</xdr:rowOff>
        </xdr:to>
        <xdr:sp macro="" textlink="">
          <xdr:nvSpPr>
            <xdr:cNvPr id="2065" name="Scroll Ba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25</xdr:row>
          <xdr:rowOff>30480</xdr:rowOff>
        </xdr:from>
        <xdr:to>
          <xdr:col>5</xdr:col>
          <xdr:colOff>762000</xdr:colOff>
          <xdr:row>26</xdr:row>
          <xdr:rowOff>7620</xdr:rowOff>
        </xdr:to>
        <xdr:sp macro="" textlink="">
          <xdr:nvSpPr>
            <xdr:cNvPr id="2068" name="Scroll Bar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H60"/>
  <sheetViews>
    <sheetView workbookViewId="0">
      <selection activeCell="H1" sqref="H1"/>
    </sheetView>
  </sheetViews>
  <sheetFormatPr baseColWidth="10" defaultRowHeight="14.4" x14ac:dyDescent="0.3"/>
  <cols>
    <col min="2" max="2" width="4.44140625" customWidth="1"/>
    <col min="3" max="3" width="28.44140625" customWidth="1"/>
    <col min="4" max="4" width="5.88671875" customWidth="1"/>
    <col min="5" max="5" width="13.44140625" customWidth="1"/>
  </cols>
  <sheetData>
    <row r="1" spans="2:8" ht="15" thickBot="1" x14ac:dyDescent="0.35">
      <c r="B1">
        <v>1</v>
      </c>
      <c r="C1" t="s">
        <v>56</v>
      </c>
      <c r="E1" t="b">
        <v>0</v>
      </c>
      <c r="F1">
        <v>0</v>
      </c>
      <c r="H1">
        <v>15.32</v>
      </c>
    </row>
    <row r="2" spans="2:8" ht="15.6" thickTop="1" thickBot="1" x14ac:dyDescent="0.35">
      <c r="B2" s="1"/>
      <c r="C2" s="1" t="s">
        <v>0</v>
      </c>
      <c r="D2" s="1" t="s">
        <v>54</v>
      </c>
      <c r="E2" s="1" t="s">
        <v>55</v>
      </c>
      <c r="F2">
        <v>0</v>
      </c>
    </row>
    <row r="3" spans="2:8" ht="15.6" thickTop="1" thickBot="1" x14ac:dyDescent="0.35">
      <c r="B3" s="1">
        <v>1</v>
      </c>
      <c r="C3" s="1"/>
      <c r="D3" s="1"/>
      <c r="E3" s="1"/>
      <c r="F3">
        <v>0</v>
      </c>
    </row>
    <row r="4" spans="2:8" ht="15.6" thickTop="1" thickBot="1" x14ac:dyDescent="0.35">
      <c r="B4" s="1">
        <v>2</v>
      </c>
      <c r="C4" s="1" t="s">
        <v>1</v>
      </c>
      <c r="D4" s="1">
        <v>1</v>
      </c>
      <c r="E4" s="1">
        <v>10490</v>
      </c>
      <c r="F4">
        <v>0</v>
      </c>
    </row>
    <row r="5" spans="2:8" ht="15.6" thickTop="1" thickBot="1" x14ac:dyDescent="0.35">
      <c r="B5" s="1">
        <v>3</v>
      </c>
      <c r="C5" s="1" t="s">
        <v>2</v>
      </c>
      <c r="D5" s="1">
        <v>1</v>
      </c>
      <c r="E5" s="1">
        <v>12190</v>
      </c>
    </row>
    <row r="6" spans="2:8" ht="15.6" thickTop="1" thickBot="1" x14ac:dyDescent="0.35">
      <c r="B6" s="1">
        <v>4</v>
      </c>
      <c r="C6" s="1" t="s">
        <v>2</v>
      </c>
      <c r="D6" s="1">
        <v>1.6</v>
      </c>
      <c r="E6" s="1">
        <v>11990</v>
      </c>
    </row>
    <row r="7" spans="2:8" ht="15.6" thickTop="1" thickBot="1" x14ac:dyDescent="0.35">
      <c r="B7" s="1">
        <v>5</v>
      </c>
      <c r="C7" s="1" t="s">
        <v>2</v>
      </c>
      <c r="D7" s="1">
        <v>1.6</v>
      </c>
      <c r="E7" s="1">
        <v>13690</v>
      </c>
    </row>
    <row r="8" spans="2:8" ht="15.6" thickTop="1" thickBot="1" x14ac:dyDescent="0.35">
      <c r="B8" s="1">
        <v>6</v>
      </c>
      <c r="C8" s="1" t="s">
        <v>3</v>
      </c>
      <c r="D8" s="1">
        <v>1.6</v>
      </c>
      <c r="E8" s="1">
        <v>14840</v>
      </c>
    </row>
    <row r="9" spans="2:8" ht="15.6" thickTop="1" thickBot="1" x14ac:dyDescent="0.35">
      <c r="B9" s="1">
        <v>7</v>
      </c>
      <c r="C9" s="1" t="s">
        <v>4</v>
      </c>
      <c r="D9" s="1">
        <v>1.6</v>
      </c>
      <c r="E9" s="1">
        <v>15490</v>
      </c>
    </row>
    <row r="10" spans="2:8" ht="15.6" thickTop="1" thickBot="1" x14ac:dyDescent="0.35">
      <c r="B10" s="1">
        <v>8</v>
      </c>
      <c r="C10" s="1" t="s">
        <v>5</v>
      </c>
      <c r="D10" s="1">
        <v>1.6</v>
      </c>
      <c r="E10" s="1">
        <v>11990</v>
      </c>
    </row>
    <row r="11" spans="2:8" ht="15.6" thickTop="1" thickBot="1" x14ac:dyDescent="0.35">
      <c r="B11" s="1">
        <v>9</v>
      </c>
      <c r="C11" s="1" t="s">
        <v>6</v>
      </c>
      <c r="D11" s="1">
        <v>1.6</v>
      </c>
      <c r="E11" s="1">
        <v>12190</v>
      </c>
    </row>
    <row r="12" spans="2:8" ht="15.6" thickTop="1" thickBot="1" x14ac:dyDescent="0.35">
      <c r="B12" s="1">
        <v>10</v>
      </c>
      <c r="C12" s="1" t="s">
        <v>7</v>
      </c>
      <c r="D12" s="1">
        <v>1.8</v>
      </c>
      <c r="E12" s="1">
        <v>13590</v>
      </c>
    </row>
    <row r="13" spans="2:8" ht="15.6" thickTop="1" thickBot="1" x14ac:dyDescent="0.35">
      <c r="B13" s="1">
        <v>11</v>
      </c>
      <c r="C13" s="1" t="s">
        <v>8</v>
      </c>
      <c r="D13" s="1">
        <v>1.6</v>
      </c>
      <c r="E13" s="1">
        <v>14280</v>
      </c>
    </row>
    <row r="14" spans="2:8" ht="15.6" thickTop="1" thickBot="1" x14ac:dyDescent="0.35">
      <c r="B14" s="1">
        <v>12</v>
      </c>
      <c r="C14" s="1" t="s">
        <v>9</v>
      </c>
      <c r="D14" s="1">
        <v>1.6</v>
      </c>
      <c r="E14" s="1">
        <v>16230</v>
      </c>
    </row>
    <row r="15" spans="2:8" ht="15.6" thickTop="1" thickBot="1" x14ac:dyDescent="0.35">
      <c r="B15" s="1">
        <v>13</v>
      </c>
      <c r="C15" s="1" t="s">
        <v>10</v>
      </c>
      <c r="D15" s="1">
        <v>1.8</v>
      </c>
      <c r="E15" s="1">
        <v>15970</v>
      </c>
    </row>
    <row r="16" spans="2:8" ht="15.6" thickTop="1" thickBot="1" x14ac:dyDescent="0.35">
      <c r="B16" s="1">
        <v>14</v>
      </c>
      <c r="C16" s="1" t="s">
        <v>11</v>
      </c>
      <c r="D16" s="1">
        <v>1.6</v>
      </c>
      <c r="E16" s="1">
        <v>12990</v>
      </c>
    </row>
    <row r="17" spans="2:5" ht="15.6" thickTop="1" thickBot="1" x14ac:dyDescent="0.35">
      <c r="B17" s="1">
        <v>15</v>
      </c>
      <c r="C17" s="1" t="s">
        <v>12</v>
      </c>
      <c r="D17" s="1">
        <v>1.8</v>
      </c>
      <c r="E17" s="1">
        <v>14700</v>
      </c>
    </row>
    <row r="18" spans="2:5" ht="15.6" thickTop="1" thickBot="1" x14ac:dyDescent="0.35">
      <c r="B18" s="1">
        <v>16</v>
      </c>
      <c r="C18" s="1" t="s">
        <v>13</v>
      </c>
      <c r="D18" s="1">
        <v>1.6</v>
      </c>
      <c r="E18" s="1">
        <v>12990</v>
      </c>
    </row>
    <row r="19" spans="2:5" ht="15.6" thickTop="1" thickBot="1" x14ac:dyDescent="0.35">
      <c r="B19" s="1">
        <v>17</v>
      </c>
      <c r="C19" s="1" t="s">
        <v>14</v>
      </c>
      <c r="D19" s="1">
        <v>1.8</v>
      </c>
      <c r="E19" s="1">
        <v>14790</v>
      </c>
    </row>
    <row r="20" spans="2:5" ht="15.6" thickTop="1" thickBot="1" x14ac:dyDescent="0.35">
      <c r="B20" s="1">
        <v>18</v>
      </c>
      <c r="C20" s="1" t="s">
        <v>15</v>
      </c>
      <c r="D20" s="1">
        <v>1.6</v>
      </c>
      <c r="E20" s="1">
        <v>14690</v>
      </c>
    </row>
    <row r="21" spans="2:5" ht="15.6" thickTop="1" thickBot="1" x14ac:dyDescent="0.35">
      <c r="B21" s="1">
        <v>19</v>
      </c>
      <c r="C21" s="1" t="s">
        <v>16</v>
      </c>
      <c r="D21" s="1">
        <v>1.8</v>
      </c>
      <c r="E21" s="1">
        <v>16400</v>
      </c>
    </row>
    <row r="22" spans="2:5" ht="15.6" thickTop="1" thickBot="1" x14ac:dyDescent="0.35">
      <c r="B22" s="1">
        <v>20</v>
      </c>
      <c r="C22" s="1" t="s">
        <v>17</v>
      </c>
      <c r="D22" s="1">
        <v>1.8</v>
      </c>
      <c r="E22" s="1">
        <v>16300</v>
      </c>
    </row>
    <row r="23" spans="2:5" ht="15.6" thickTop="1" thickBot="1" x14ac:dyDescent="0.35">
      <c r="B23" s="1">
        <v>21</v>
      </c>
      <c r="C23" s="1" t="s">
        <v>18</v>
      </c>
      <c r="D23" s="1">
        <v>1.8</v>
      </c>
      <c r="E23" s="1">
        <v>18600</v>
      </c>
    </row>
    <row r="24" spans="2:5" ht="15.6" thickTop="1" thickBot="1" x14ac:dyDescent="0.35">
      <c r="B24" s="1">
        <v>22</v>
      </c>
      <c r="C24" s="1" t="s">
        <v>19</v>
      </c>
      <c r="D24" s="1">
        <v>1.6</v>
      </c>
      <c r="E24" s="1">
        <v>15300</v>
      </c>
    </row>
    <row r="25" spans="2:5" ht="15.6" thickTop="1" thickBot="1" x14ac:dyDescent="0.35">
      <c r="B25" s="1">
        <v>23</v>
      </c>
      <c r="C25" s="1" t="s">
        <v>20</v>
      </c>
      <c r="D25" s="1">
        <v>1.8</v>
      </c>
      <c r="E25" s="1">
        <v>14790</v>
      </c>
    </row>
    <row r="26" spans="2:5" ht="15.6" thickTop="1" thickBot="1" x14ac:dyDescent="0.35">
      <c r="B26" s="1">
        <v>24</v>
      </c>
      <c r="C26" s="1" t="s">
        <v>21</v>
      </c>
      <c r="D26" s="1">
        <v>1.8</v>
      </c>
      <c r="E26" s="1">
        <v>20200</v>
      </c>
    </row>
    <row r="27" spans="2:5" ht="15.6" thickTop="1" thickBot="1" x14ac:dyDescent="0.35">
      <c r="B27" s="1">
        <v>25</v>
      </c>
      <c r="C27" s="1" t="s">
        <v>22</v>
      </c>
      <c r="D27" s="1">
        <v>1.8</v>
      </c>
      <c r="E27" s="1">
        <v>20900</v>
      </c>
    </row>
    <row r="28" spans="2:5" ht="15.6" thickTop="1" thickBot="1" x14ac:dyDescent="0.35">
      <c r="B28" s="1">
        <v>26</v>
      </c>
      <c r="C28" s="1" t="s">
        <v>23</v>
      </c>
      <c r="D28" s="1">
        <v>2</v>
      </c>
      <c r="E28" s="1">
        <v>22200</v>
      </c>
    </row>
    <row r="29" spans="2:5" ht="15.6" thickTop="1" thickBot="1" x14ac:dyDescent="0.35">
      <c r="B29" s="1">
        <v>27</v>
      </c>
      <c r="C29" s="1" t="s">
        <v>24</v>
      </c>
      <c r="D29" s="1">
        <v>2</v>
      </c>
      <c r="E29" s="1">
        <v>23400</v>
      </c>
    </row>
    <row r="30" spans="2:5" ht="15.6" thickTop="1" thickBot="1" x14ac:dyDescent="0.35">
      <c r="B30" s="1">
        <v>28</v>
      </c>
      <c r="C30" s="1" t="s">
        <v>25</v>
      </c>
      <c r="D30" s="1">
        <v>1.8</v>
      </c>
      <c r="E30" s="1">
        <v>22500</v>
      </c>
    </row>
    <row r="31" spans="2:5" ht="15.6" thickTop="1" thickBot="1" x14ac:dyDescent="0.35">
      <c r="B31" s="1">
        <v>29</v>
      </c>
      <c r="C31" s="1" t="s">
        <v>26</v>
      </c>
      <c r="D31" s="1">
        <v>1.8</v>
      </c>
      <c r="E31" s="1">
        <v>23700</v>
      </c>
    </row>
    <row r="32" spans="2:5" ht="15.6" thickTop="1" thickBot="1" x14ac:dyDescent="0.35">
      <c r="B32" s="1">
        <v>30</v>
      </c>
      <c r="C32" s="1" t="s">
        <v>27</v>
      </c>
      <c r="D32" s="1">
        <v>2</v>
      </c>
      <c r="E32" s="1">
        <v>30700</v>
      </c>
    </row>
    <row r="33" spans="2:5" ht="15.6" thickTop="1" thickBot="1" x14ac:dyDescent="0.35">
      <c r="B33" s="1">
        <v>31</v>
      </c>
      <c r="C33" s="1" t="s">
        <v>28</v>
      </c>
      <c r="D33" s="1">
        <v>2.5</v>
      </c>
      <c r="E33" s="1">
        <v>37900</v>
      </c>
    </row>
    <row r="34" spans="2:5" ht="15.6" thickTop="1" thickBot="1" x14ac:dyDescent="0.35">
      <c r="B34" s="1">
        <v>32</v>
      </c>
      <c r="C34" s="1" t="s">
        <v>29</v>
      </c>
      <c r="D34" s="1">
        <v>2</v>
      </c>
      <c r="E34" s="1">
        <v>32600</v>
      </c>
    </row>
    <row r="35" spans="2:5" ht="15.6" thickTop="1" thickBot="1" x14ac:dyDescent="0.35">
      <c r="B35" s="1">
        <v>33</v>
      </c>
      <c r="C35" s="1" t="s">
        <v>30</v>
      </c>
      <c r="D35" s="1">
        <v>4</v>
      </c>
      <c r="E35" s="1">
        <v>44517</v>
      </c>
    </row>
    <row r="36" spans="2:5" ht="15.6" thickTop="1" thickBot="1" x14ac:dyDescent="0.35">
      <c r="B36" s="1">
        <v>34</v>
      </c>
      <c r="C36" s="1" t="s">
        <v>31</v>
      </c>
      <c r="D36" s="1">
        <v>4</v>
      </c>
      <c r="E36" s="1">
        <v>39213</v>
      </c>
    </row>
    <row r="37" spans="2:5" ht="15.6" thickTop="1" thickBot="1" x14ac:dyDescent="0.35">
      <c r="B37" s="1">
        <v>35</v>
      </c>
      <c r="C37" s="1" t="s">
        <v>32</v>
      </c>
      <c r="D37" s="1">
        <v>4</v>
      </c>
      <c r="E37" s="1">
        <v>31310</v>
      </c>
    </row>
    <row r="38" spans="2:5" ht="15.6" thickTop="1" thickBot="1" x14ac:dyDescent="0.35">
      <c r="B38" s="1">
        <v>36</v>
      </c>
      <c r="C38" s="1" t="s">
        <v>33</v>
      </c>
      <c r="D38" s="1">
        <v>2</v>
      </c>
      <c r="E38" s="1">
        <v>29690</v>
      </c>
    </row>
    <row r="39" spans="2:5" ht="15.6" thickTop="1" thickBot="1" x14ac:dyDescent="0.35">
      <c r="B39" s="1">
        <v>37</v>
      </c>
      <c r="C39" s="1" t="s">
        <v>34</v>
      </c>
      <c r="D39" s="1">
        <v>2</v>
      </c>
      <c r="E39" s="1">
        <v>31970</v>
      </c>
    </row>
    <row r="40" spans="2:5" ht="15.6" thickTop="1" thickBot="1" x14ac:dyDescent="0.35">
      <c r="B40" s="1">
        <v>38</v>
      </c>
      <c r="C40" s="1" t="s">
        <v>35</v>
      </c>
      <c r="D40" s="1">
        <v>2</v>
      </c>
      <c r="E40" s="1">
        <v>35920</v>
      </c>
    </row>
    <row r="41" spans="2:5" ht="15.6" thickTop="1" thickBot="1" x14ac:dyDescent="0.35">
      <c r="B41" s="1">
        <v>39</v>
      </c>
      <c r="C41" s="1" t="s">
        <v>36</v>
      </c>
      <c r="D41" s="1">
        <v>1.8</v>
      </c>
      <c r="E41" s="1">
        <v>14200</v>
      </c>
    </row>
    <row r="42" spans="2:5" ht="15.6" thickTop="1" thickBot="1" x14ac:dyDescent="0.35">
      <c r="B42" s="1">
        <v>40</v>
      </c>
      <c r="C42" s="1" t="s">
        <v>37</v>
      </c>
      <c r="D42" s="1">
        <v>1.8</v>
      </c>
      <c r="E42" s="1">
        <v>13250</v>
      </c>
    </row>
    <row r="43" spans="2:5" ht="15.6" thickTop="1" thickBot="1" x14ac:dyDescent="0.35">
      <c r="B43" s="1">
        <v>41</v>
      </c>
      <c r="C43" s="1" t="s">
        <v>38</v>
      </c>
      <c r="D43" s="1">
        <v>1.8</v>
      </c>
      <c r="E43" s="1">
        <v>14490</v>
      </c>
    </row>
    <row r="44" spans="2:5" ht="15.6" thickTop="1" thickBot="1" x14ac:dyDescent="0.35">
      <c r="B44" s="1">
        <v>42</v>
      </c>
      <c r="C44" s="1" t="s">
        <v>39</v>
      </c>
      <c r="D44" s="1">
        <v>2.4</v>
      </c>
      <c r="E44" s="1">
        <v>23100</v>
      </c>
    </row>
    <row r="45" spans="2:5" ht="15.6" thickTop="1" thickBot="1" x14ac:dyDescent="0.35">
      <c r="B45" s="1">
        <v>43</v>
      </c>
      <c r="C45" s="1" t="s">
        <v>40</v>
      </c>
      <c r="D45" s="1">
        <v>2.4</v>
      </c>
      <c r="E45" s="1">
        <v>24750</v>
      </c>
    </row>
    <row r="46" spans="2:5" ht="15.6" thickTop="1" thickBot="1" x14ac:dyDescent="0.35">
      <c r="B46" s="1">
        <v>44</v>
      </c>
      <c r="C46" s="1" t="s">
        <v>41</v>
      </c>
      <c r="D46" s="1">
        <v>2.4</v>
      </c>
      <c r="E46" s="1">
        <v>26300</v>
      </c>
    </row>
    <row r="47" spans="2:5" ht="15.6" thickTop="1" thickBot="1" x14ac:dyDescent="0.35">
      <c r="B47" s="1">
        <v>45</v>
      </c>
      <c r="C47" s="1" t="s">
        <v>42</v>
      </c>
      <c r="D47" s="1">
        <v>2.4</v>
      </c>
      <c r="E47" s="1">
        <v>27950</v>
      </c>
    </row>
    <row r="48" spans="2:5" ht="15.6" thickTop="1" thickBot="1" x14ac:dyDescent="0.35">
      <c r="B48" s="1">
        <v>46</v>
      </c>
      <c r="C48" s="1" t="s">
        <v>43</v>
      </c>
      <c r="D48" s="1">
        <v>3.9</v>
      </c>
      <c r="E48" s="1">
        <v>25750</v>
      </c>
    </row>
    <row r="49" spans="2:5" ht="15.6" thickTop="1" thickBot="1" x14ac:dyDescent="0.35">
      <c r="B49" s="1">
        <v>47</v>
      </c>
      <c r="C49" s="1" t="s">
        <v>44</v>
      </c>
      <c r="D49" s="1">
        <v>3.9</v>
      </c>
      <c r="E49" s="1">
        <v>27750</v>
      </c>
    </row>
    <row r="50" spans="2:5" ht="15.6" thickTop="1" thickBot="1" x14ac:dyDescent="0.35">
      <c r="B50" s="1">
        <v>48</v>
      </c>
      <c r="C50" s="1" t="s">
        <v>45</v>
      </c>
      <c r="D50" s="1">
        <v>4.2</v>
      </c>
      <c r="E50" s="1">
        <v>31850</v>
      </c>
    </row>
    <row r="51" spans="2:5" ht="15.6" thickTop="1" thickBot="1" x14ac:dyDescent="0.35">
      <c r="B51" s="1">
        <v>49</v>
      </c>
      <c r="C51" s="1" t="s">
        <v>46</v>
      </c>
      <c r="D51" s="1">
        <v>2.8</v>
      </c>
      <c r="E51" s="1">
        <v>21200</v>
      </c>
    </row>
    <row r="52" spans="2:5" ht="15.6" thickTop="1" thickBot="1" x14ac:dyDescent="0.35">
      <c r="B52" s="1">
        <v>50</v>
      </c>
      <c r="C52" s="1" t="s">
        <v>47</v>
      </c>
      <c r="D52" s="1">
        <v>2.8</v>
      </c>
      <c r="E52" s="1">
        <v>18900</v>
      </c>
    </row>
    <row r="53" spans="2:5" ht="15.6" thickTop="1" thickBot="1" x14ac:dyDescent="0.35">
      <c r="B53" s="1">
        <v>51</v>
      </c>
      <c r="C53" s="1" t="s">
        <v>48</v>
      </c>
      <c r="D53" s="1">
        <v>2.8</v>
      </c>
      <c r="E53" s="1">
        <v>23300</v>
      </c>
    </row>
    <row r="54" spans="2:5" ht="15.6" thickTop="1" thickBot="1" x14ac:dyDescent="0.35">
      <c r="B54" s="1">
        <v>52</v>
      </c>
      <c r="C54" s="1" t="s">
        <v>49</v>
      </c>
      <c r="D54" s="1">
        <v>2.8</v>
      </c>
      <c r="E54" s="1">
        <v>21700</v>
      </c>
    </row>
    <row r="55" spans="2:5" ht="15.6" thickTop="1" thickBot="1" x14ac:dyDescent="0.35">
      <c r="B55" s="1">
        <v>53</v>
      </c>
      <c r="C55" s="1" t="s">
        <v>50</v>
      </c>
      <c r="D55" s="1">
        <v>2.8</v>
      </c>
      <c r="E55" s="1">
        <v>32400</v>
      </c>
    </row>
    <row r="56" spans="2:5" ht="15.6" thickTop="1" thickBot="1" x14ac:dyDescent="0.35">
      <c r="B56" s="1">
        <v>54</v>
      </c>
      <c r="C56" s="1" t="s">
        <v>51</v>
      </c>
      <c r="D56" s="1">
        <v>2.8</v>
      </c>
      <c r="E56" s="1">
        <v>26500</v>
      </c>
    </row>
    <row r="57" spans="2:5" ht="15.6" thickTop="1" thickBot="1" x14ac:dyDescent="0.35">
      <c r="B57" s="1">
        <v>55</v>
      </c>
      <c r="C57" s="1" t="s">
        <v>52</v>
      </c>
      <c r="D57" s="1">
        <v>2.8</v>
      </c>
      <c r="E57" s="1">
        <v>30000</v>
      </c>
    </row>
    <row r="58" spans="2:5" ht="15.6" thickTop="1" thickBot="1" x14ac:dyDescent="0.35">
      <c r="B58" s="1">
        <v>56</v>
      </c>
      <c r="C58" s="1" t="s">
        <v>53</v>
      </c>
      <c r="D58" s="1">
        <v>2.8</v>
      </c>
      <c r="E58" s="1">
        <v>39000</v>
      </c>
    </row>
    <row r="59" spans="2:5" ht="15.6" thickTop="1" thickBot="1" x14ac:dyDescent="0.35">
      <c r="B59" s="1">
        <v>57</v>
      </c>
      <c r="C59" s="1"/>
      <c r="D59" s="1"/>
      <c r="E59" s="1"/>
    </row>
    <row r="60" spans="2:5" ht="15" thickTop="1" x14ac:dyDescent="0.3"/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K30"/>
  <sheetViews>
    <sheetView tabSelected="1" zoomScaleNormal="100" workbookViewId="0">
      <selection activeCell="D30" sqref="D30"/>
    </sheetView>
  </sheetViews>
  <sheetFormatPr baseColWidth="10" defaultRowHeight="14.4" x14ac:dyDescent="0.3"/>
  <cols>
    <col min="4" max="4" width="28.33203125" customWidth="1"/>
    <col min="5" max="5" width="7.33203125" customWidth="1"/>
    <col min="6" max="6" width="12.5546875" customWidth="1"/>
    <col min="10" max="10" width="61.44140625" customWidth="1"/>
  </cols>
  <sheetData>
    <row r="1" spans="1:11" x14ac:dyDescent="0.3">
      <c r="A1" s="3"/>
      <c r="B1" s="3"/>
      <c r="C1" s="3"/>
      <c r="D1" s="3"/>
      <c r="E1" s="3"/>
      <c r="F1" s="3"/>
      <c r="G1" s="3"/>
    </row>
    <row r="2" spans="1:11" ht="15" thickBot="1" x14ac:dyDescent="0.35">
      <c r="A2" s="3"/>
      <c r="B2" s="3"/>
      <c r="C2" s="3"/>
      <c r="D2" s="3"/>
      <c r="E2" s="3"/>
      <c r="F2" s="3"/>
      <c r="G2" s="3"/>
    </row>
    <row r="3" spans="1:11" ht="15.6" thickTop="1" thickBot="1" x14ac:dyDescent="0.35">
      <c r="A3" s="3"/>
      <c r="B3" s="3"/>
      <c r="C3" s="2" t="s">
        <v>56</v>
      </c>
      <c r="D3" s="3"/>
      <c r="E3" s="3"/>
      <c r="F3" s="3"/>
      <c r="G3" s="3"/>
    </row>
    <row r="4" spans="1:11" ht="15" thickTop="1" x14ac:dyDescent="0.3">
      <c r="A4" s="3"/>
      <c r="B4" s="3"/>
      <c r="C4" s="3"/>
      <c r="D4" s="3"/>
      <c r="E4" s="3"/>
      <c r="F4" s="3"/>
      <c r="G4" s="3"/>
    </row>
    <row r="5" spans="1:11" x14ac:dyDescent="0.3">
      <c r="A5" s="3"/>
      <c r="B5" s="3"/>
      <c r="C5" s="3"/>
      <c r="D5" s="3"/>
      <c r="E5" s="3"/>
      <c r="F5" s="3"/>
      <c r="G5" s="3"/>
    </row>
    <row r="6" spans="1:11" ht="15" thickBot="1" x14ac:dyDescent="0.35">
      <c r="A6" s="3"/>
      <c r="B6" s="3"/>
      <c r="C6" s="3"/>
      <c r="D6" s="3"/>
      <c r="E6" s="3"/>
      <c r="F6" s="3"/>
      <c r="G6" s="3"/>
    </row>
    <row r="7" spans="1:11" ht="15.6" thickTop="1" thickBot="1" x14ac:dyDescent="0.35">
      <c r="A7" s="3"/>
      <c r="B7" s="3"/>
      <c r="C7" s="3"/>
      <c r="D7" s="4" t="s">
        <v>57</v>
      </c>
      <c r="E7" s="5" t="s">
        <v>59</v>
      </c>
      <c r="F7" s="5" t="s">
        <v>58</v>
      </c>
      <c r="G7" s="6"/>
      <c r="K7">
        <v>25</v>
      </c>
    </row>
    <row r="8" spans="1:11" ht="15.6" thickTop="1" thickBot="1" x14ac:dyDescent="0.35">
      <c r="A8" s="3"/>
      <c r="B8" s="3"/>
      <c r="C8" s="3"/>
      <c r="D8" s="3"/>
      <c r="E8" s="3"/>
      <c r="F8" s="3"/>
      <c r="G8" s="3"/>
    </row>
    <row r="9" spans="1:11" ht="15.6" thickTop="1" thickBot="1" x14ac:dyDescent="0.35">
      <c r="A9" s="3"/>
      <c r="B9" s="3"/>
      <c r="C9" s="3"/>
      <c r="D9" s="7">
        <f>VLOOKUP(Datos!$B$1,Datos!$B$2:$E$58,2,FALSE)</f>
        <v>0</v>
      </c>
      <c r="E9" s="7">
        <f>VLOOKUP(Datos!$B$1,Datos!$B$2:$E$58,3,FALSE)</f>
        <v>0</v>
      </c>
      <c r="F9" s="12">
        <f>(VLOOKUP(Datos!B1,Datos!$B$2:$E$58,4,FALSE))*Datos!H1</f>
        <v>0</v>
      </c>
      <c r="G9" s="3"/>
    </row>
    <row r="10" spans="1:11" ht="15.6" thickTop="1" thickBot="1" x14ac:dyDescent="0.35">
      <c r="A10" s="3"/>
      <c r="B10" s="3"/>
      <c r="C10" s="3"/>
      <c r="D10" s="3"/>
      <c r="E10" s="3"/>
      <c r="F10" s="3"/>
      <c r="G10" s="3"/>
      <c r="J10" s="11"/>
    </row>
    <row r="11" spans="1:11" ht="15.6" thickTop="1" thickBot="1" x14ac:dyDescent="0.35">
      <c r="A11" s="3"/>
      <c r="B11" s="3"/>
      <c r="C11" s="3"/>
      <c r="D11" s="8" t="s">
        <v>60</v>
      </c>
      <c r="E11" s="3"/>
      <c r="F11" s="3"/>
      <c r="G11" s="3"/>
    </row>
    <row r="12" spans="1:11" ht="15.6" thickTop="1" thickBot="1" x14ac:dyDescent="0.35">
      <c r="A12" s="3"/>
      <c r="B12" s="3"/>
      <c r="C12" s="3"/>
      <c r="D12" s="9" t="s">
        <v>62</v>
      </c>
      <c r="E12" s="6"/>
      <c r="F12" s="3"/>
      <c r="G12" s="3"/>
    </row>
    <row r="13" spans="1:11" ht="15.6" thickTop="1" thickBot="1" x14ac:dyDescent="0.35">
      <c r="A13" s="3"/>
      <c r="B13" s="3"/>
      <c r="C13" s="3"/>
      <c r="D13" s="9" t="s">
        <v>61</v>
      </c>
      <c r="E13" s="10"/>
      <c r="F13" s="3"/>
      <c r="G13" s="3"/>
    </row>
    <row r="14" spans="1:11" ht="15.6" thickTop="1" thickBot="1" x14ac:dyDescent="0.35">
      <c r="A14" s="3"/>
      <c r="B14" s="3"/>
      <c r="C14" s="3"/>
      <c r="D14" s="3"/>
      <c r="E14" s="3"/>
      <c r="F14" s="3"/>
      <c r="G14" s="3"/>
    </row>
    <row r="15" spans="1:11" ht="25.95" customHeight="1" thickTop="1" thickBot="1" x14ac:dyDescent="0.35">
      <c r="A15" s="3"/>
      <c r="B15" s="10"/>
      <c r="C15" s="10"/>
      <c r="D15" s="10"/>
      <c r="E15" s="3"/>
      <c r="F15" s="3"/>
      <c r="G15" s="3"/>
      <c r="J15" s="11"/>
    </row>
    <row r="16" spans="1:11" ht="15.6" thickTop="1" thickBot="1" x14ac:dyDescent="0.35">
      <c r="A16" s="3"/>
      <c r="B16" s="3"/>
      <c r="C16" s="3"/>
      <c r="D16" s="3"/>
      <c r="E16" s="3"/>
      <c r="F16" s="3"/>
      <c r="G16" s="3"/>
    </row>
    <row r="17" spans="1:7" ht="15.6" thickTop="1" thickBot="1" x14ac:dyDescent="0.35">
      <c r="A17" s="3"/>
      <c r="B17" s="3"/>
      <c r="C17" s="3"/>
      <c r="D17" s="3"/>
      <c r="E17" s="3"/>
      <c r="F17" s="14" t="e">
        <f xml:space="preserve"> IF(ISERROR(PMT(D23/D27,(D24*D27)+D26,D22)*-1),” “,
                                     PMT(D23/D27,(D24*D27)+D26,D22)*-1)</f>
        <v>#NAME?</v>
      </c>
      <c r="G17" s="3"/>
    </row>
    <row r="18" spans="1:7" ht="15" thickTop="1" x14ac:dyDescent="0.3">
      <c r="A18" s="3"/>
      <c r="B18" s="3"/>
      <c r="C18" s="3"/>
      <c r="D18" s="3"/>
      <c r="E18" s="3"/>
      <c r="F18" s="3"/>
      <c r="G18" s="3"/>
    </row>
    <row r="19" spans="1:7" ht="15" thickBot="1" x14ac:dyDescent="0.35">
      <c r="A19" s="3"/>
      <c r="B19" s="3"/>
      <c r="C19" s="3"/>
      <c r="D19" s="13"/>
      <c r="E19" s="3"/>
      <c r="F19" s="3"/>
      <c r="G19" s="3"/>
    </row>
    <row r="20" spans="1:7" ht="15.6" thickTop="1" thickBot="1" x14ac:dyDescent="0.35">
      <c r="A20" s="3"/>
      <c r="B20" s="23" t="s">
        <v>66</v>
      </c>
      <c r="C20" s="24"/>
      <c r="D20" s="17">
        <f>IF(ISERROR(F9*IF(E13=Datos!E1,0,1)),” “,F9*IF(E13=Datos!E1,0,1))</f>
        <v>0</v>
      </c>
      <c r="E20" s="3"/>
      <c r="F20" s="3"/>
      <c r="G20" s="3"/>
    </row>
    <row r="21" spans="1:7" ht="15.6" thickTop="1" thickBot="1" x14ac:dyDescent="0.35">
      <c r="A21" s="3"/>
      <c r="B21" s="23" t="s">
        <v>67</v>
      </c>
      <c r="C21" s="24"/>
      <c r="D21" s="22">
        <f xml:space="preserve"> Datos!F1/100</f>
        <v>0</v>
      </c>
      <c r="E21" s="3"/>
      <c r="F21" s="15">
        <f xml:space="preserve"> IF(ISERROR(D20*D21),” “,D20*D21)</f>
        <v>0</v>
      </c>
      <c r="G21" s="3"/>
    </row>
    <row r="22" spans="1:7" ht="15.6" thickTop="1" thickBot="1" x14ac:dyDescent="0.35">
      <c r="A22" s="3"/>
      <c r="B22" s="23" t="s">
        <v>63</v>
      </c>
      <c r="C22" s="24"/>
      <c r="D22" s="18">
        <f xml:space="preserve"> IF(ISERROR(D20-F21),” “,D20-F21)</f>
        <v>0</v>
      </c>
      <c r="E22" s="3"/>
      <c r="F22" s="16">
        <f>D20-F21</f>
        <v>0</v>
      </c>
      <c r="G22" s="3"/>
    </row>
    <row r="23" spans="1:7" ht="15.6" thickTop="1" thickBot="1" x14ac:dyDescent="0.35">
      <c r="A23" s="3"/>
      <c r="B23" s="23" t="s">
        <v>68</v>
      </c>
      <c r="C23" s="24"/>
      <c r="D23" s="19">
        <f xml:space="preserve"> Datos!F2/1000</f>
        <v>0</v>
      </c>
      <c r="E23" s="3"/>
      <c r="F23" s="3"/>
      <c r="G23" s="3"/>
    </row>
    <row r="24" spans="1:7" ht="15.6" thickTop="1" thickBot="1" x14ac:dyDescent="0.35">
      <c r="A24" s="3"/>
      <c r="B24" s="23" t="s">
        <v>64</v>
      </c>
      <c r="C24" s="24"/>
      <c r="D24" s="20">
        <f xml:space="preserve"> Datos!$F$3</f>
        <v>0</v>
      </c>
      <c r="E24" s="3"/>
      <c r="F24" s="3"/>
      <c r="G24" s="3"/>
    </row>
    <row r="25" spans="1:7" ht="15.6" thickTop="1" thickBot="1" x14ac:dyDescent="0.35">
      <c r="A25" s="3"/>
      <c r="B25" s="3" t="s">
        <v>72</v>
      </c>
      <c r="C25" s="3"/>
      <c r="D25" s="3"/>
      <c r="E25" s="3"/>
      <c r="F25" s="3"/>
      <c r="G25" s="3"/>
    </row>
    <row r="26" spans="1:7" ht="15.6" thickTop="1" thickBot="1" x14ac:dyDescent="0.35">
      <c r="A26" s="3"/>
      <c r="B26" s="23" t="s">
        <v>65</v>
      </c>
      <c r="C26" s="24"/>
      <c r="D26" s="20">
        <f>Datos!$F$4</f>
        <v>0</v>
      </c>
      <c r="E26" s="3"/>
      <c r="F26" s="3"/>
      <c r="G26" s="3"/>
    </row>
    <row r="27" spans="1:7" ht="15.6" thickTop="1" thickBot="1" x14ac:dyDescent="0.35">
      <c r="A27" s="3"/>
      <c r="B27" s="23" t="s">
        <v>69</v>
      </c>
      <c r="C27" s="24"/>
      <c r="D27" s="20">
        <v>12</v>
      </c>
      <c r="E27" s="3"/>
      <c r="F27" s="3"/>
      <c r="G27" s="3"/>
    </row>
    <row r="28" spans="1:7" ht="15.6" thickTop="1" thickBot="1" x14ac:dyDescent="0.35">
      <c r="A28" s="3"/>
      <c r="B28" s="3" t="s">
        <v>70</v>
      </c>
      <c r="C28" s="3"/>
      <c r="D28" s="3"/>
      <c r="E28" s="3"/>
      <c r="F28" s="3"/>
      <c r="G28" s="3"/>
    </row>
    <row r="29" spans="1:7" ht="15.6" thickTop="1" thickBot="1" x14ac:dyDescent="0.35">
      <c r="A29" s="3"/>
      <c r="B29" s="23" t="s">
        <v>71</v>
      </c>
      <c r="C29" s="24"/>
      <c r="D29" s="21">
        <f ca="1">TODAY()+31</f>
        <v>42348</v>
      </c>
      <c r="E29" s="3"/>
      <c r="F29" s="3"/>
      <c r="G29" s="3"/>
    </row>
    <row r="30" spans="1:7" ht="15" thickTop="1" x14ac:dyDescent="0.3">
      <c r="A30" s="3"/>
      <c r="B30" s="3" t="s">
        <v>70</v>
      </c>
      <c r="C30" s="3"/>
      <c r="D30" s="3"/>
      <c r="E30" s="3"/>
      <c r="F30" s="3"/>
      <c r="G30" s="3"/>
    </row>
  </sheetData>
  <mergeCells count="8">
    <mergeCell ref="B27:C27"/>
    <mergeCell ref="B29:C29"/>
    <mergeCell ref="B20:C20"/>
    <mergeCell ref="B21:C21"/>
    <mergeCell ref="B22:C22"/>
    <mergeCell ref="B23:C23"/>
    <mergeCell ref="B24:C24"/>
    <mergeCell ref="B26:C2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Drop Down 5">
              <controlPr defaultSize="0" autoLine="0" autoPict="0">
                <anchor moveWithCells="1">
                  <from>
                    <xdr:col>2</xdr:col>
                    <xdr:colOff>784860</xdr:colOff>
                    <xdr:row>3</xdr:row>
                    <xdr:rowOff>68580</xdr:rowOff>
                  </from>
                  <to>
                    <xdr:col>3</xdr:col>
                    <xdr:colOff>1935480</xdr:colOff>
                    <xdr:row>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4</xdr:col>
                    <xdr:colOff>144780</xdr:colOff>
                    <xdr:row>11</xdr:row>
                    <xdr:rowOff>144780</xdr:rowOff>
                  </from>
                  <to>
                    <xdr:col>4</xdr:col>
                    <xdr:colOff>388620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Spinner 9">
              <controlPr defaultSize="0" autoPict="0">
                <anchor moveWithCells="1" sizeWithCells="1">
                  <from>
                    <xdr:col>4</xdr:col>
                    <xdr:colOff>30480</xdr:colOff>
                    <xdr:row>20</xdr:row>
                    <xdr:rowOff>22860</xdr:rowOff>
                  </from>
                  <to>
                    <xdr:col>4</xdr:col>
                    <xdr:colOff>480060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Spinner 15">
              <controlPr defaultSize="0" autoPict="0">
                <anchor moveWithCells="1" sizeWithCells="1">
                  <from>
                    <xdr:col>4</xdr:col>
                    <xdr:colOff>22860</xdr:colOff>
                    <xdr:row>23</xdr:row>
                    <xdr:rowOff>22860</xdr:rowOff>
                  </from>
                  <to>
                    <xdr:col>4</xdr:col>
                    <xdr:colOff>480060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8" name="Scroll Bar 17">
              <controlPr defaultSize="0" autoPict="0">
                <anchor moveWithCells="1">
                  <from>
                    <xdr:col>4</xdr:col>
                    <xdr:colOff>30480</xdr:colOff>
                    <xdr:row>22</xdr:row>
                    <xdr:rowOff>30480</xdr:rowOff>
                  </from>
                  <to>
                    <xdr:col>5</xdr:col>
                    <xdr:colOff>762000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Scroll Bar 20">
              <controlPr defaultSize="0" autoPict="0">
                <anchor moveWithCells="1">
                  <from>
                    <xdr:col>4</xdr:col>
                    <xdr:colOff>30480</xdr:colOff>
                    <xdr:row>25</xdr:row>
                    <xdr:rowOff>30480</xdr:rowOff>
                  </from>
                  <to>
                    <xdr:col>5</xdr:col>
                    <xdr:colOff>762000</xdr:colOff>
                    <xdr:row>26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 navejas</dc:creator>
  <cp:lastModifiedBy>yosa navejas</cp:lastModifiedBy>
  <dcterms:created xsi:type="dcterms:W3CDTF">2015-03-06T07:53:23Z</dcterms:created>
  <dcterms:modified xsi:type="dcterms:W3CDTF">2015-11-09T19:02:42Z</dcterms:modified>
</cp:coreProperties>
</file>