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yosaf\Desktop\Septimo\Metodos\Segundo Parcial\T1 Analisis de Sensibilidad\"/>
    </mc:Choice>
  </mc:AlternateContent>
  <xr:revisionPtr revIDLastSave="0" documentId="8_{A15A1FD7-B00C-4265-BE5E-9D59FA3AB7B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1" sheetId="1" r:id="rId1"/>
    <sheet name="P2" sheetId="2" r:id="rId2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'P2'!$G$68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0" i="2" l="1"/>
  <c r="C60" i="2"/>
  <c r="D60" i="2"/>
  <c r="E60" i="2"/>
  <c r="F60" i="2"/>
  <c r="G60" i="2"/>
  <c r="B60" i="2"/>
  <c r="I71" i="2"/>
  <c r="I72" i="2"/>
  <c r="H71" i="2"/>
  <c r="H72" i="2"/>
  <c r="H70" i="2"/>
  <c r="G71" i="2"/>
  <c r="G72" i="2"/>
  <c r="G70" i="2"/>
  <c r="C53" i="2"/>
  <c r="D53" i="2"/>
  <c r="E53" i="2"/>
  <c r="F53" i="2"/>
  <c r="B53" i="2"/>
  <c r="H44" i="2"/>
  <c r="H43" i="2"/>
  <c r="H42" i="2"/>
  <c r="J40" i="2"/>
  <c r="D44" i="2"/>
  <c r="D42" i="2"/>
  <c r="D41" i="2"/>
  <c r="D40" i="2"/>
  <c r="J35" i="2"/>
  <c r="D36" i="2"/>
  <c r="E36" i="2"/>
  <c r="F36" i="2"/>
  <c r="G36" i="2"/>
  <c r="C36" i="2"/>
  <c r="D35" i="2"/>
  <c r="E35" i="2"/>
  <c r="F35" i="2"/>
  <c r="G35" i="2"/>
  <c r="H35" i="2"/>
  <c r="I35" i="2"/>
  <c r="C35" i="2"/>
  <c r="G33" i="2"/>
  <c r="H33" i="2"/>
  <c r="I33" i="2"/>
  <c r="J33" i="2"/>
  <c r="C33" i="2"/>
  <c r="D33" i="2"/>
  <c r="E33" i="2"/>
  <c r="G32" i="2"/>
  <c r="H32" i="2"/>
  <c r="I32" i="2"/>
  <c r="J32" i="2"/>
  <c r="C32" i="2"/>
  <c r="D32" i="2"/>
  <c r="E32" i="2"/>
  <c r="F32" i="2"/>
  <c r="F33" i="2"/>
  <c r="G34" i="2"/>
  <c r="H34" i="2"/>
  <c r="I34" i="2"/>
  <c r="J34" i="2"/>
  <c r="C34" i="2"/>
  <c r="D34" i="2"/>
  <c r="E34" i="2"/>
  <c r="F34" i="2"/>
  <c r="K26" i="2"/>
  <c r="K27" i="2"/>
  <c r="K25" i="2"/>
  <c r="C27" i="2"/>
  <c r="E26" i="2"/>
  <c r="F26" i="2"/>
  <c r="G26" i="2"/>
  <c r="H26" i="2"/>
  <c r="I26" i="2"/>
  <c r="J26" i="2"/>
  <c r="E27" i="2"/>
  <c r="F27" i="2"/>
  <c r="G27" i="2"/>
  <c r="H27" i="2"/>
  <c r="I27" i="2"/>
  <c r="J27" i="2"/>
  <c r="C26" i="2"/>
  <c r="D27" i="2"/>
  <c r="D26" i="2"/>
  <c r="E25" i="2"/>
  <c r="F25" i="2"/>
  <c r="G25" i="2"/>
  <c r="H25" i="2"/>
  <c r="I25" i="2"/>
  <c r="J25" i="2"/>
  <c r="C25" i="2"/>
  <c r="D25" i="2"/>
  <c r="K19" i="2"/>
  <c r="K20" i="2"/>
  <c r="K18" i="2"/>
  <c r="D20" i="2"/>
  <c r="E20" i="2"/>
  <c r="F20" i="2"/>
  <c r="G20" i="2"/>
  <c r="H20" i="2"/>
  <c r="I20" i="2"/>
  <c r="J20" i="2"/>
  <c r="C20" i="2"/>
  <c r="D18" i="2"/>
  <c r="E18" i="2"/>
  <c r="F18" i="2"/>
  <c r="G18" i="2"/>
  <c r="H18" i="2"/>
  <c r="I18" i="2"/>
  <c r="J18" i="2"/>
  <c r="C18" i="2"/>
  <c r="D19" i="2"/>
  <c r="E19" i="2"/>
  <c r="F19" i="2"/>
  <c r="G19" i="2"/>
  <c r="H19" i="2"/>
  <c r="I19" i="2"/>
  <c r="J19" i="2"/>
  <c r="C19" i="2"/>
  <c r="K12" i="2"/>
  <c r="K13" i="2"/>
  <c r="K11" i="2"/>
  <c r="O24" i="1"/>
  <c r="O23" i="1"/>
  <c r="O19" i="1"/>
  <c r="O18" i="1"/>
  <c r="N11" i="1"/>
  <c r="O11" i="1"/>
  <c r="P11" i="1"/>
  <c r="M11" i="1"/>
  <c r="N6" i="1"/>
  <c r="O6" i="1"/>
  <c r="P6" i="1"/>
  <c r="M6" i="1"/>
  <c r="C28" i="1"/>
  <c r="H27" i="1"/>
  <c r="H26" i="1"/>
  <c r="G19" i="1"/>
  <c r="H24" i="1"/>
  <c r="C25" i="1"/>
  <c r="C27" i="1"/>
  <c r="D20" i="1"/>
  <c r="E20" i="1"/>
  <c r="F20" i="1"/>
  <c r="C20" i="1"/>
  <c r="D19" i="1"/>
  <c r="E19" i="1"/>
  <c r="F19" i="1"/>
  <c r="C19" i="1"/>
  <c r="E18" i="1"/>
  <c r="F18" i="1"/>
  <c r="G18" i="1"/>
  <c r="C18" i="1"/>
  <c r="D18" i="1"/>
  <c r="D17" i="1"/>
  <c r="E17" i="1"/>
  <c r="F17" i="1"/>
  <c r="G17" i="1"/>
  <c r="C17" i="1"/>
  <c r="H12" i="1"/>
  <c r="H11" i="1"/>
</calcChain>
</file>

<file path=xl/sharedStrings.xml><?xml version="1.0" encoding="utf-8"?>
<sst xmlns="http://schemas.openxmlformats.org/spreadsheetml/2006/main" count="199" uniqueCount="83">
  <si>
    <t>𝑴á𝒙 𝒁 = 𝟐𝒙 + 𝟑𝒚</t>
  </si>
  <si>
    <t xml:space="preserve">𝑠. 𝑎. : </t>
  </si>
  <si>
    <t>3𝑥 + 4𝑦 ≤ 100</t>
  </si>
  <si>
    <t>5𝑥 + 𝑦 ≤ 60</t>
  </si>
  <si>
    <t xml:space="preserve"> 𝑥 ≥ 0, 𝑦 ≥ 0</t>
  </si>
  <si>
    <t>Z = 2x + 3y + 0h1 +0h2</t>
  </si>
  <si>
    <t>Cj</t>
  </si>
  <si>
    <t>x</t>
  </si>
  <si>
    <t>y</t>
  </si>
  <si>
    <t>h1</t>
  </si>
  <si>
    <t>h2</t>
  </si>
  <si>
    <t>Zj</t>
  </si>
  <si>
    <t>3𝑥 + 4𝑦 + h1= 100</t>
  </si>
  <si>
    <t>5𝑥 + 𝑦 + h2 = 60</t>
  </si>
  <si>
    <t>Cj-Zj</t>
  </si>
  <si>
    <t>Cociente</t>
  </si>
  <si>
    <t>Ya no hay positivos en Zj</t>
  </si>
  <si>
    <t>Para los cocientes de la F. O.</t>
  </si>
  <si>
    <t>Z</t>
  </si>
  <si>
    <t>3-1/3 &lt;= y &lt;= 3 + 0</t>
  </si>
  <si>
    <t>8/3 &lt;= y &lt;= 3</t>
  </si>
  <si>
    <t>Para los coeficientes de las restricciones</t>
  </si>
  <si>
    <t>r1</t>
  </si>
  <si>
    <t>ind.</t>
  </si>
  <si>
    <t>100-100 &lt;= r1 &lt;= 100 + 140</t>
  </si>
  <si>
    <t>0 &lt;= r1 &lt;= 240</t>
  </si>
  <si>
    <t>r2</t>
  </si>
  <si>
    <t>2-0 &lt;= x &lt;= 2+0</t>
  </si>
  <si>
    <t>x = 2</t>
  </si>
  <si>
    <t>60-35 &lt;= r2 &lt;= 60+0</t>
  </si>
  <si>
    <t>25 &lt;= r2 &lt;= 60</t>
  </si>
  <si>
    <t>𝑴í𝒏 𝒁 = 𝟑𝒎 + 𝒏</t>
  </si>
  <si>
    <t xml:space="preserve"> 𝑠. 𝑎. :</t>
  </si>
  <si>
    <t xml:space="preserve"> 𝑚 + 2𝑛 ≤ 20</t>
  </si>
  <si>
    <t>2𝑚 + 𝑛 ≥ 15</t>
  </si>
  <si>
    <t>2𝑚 + 2𝑛 ≥ 35</t>
  </si>
  <si>
    <t>𝑚 ≥ 0, 𝑛 ≥ 0</t>
  </si>
  <si>
    <t xml:space="preserve"> 𝑚 + 2𝑛 + h1 = 20</t>
  </si>
  <si>
    <t>2𝑚 + 𝑛 + A1 - h2 = 15</t>
  </si>
  <si>
    <t>2𝑚 + 2𝑛 + A2 - h3 = 35</t>
  </si>
  <si>
    <t>m</t>
  </si>
  <si>
    <t>n</t>
  </si>
  <si>
    <t>A1</t>
  </si>
  <si>
    <t>A2</t>
  </si>
  <si>
    <t>Cj - Zj</t>
  </si>
  <si>
    <t>h3</t>
  </si>
  <si>
    <t>4M</t>
  </si>
  <si>
    <t>3M</t>
  </si>
  <si>
    <t>-M</t>
  </si>
  <si>
    <t>M</t>
  </si>
  <si>
    <t>𝒁 = 𝟑𝒎 + 𝒏 + MA1 + MA2 + 0h1 + 0h2 + 0h3</t>
  </si>
  <si>
    <t>3 - 4M</t>
  </si>
  <si>
    <t>1 - 3M</t>
  </si>
  <si>
    <t>Cj -Zj</t>
  </si>
  <si>
    <t>1.5+M</t>
  </si>
  <si>
    <t>-0.5-M</t>
  </si>
  <si>
    <t>2M</t>
  </si>
  <si>
    <t>-1.5+M</t>
  </si>
  <si>
    <t>1.5-M</t>
  </si>
  <si>
    <t>5/3 - 2M/3</t>
  </si>
  <si>
    <t>-5/3 + 2M/3</t>
  </si>
  <si>
    <t>-5/3 + 5M/3</t>
  </si>
  <si>
    <t>-1/3-2/3M</t>
  </si>
  <si>
    <t>1/3+2/3M</t>
  </si>
  <si>
    <t>M - 5/2</t>
  </si>
  <si>
    <t>Ya no hay negativos en Cj - Zj</t>
  </si>
  <si>
    <t>Para los coeficientes de la FO</t>
  </si>
  <si>
    <t>#DIV/0</t>
  </si>
  <si>
    <t>3-2 &lt;= m &lt;= 3 + infinito</t>
  </si>
  <si>
    <t>1 &lt;= m &lt;= infinito</t>
  </si>
  <si>
    <t>Para los de la restricción</t>
  </si>
  <si>
    <t>Cociente h1</t>
  </si>
  <si>
    <t>Cociente h2</t>
  </si>
  <si>
    <t>Cociente h3</t>
  </si>
  <si>
    <t>20-2.5 &lt;= r1 = 20+15</t>
  </si>
  <si>
    <t>17.5 &lt;= r1 &lt;= 35</t>
  </si>
  <si>
    <t>35 -5 &lt;= r3 &lt;= 35 +35/3</t>
  </si>
  <si>
    <t>30 &lt;= r3 &lt;= 140/3</t>
  </si>
  <si>
    <t>-infinito</t>
  </si>
  <si>
    <t>1 - infinito &lt;= n &lt;= 1 + 2</t>
  </si>
  <si>
    <t>-infinito &lt;= n &lt;= 3</t>
  </si>
  <si>
    <t>15-17.5 &lt;= r2 &lt;= 15 + infinito</t>
  </si>
  <si>
    <t>-2.5 &lt;= r2 &lt;= infinito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</si>
</sst>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\ ???/???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quotePrefix="1"/>
    <xf numFmtId="0" fontId="0" fillId="3" borderId="0" xfId="0" applyFill="1"/>
    <xf numFmtId="0" fontId="0" fillId="3" borderId="0" xfId="0" quotePrefix="1" applyFill="1"/>
    <xf numFmtId="168" fontId="0" fillId="0" borderId="0" xfId="0" applyNumberFormat="1"/>
    <xf numFmtId="168" fontId="0" fillId="3" borderId="0" xfId="0" applyNumberFormat="1" applyFill="1"/>
    <xf numFmtId="168" fontId="0" fillId="2" borderId="0" xfId="0" applyNumberFormat="1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8"/>
  <sheetViews>
    <sheetView workbookViewId="0">
      <selection activeCell="R8" sqref="R8"/>
    </sheetView>
  </sheetViews>
  <sheetFormatPr baseColWidth="10" defaultColWidth="9.140625" defaultRowHeight="15" x14ac:dyDescent="0.25"/>
  <cols>
    <col min="10" max="10" width="9.140625" style="1"/>
  </cols>
  <sheetData>
    <row r="2" spans="2:18" x14ac:dyDescent="0.25">
      <c r="B2" t="s">
        <v>0</v>
      </c>
      <c r="E2" t="s">
        <v>5</v>
      </c>
      <c r="L2" t="s">
        <v>17</v>
      </c>
      <c r="P2" s="1" t="s">
        <v>7</v>
      </c>
    </row>
    <row r="3" spans="2:18" x14ac:dyDescent="0.25">
      <c r="B3" t="s">
        <v>1</v>
      </c>
    </row>
    <row r="4" spans="2:18" x14ac:dyDescent="0.25">
      <c r="B4" t="s">
        <v>2</v>
      </c>
      <c r="E4" t="s">
        <v>12</v>
      </c>
      <c r="L4" t="s">
        <v>14</v>
      </c>
      <c r="M4">
        <v>-0.25</v>
      </c>
      <c r="N4">
        <v>0</v>
      </c>
      <c r="O4">
        <v>-0.75</v>
      </c>
      <c r="P4">
        <v>0</v>
      </c>
      <c r="R4" t="s">
        <v>27</v>
      </c>
    </row>
    <row r="5" spans="2:18" x14ac:dyDescent="0.25">
      <c r="B5" t="s">
        <v>3</v>
      </c>
      <c r="E5" t="s">
        <v>13</v>
      </c>
      <c r="L5" t="s">
        <v>7</v>
      </c>
      <c r="M5">
        <v>0</v>
      </c>
      <c r="N5">
        <v>0</v>
      </c>
      <c r="O5">
        <v>0</v>
      </c>
      <c r="P5">
        <v>0</v>
      </c>
      <c r="R5" t="s">
        <v>28</v>
      </c>
    </row>
    <row r="6" spans="2:18" x14ac:dyDescent="0.25">
      <c r="B6" t="s">
        <v>4</v>
      </c>
      <c r="L6" t="s">
        <v>15</v>
      </c>
      <c r="M6" t="e">
        <f>M4/M5</f>
        <v>#DIV/0!</v>
      </c>
      <c r="N6" t="e">
        <f t="shared" ref="N6:P6" si="0">N4/N5</f>
        <v>#DIV/0!</v>
      </c>
      <c r="O6" t="e">
        <f t="shared" si="0"/>
        <v>#DIV/0!</v>
      </c>
      <c r="P6" t="e">
        <f t="shared" si="0"/>
        <v>#DIV/0!</v>
      </c>
    </row>
    <row r="8" spans="2:18" x14ac:dyDescent="0.25">
      <c r="B8" t="s">
        <v>6</v>
      </c>
      <c r="C8">
        <v>2</v>
      </c>
      <c r="D8">
        <v>3</v>
      </c>
      <c r="E8">
        <v>0</v>
      </c>
      <c r="F8">
        <v>0</v>
      </c>
      <c r="P8" s="1" t="s">
        <v>8</v>
      </c>
    </row>
    <row r="9" spans="2:18" x14ac:dyDescent="0.25">
      <c r="L9" t="s">
        <v>14</v>
      </c>
      <c r="M9">
        <v>-0.25</v>
      </c>
      <c r="N9">
        <v>0</v>
      </c>
      <c r="O9">
        <v>-0.75</v>
      </c>
      <c r="P9">
        <v>0</v>
      </c>
      <c r="R9" t="s">
        <v>19</v>
      </c>
    </row>
    <row r="10" spans="2:18" x14ac:dyDescent="0.25">
      <c r="C10" t="s">
        <v>7</v>
      </c>
      <c r="D10" t="s">
        <v>8</v>
      </c>
      <c r="E10" t="s">
        <v>9</v>
      </c>
      <c r="F10" t="s">
        <v>10</v>
      </c>
      <c r="H10" t="s">
        <v>15</v>
      </c>
      <c r="L10" t="s">
        <v>8</v>
      </c>
      <c r="M10">
        <v>0.75</v>
      </c>
      <c r="N10">
        <v>1</v>
      </c>
      <c r="O10">
        <v>0.25</v>
      </c>
      <c r="P10">
        <v>0</v>
      </c>
      <c r="R10" t="s">
        <v>20</v>
      </c>
    </row>
    <row r="11" spans="2:18" x14ac:dyDescent="0.25">
      <c r="B11" t="s">
        <v>9</v>
      </c>
      <c r="C11" s="1">
        <v>3</v>
      </c>
      <c r="D11" s="1">
        <v>4</v>
      </c>
      <c r="E11" s="1">
        <v>1</v>
      </c>
      <c r="F11" s="1">
        <v>0</v>
      </c>
      <c r="G11" s="1">
        <v>100</v>
      </c>
      <c r="H11">
        <f>G11/D11</f>
        <v>25</v>
      </c>
      <c r="L11" t="s">
        <v>15</v>
      </c>
      <c r="M11">
        <f>M9/M10</f>
        <v>-0.33333333333333331</v>
      </c>
      <c r="N11">
        <f t="shared" ref="N11:P11" si="1">N9/N10</f>
        <v>0</v>
      </c>
      <c r="O11">
        <f t="shared" si="1"/>
        <v>-3</v>
      </c>
      <c r="P11" t="e">
        <f t="shared" si="1"/>
        <v>#DIV/0!</v>
      </c>
    </row>
    <row r="12" spans="2:18" x14ac:dyDescent="0.25">
      <c r="B12" t="s">
        <v>10</v>
      </c>
      <c r="C12">
        <v>5</v>
      </c>
      <c r="D12" s="1">
        <v>1</v>
      </c>
      <c r="E12">
        <v>0</v>
      </c>
      <c r="F12">
        <v>1</v>
      </c>
      <c r="G12">
        <v>60</v>
      </c>
      <c r="H12">
        <f>G12/D12</f>
        <v>60</v>
      </c>
    </row>
    <row r="13" spans="2:18" x14ac:dyDescent="0.25">
      <c r="B13" t="s">
        <v>11</v>
      </c>
      <c r="C13">
        <v>0</v>
      </c>
      <c r="D13" s="1">
        <v>0</v>
      </c>
      <c r="E13">
        <v>0</v>
      </c>
      <c r="F13">
        <v>0</v>
      </c>
    </row>
    <row r="14" spans="2:18" x14ac:dyDescent="0.25">
      <c r="B14" t="s">
        <v>14</v>
      </c>
      <c r="C14">
        <v>2</v>
      </c>
      <c r="D14" s="1">
        <v>3</v>
      </c>
      <c r="E14">
        <v>0</v>
      </c>
      <c r="F14">
        <v>0</v>
      </c>
    </row>
    <row r="15" spans="2:18" x14ac:dyDescent="0.25">
      <c r="L15" t="s">
        <v>21</v>
      </c>
    </row>
    <row r="16" spans="2:18" x14ac:dyDescent="0.25">
      <c r="C16" t="s">
        <v>7</v>
      </c>
      <c r="D16" t="s">
        <v>8</v>
      </c>
      <c r="E16" t="s">
        <v>9</v>
      </c>
      <c r="F16" t="s">
        <v>10</v>
      </c>
      <c r="Q16" s="1" t="s">
        <v>22</v>
      </c>
    </row>
    <row r="17" spans="2:18" x14ac:dyDescent="0.25">
      <c r="B17" t="s">
        <v>8</v>
      </c>
      <c r="C17">
        <f>C11/4</f>
        <v>0.75</v>
      </c>
      <c r="D17">
        <f t="shared" ref="D17:G17" si="2">D11/4</f>
        <v>1</v>
      </c>
      <c r="E17">
        <f t="shared" si="2"/>
        <v>0.25</v>
      </c>
      <c r="F17">
        <f t="shared" si="2"/>
        <v>0</v>
      </c>
      <c r="G17">
        <f t="shared" si="2"/>
        <v>25</v>
      </c>
      <c r="M17" t="s">
        <v>23</v>
      </c>
      <c r="N17" t="s">
        <v>9</v>
      </c>
      <c r="O17" t="s">
        <v>15</v>
      </c>
    </row>
    <row r="18" spans="2:18" x14ac:dyDescent="0.25">
      <c r="B18" t="s">
        <v>10</v>
      </c>
      <c r="C18">
        <f>C12 - C17</f>
        <v>4.25</v>
      </c>
      <c r="D18">
        <f>D12 - D17</f>
        <v>0</v>
      </c>
      <c r="E18">
        <f t="shared" ref="E18:G18" si="3">E12 - E17</f>
        <v>-0.25</v>
      </c>
      <c r="F18">
        <f t="shared" si="3"/>
        <v>1</v>
      </c>
      <c r="G18">
        <f t="shared" si="3"/>
        <v>35</v>
      </c>
      <c r="M18">
        <v>25</v>
      </c>
      <c r="N18">
        <v>0.25</v>
      </c>
      <c r="O18">
        <f>M18/N18</f>
        <v>100</v>
      </c>
      <c r="R18" t="s">
        <v>24</v>
      </c>
    </row>
    <row r="19" spans="2:18" x14ac:dyDescent="0.25">
      <c r="B19" t="s">
        <v>11</v>
      </c>
      <c r="C19">
        <f>3*C17</f>
        <v>2.25</v>
      </c>
      <c r="D19">
        <f t="shared" ref="D19:G19" si="4">3*D17</f>
        <v>3</v>
      </c>
      <c r="E19">
        <f t="shared" si="4"/>
        <v>0.75</v>
      </c>
      <c r="F19">
        <f t="shared" si="4"/>
        <v>0</v>
      </c>
      <c r="G19">
        <f t="shared" si="4"/>
        <v>75</v>
      </c>
      <c r="M19">
        <v>35</v>
      </c>
      <c r="N19">
        <v>-0.25</v>
      </c>
      <c r="O19">
        <f>M19/N19</f>
        <v>-140</v>
      </c>
      <c r="R19" t="s">
        <v>25</v>
      </c>
    </row>
    <row r="20" spans="2:18" x14ac:dyDescent="0.25">
      <c r="B20" t="s">
        <v>14</v>
      </c>
      <c r="C20">
        <f>C8-C19</f>
        <v>-0.25</v>
      </c>
      <c r="D20">
        <f t="shared" ref="D20:F20" si="5">D8-D19</f>
        <v>0</v>
      </c>
      <c r="E20">
        <f t="shared" si="5"/>
        <v>-0.75</v>
      </c>
      <c r="F20">
        <f t="shared" si="5"/>
        <v>0</v>
      </c>
    </row>
    <row r="21" spans="2:18" x14ac:dyDescent="0.25">
      <c r="Q21" t="s">
        <v>26</v>
      </c>
    </row>
    <row r="22" spans="2:18" x14ac:dyDescent="0.25">
      <c r="B22" t="s">
        <v>16</v>
      </c>
      <c r="M22" t="s">
        <v>23</v>
      </c>
      <c r="N22" t="s">
        <v>10</v>
      </c>
      <c r="O22" t="s">
        <v>15</v>
      </c>
    </row>
    <row r="23" spans="2:18" x14ac:dyDescent="0.25">
      <c r="M23">
        <v>25</v>
      </c>
      <c r="N23">
        <v>0</v>
      </c>
      <c r="O23" t="e">
        <f xml:space="preserve"> M23/N23</f>
        <v>#DIV/0!</v>
      </c>
      <c r="R23" t="s">
        <v>29</v>
      </c>
    </row>
    <row r="24" spans="2:18" x14ac:dyDescent="0.25">
      <c r="B24" t="s">
        <v>7</v>
      </c>
      <c r="C24">
        <v>0</v>
      </c>
      <c r="E24" t="s">
        <v>5</v>
      </c>
      <c r="H24">
        <f>2*C24 + 3*C25</f>
        <v>75</v>
      </c>
      <c r="M24">
        <v>35</v>
      </c>
      <c r="N24">
        <v>1</v>
      </c>
      <c r="O24">
        <f xml:space="preserve"> M24/N24</f>
        <v>35</v>
      </c>
      <c r="R24" t="s">
        <v>30</v>
      </c>
    </row>
    <row r="25" spans="2:18" x14ac:dyDescent="0.25">
      <c r="B25" t="s">
        <v>8</v>
      </c>
      <c r="C25">
        <f>G17</f>
        <v>25</v>
      </c>
    </row>
    <row r="26" spans="2:18" x14ac:dyDescent="0.25">
      <c r="B26" t="s">
        <v>9</v>
      </c>
      <c r="C26">
        <v>0</v>
      </c>
      <c r="E26" t="s">
        <v>12</v>
      </c>
      <c r="H26">
        <f>3*C24 + 4*C25</f>
        <v>100</v>
      </c>
    </row>
    <row r="27" spans="2:18" x14ac:dyDescent="0.25">
      <c r="B27" t="s">
        <v>10</v>
      </c>
      <c r="C27">
        <f>G18</f>
        <v>35</v>
      </c>
      <c r="E27" t="s">
        <v>13</v>
      </c>
      <c r="H27">
        <f>5*C24 + C25 + C27</f>
        <v>60</v>
      </c>
    </row>
    <row r="28" spans="2:18" x14ac:dyDescent="0.25">
      <c r="B28" t="s">
        <v>18</v>
      </c>
      <c r="C28">
        <f>G19</f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090F1-1870-4418-B028-F1A4F615BF75}">
  <dimension ref="A1:R75"/>
  <sheetViews>
    <sheetView tabSelected="1" workbookViewId="0">
      <selection activeCell="C11" sqref="C11"/>
    </sheetView>
  </sheetViews>
  <sheetFormatPr baseColWidth="10" defaultRowHeight="15" x14ac:dyDescent="0.25"/>
  <cols>
    <col min="3" max="3" width="11.85546875" bestFit="1" customWidth="1"/>
    <col min="8" max="8" width="11.85546875" bestFit="1" customWidth="1"/>
  </cols>
  <sheetData>
    <row r="1" spans="2:11" x14ac:dyDescent="0.25">
      <c r="B1" t="s">
        <v>31</v>
      </c>
      <c r="D1" t="s">
        <v>50</v>
      </c>
    </row>
    <row r="2" spans="2:11" x14ac:dyDescent="0.25">
      <c r="B2" t="s">
        <v>32</v>
      </c>
    </row>
    <row r="3" spans="2:11" x14ac:dyDescent="0.25">
      <c r="B3" t="s">
        <v>33</v>
      </c>
      <c r="D3" t="s">
        <v>37</v>
      </c>
    </row>
    <row r="4" spans="2:11" x14ac:dyDescent="0.25">
      <c r="B4" t="s">
        <v>34</v>
      </c>
      <c r="D4" t="s">
        <v>38</v>
      </c>
    </row>
    <row r="5" spans="2:11" x14ac:dyDescent="0.25">
      <c r="B5" t="s">
        <v>35</v>
      </c>
      <c r="D5" t="s">
        <v>39</v>
      </c>
    </row>
    <row r="6" spans="2:11" x14ac:dyDescent="0.25">
      <c r="B6" t="s">
        <v>36</v>
      </c>
    </row>
    <row r="8" spans="2:11" x14ac:dyDescent="0.25">
      <c r="B8" t="s">
        <v>6</v>
      </c>
      <c r="C8">
        <v>3</v>
      </c>
      <c r="D8">
        <v>1</v>
      </c>
      <c r="E8">
        <v>0</v>
      </c>
      <c r="F8">
        <v>0</v>
      </c>
      <c r="G8">
        <v>0</v>
      </c>
      <c r="H8" t="s">
        <v>49</v>
      </c>
      <c r="I8" t="s">
        <v>49</v>
      </c>
    </row>
    <row r="10" spans="2:11" x14ac:dyDescent="0.25">
      <c r="C10" t="s">
        <v>40</v>
      </c>
      <c r="D10" t="s">
        <v>41</v>
      </c>
      <c r="E10" t="s">
        <v>9</v>
      </c>
      <c r="F10" t="s">
        <v>10</v>
      </c>
      <c r="G10" t="s">
        <v>45</v>
      </c>
      <c r="H10" t="s">
        <v>42</v>
      </c>
      <c r="I10" t="s">
        <v>43</v>
      </c>
      <c r="K10" t="s">
        <v>15</v>
      </c>
    </row>
    <row r="11" spans="2:11" x14ac:dyDescent="0.25">
      <c r="B11" t="s">
        <v>9</v>
      </c>
      <c r="C11" s="3">
        <v>1</v>
      </c>
      <c r="D11">
        <v>2</v>
      </c>
      <c r="E11">
        <v>1</v>
      </c>
      <c r="F11">
        <v>0</v>
      </c>
      <c r="G11">
        <v>0</v>
      </c>
      <c r="H11">
        <v>0</v>
      </c>
      <c r="I11">
        <v>0</v>
      </c>
      <c r="J11">
        <v>20</v>
      </c>
      <c r="K11">
        <f>J11/C11</f>
        <v>20</v>
      </c>
    </row>
    <row r="12" spans="2:11" x14ac:dyDescent="0.25">
      <c r="B12" t="s">
        <v>42</v>
      </c>
      <c r="C12" s="3">
        <v>2</v>
      </c>
      <c r="D12" s="3">
        <v>1</v>
      </c>
      <c r="E12" s="3">
        <v>0</v>
      </c>
      <c r="F12" s="3">
        <v>-1</v>
      </c>
      <c r="G12" s="3">
        <v>0</v>
      </c>
      <c r="H12" s="3">
        <v>1</v>
      </c>
      <c r="I12" s="3">
        <v>0</v>
      </c>
      <c r="J12" s="3">
        <v>15</v>
      </c>
      <c r="K12">
        <f t="shared" ref="K12:K13" si="0">J12/C12</f>
        <v>7.5</v>
      </c>
    </row>
    <row r="13" spans="2:11" x14ac:dyDescent="0.25">
      <c r="B13" t="s">
        <v>43</v>
      </c>
      <c r="C13" s="3">
        <v>2</v>
      </c>
      <c r="D13">
        <v>2</v>
      </c>
      <c r="E13">
        <v>0</v>
      </c>
      <c r="F13">
        <v>0</v>
      </c>
      <c r="G13">
        <v>-1</v>
      </c>
      <c r="H13">
        <v>0</v>
      </c>
      <c r="I13">
        <v>1</v>
      </c>
      <c r="J13">
        <v>35</v>
      </c>
      <c r="K13">
        <f t="shared" si="0"/>
        <v>17.5</v>
      </c>
    </row>
    <row r="14" spans="2:11" x14ac:dyDescent="0.25">
      <c r="B14" t="s">
        <v>11</v>
      </c>
      <c r="C14" s="3" t="s">
        <v>46</v>
      </c>
      <c r="D14" t="s">
        <v>47</v>
      </c>
      <c r="E14">
        <v>0</v>
      </c>
      <c r="F14" s="2" t="s">
        <v>48</v>
      </c>
      <c r="G14" s="2" t="s">
        <v>48</v>
      </c>
      <c r="H14" t="s">
        <v>49</v>
      </c>
      <c r="I14" t="s">
        <v>49</v>
      </c>
    </row>
    <row r="15" spans="2:11" x14ac:dyDescent="0.25">
      <c r="B15" t="s">
        <v>44</v>
      </c>
      <c r="C15" s="3" t="s">
        <v>51</v>
      </c>
      <c r="D15" t="s">
        <v>52</v>
      </c>
      <c r="E15">
        <v>0</v>
      </c>
      <c r="F15" s="2" t="s">
        <v>49</v>
      </c>
      <c r="G15" t="s">
        <v>49</v>
      </c>
      <c r="H15">
        <v>0</v>
      </c>
      <c r="I15">
        <v>0</v>
      </c>
    </row>
    <row r="17" spans="2:11" x14ac:dyDescent="0.25">
      <c r="C17" t="s">
        <v>40</v>
      </c>
      <c r="D17" t="s">
        <v>41</v>
      </c>
      <c r="E17" t="s">
        <v>9</v>
      </c>
      <c r="F17" t="s">
        <v>10</v>
      </c>
      <c r="G17" t="s">
        <v>45</v>
      </c>
      <c r="H17" t="s">
        <v>42</v>
      </c>
      <c r="I17" t="s">
        <v>43</v>
      </c>
      <c r="K17" t="s">
        <v>15</v>
      </c>
    </row>
    <row r="18" spans="2:11" x14ac:dyDescent="0.25">
      <c r="B18" t="s">
        <v>9</v>
      </c>
      <c r="C18" s="3">
        <f>C11 - C19</f>
        <v>0</v>
      </c>
      <c r="D18" s="3">
        <f t="shared" ref="D18:J18" si="1">D11 - D19</f>
        <v>1.5</v>
      </c>
      <c r="E18" s="3">
        <f t="shared" si="1"/>
        <v>1</v>
      </c>
      <c r="F18" s="3">
        <f t="shared" si="1"/>
        <v>0.5</v>
      </c>
      <c r="G18" s="3">
        <f t="shared" si="1"/>
        <v>0</v>
      </c>
      <c r="H18" s="3">
        <f t="shared" si="1"/>
        <v>-0.5</v>
      </c>
      <c r="I18" s="3">
        <f t="shared" si="1"/>
        <v>0</v>
      </c>
      <c r="J18" s="3">
        <f t="shared" si="1"/>
        <v>12.5</v>
      </c>
      <c r="K18">
        <f>J18/D18</f>
        <v>8.3333333333333339</v>
      </c>
    </row>
    <row r="19" spans="2:11" x14ac:dyDescent="0.25">
      <c r="B19" t="s">
        <v>40</v>
      </c>
      <c r="C19">
        <f xml:space="preserve"> C12/2</f>
        <v>1</v>
      </c>
      <c r="D19" s="3">
        <f t="shared" ref="D19:J19" si="2" xml:space="preserve"> D12/2</f>
        <v>0.5</v>
      </c>
      <c r="E19">
        <f t="shared" si="2"/>
        <v>0</v>
      </c>
      <c r="F19">
        <f t="shared" si="2"/>
        <v>-0.5</v>
      </c>
      <c r="G19">
        <f t="shared" si="2"/>
        <v>0</v>
      </c>
      <c r="H19">
        <f t="shared" si="2"/>
        <v>0.5</v>
      </c>
      <c r="I19">
        <f t="shared" si="2"/>
        <v>0</v>
      </c>
      <c r="J19">
        <f t="shared" si="2"/>
        <v>7.5</v>
      </c>
      <c r="K19">
        <f t="shared" ref="K19:K20" si="3">J19/D19</f>
        <v>15</v>
      </c>
    </row>
    <row r="20" spans="2:11" x14ac:dyDescent="0.25">
      <c r="B20" t="s">
        <v>43</v>
      </c>
      <c r="C20">
        <f>C13-$C$13*C19</f>
        <v>0</v>
      </c>
      <c r="D20" s="3">
        <f>D13-$C$13*D19</f>
        <v>1</v>
      </c>
      <c r="E20">
        <f>E13-$C$13*E19</f>
        <v>0</v>
      </c>
      <c r="F20">
        <f>F13-$C$13*F19</f>
        <v>1</v>
      </c>
      <c r="G20">
        <f>G13-$C$13*G19</f>
        <v>-1</v>
      </c>
      <c r="H20">
        <f>H13-$C$13*H19</f>
        <v>-1</v>
      </c>
      <c r="I20">
        <f>I13-$C$13*I19</f>
        <v>1</v>
      </c>
      <c r="J20">
        <f>J13-$C$13*J19</f>
        <v>20</v>
      </c>
      <c r="K20">
        <f t="shared" si="3"/>
        <v>20</v>
      </c>
    </row>
    <row r="21" spans="2:11" x14ac:dyDescent="0.25">
      <c r="B21" t="s">
        <v>11</v>
      </c>
      <c r="C21">
        <v>3</v>
      </c>
      <c r="D21" s="3" t="s">
        <v>54</v>
      </c>
      <c r="E21">
        <v>0</v>
      </c>
      <c r="F21" s="2" t="s">
        <v>57</v>
      </c>
      <c r="G21" s="2" t="s">
        <v>48</v>
      </c>
      <c r="H21" s="2" t="s">
        <v>48</v>
      </c>
      <c r="I21" t="s">
        <v>49</v>
      </c>
    </row>
    <row r="22" spans="2:11" x14ac:dyDescent="0.25">
      <c r="B22" t="s">
        <v>53</v>
      </c>
      <c r="C22">
        <v>0</v>
      </c>
      <c r="D22" s="4" t="s">
        <v>55</v>
      </c>
      <c r="E22">
        <v>0</v>
      </c>
      <c r="F22" s="2" t="s">
        <v>58</v>
      </c>
      <c r="G22" t="s">
        <v>49</v>
      </c>
      <c r="H22" t="s">
        <v>56</v>
      </c>
      <c r="I22">
        <v>0</v>
      </c>
    </row>
    <row r="24" spans="2:11" x14ac:dyDescent="0.25">
      <c r="C24" t="s">
        <v>40</v>
      </c>
      <c r="D24" t="s">
        <v>41</v>
      </c>
      <c r="E24" t="s">
        <v>9</v>
      </c>
      <c r="F24" t="s">
        <v>10</v>
      </c>
      <c r="G24" t="s">
        <v>45</v>
      </c>
      <c r="H24" t="s">
        <v>42</v>
      </c>
      <c r="I24" t="s">
        <v>43</v>
      </c>
      <c r="K24" t="s">
        <v>15</v>
      </c>
    </row>
    <row r="25" spans="2:11" x14ac:dyDescent="0.25">
      <c r="B25" t="s">
        <v>41</v>
      </c>
      <c r="C25" s="5">
        <f xml:space="preserve"> C18 / 1.5</f>
        <v>0</v>
      </c>
      <c r="D25" s="5">
        <f xml:space="preserve"> D18 / 1.5</f>
        <v>1</v>
      </c>
      <c r="E25" s="5">
        <f t="shared" ref="E25:J25" si="4" xml:space="preserve"> E18 / 1.5</f>
        <v>0.66666666666666663</v>
      </c>
      <c r="F25" s="6">
        <f t="shared" si="4"/>
        <v>0.33333333333333331</v>
      </c>
      <c r="G25" s="5">
        <f t="shared" si="4"/>
        <v>0</v>
      </c>
      <c r="H25" s="5">
        <f t="shared" si="4"/>
        <v>-0.33333333333333331</v>
      </c>
      <c r="I25" s="5">
        <f t="shared" si="4"/>
        <v>0</v>
      </c>
      <c r="J25" s="5">
        <f t="shared" si="4"/>
        <v>8.3333333333333339</v>
      </c>
      <c r="K25" s="5">
        <f>J25/F25</f>
        <v>25.000000000000004</v>
      </c>
    </row>
    <row r="26" spans="2:11" x14ac:dyDescent="0.25">
      <c r="B26" t="s">
        <v>40</v>
      </c>
      <c r="C26" s="5">
        <f>C19 - 0.5 * C25</f>
        <v>1</v>
      </c>
      <c r="D26" s="5">
        <f>D19 - 0.5 * D25</f>
        <v>0</v>
      </c>
      <c r="E26" s="5">
        <f t="shared" ref="E26:J26" si="5">E19 - 0.5 * E25</f>
        <v>-0.33333333333333331</v>
      </c>
      <c r="F26" s="6">
        <f t="shared" si="5"/>
        <v>-0.66666666666666663</v>
      </c>
      <c r="G26" s="5">
        <f t="shared" si="5"/>
        <v>0</v>
      </c>
      <c r="H26" s="5">
        <f t="shared" si="5"/>
        <v>0.66666666666666663</v>
      </c>
      <c r="I26" s="5">
        <f t="shared" si="5"/>
        <v>0</v>
      </c>
      <c r="J26" s="5">
        <f t="shared" si="5"/>
        <v>3.333333333333333</v>
      </c>
      <c r="K26" s="5">
        <f t="shared" ref="K26:K27" si="6">J26/F26</f>
        <v>-5</v>
      </c>
    </row>
    <row r="27" spans="2:11" x14ac:dyDescent="0.25">
      <c r="B27" t="s">
        <v>43</v>
      </c>
      <c r="C27" s="6">
        <f>C20-$D$20*C25</f>
        <v>0</v>
      </c>
      <c r="D27" s="6">
        <f>D20-$D$20*D25</f>
        <v>0</v>
      </c>
      <c r="E27" s="6">
        <f>E20-$D$20*E25</f>
        <v>-0.66666666666666663</v>
      </c>
      <c r="F27" s="6">
        <f>F20-$D$20*F25</f>
        <v>0.66666666666666674</v>
      </c>
      <c r="G27" s="6">
        <f>G20-$D$20*G25</f>
        <v>-1</v>
      </c>
      <c r="H27" s="6">
        <f>H20-$D$20*H25</f>
        <v>-0.66666666666666674</v>
      </c>
      <c r="I27" s="6">
        <f>I20-$D$20*I25</f>
        <v>1</v>
      </c>
      <c r="J27" s="6">
        <f>J20-$D$20*J25</f>
        <v>11.666666666666666</v>
      </c>
      <c r="K27" s="5">
        <f t="shared" si="6"/>
        <v>17.499999999999996</v>
      </c>
    </row>
    <row r="28" spans="2:11" x14ac:dyDescent="0.25">
      <c r="B28" t="s">
        <v>11</v>
      </c>
      <c r="C28">
        <v>3</v>
      </c>
      <c r="D28">
        <v>1</v>
      </c>
      <c r="E28" s="2" t="s">
        <v>62</v>
      </c>
      <c r="F28" s="4" t="s">
        <v>60</v>
      </c>
      <c r="G28" s="2" t="s">
        <v>48</v>
      </c>
      <c r="H28" t="s">
        <v>59</v>
      </c>
      <c r="I28" t="s">
        <v>49</v>
      </c>
    </row>
    <row r="29" spans="2:11" x14ac:dyDescent="0.25">
      <c r="B29" t="s">
        <v>44</v>
      </c>
      <c r="C29">
        <v>0</v>
      </c>
      <c r="D29">
        <v>0</v>
      </c>
      <c r="E29" s="2" t="s">
        <v>63</v>
      </c>
      <c r="F29" s="3" t="s">
        <v>59</v>
      </c>
      <c r="G29" t="s">
        <v>49</v>
      </c>
      <c r="H29" s="2" t="s">
        <v>61</v>
      </c>
      <c r="I29">
        <v>0</v>
      </c>
    </row>
    <row r="31" spans="2:11" x14ac:dyDescent="0.25">
      <c r="C31" t="s">
        <v>40</v>
      </c>
      <c r="D31" t="s">
        <v>41</v>
      </c>
      <c r="E31" t="s">
        <v>9</v>
      </c>
      <c r="F31" t="s">
        <v>10</v>
      </c>
      <c r="G31" t="s">
        <v>45</v>
      </c>
      <c r="H31" t="s">
        <v>42</v>
      </c>
      <c r="I31" t="s">
        <v>43</v>
      </c>
    </row>
    <row r="32" spans="2:11" x14ac:dyDescent="0.25">
      <c r="B32" t="s">
        <v>41</v>
      </c>
      <c r="C32" s="5">
        <f>C25-$F$25*C34</f>
        <v>0</v>
      </c>
      <c r="D32" s="5">
        <f>D25-$F$25*D34</f>
        <v>1</v>
      </c>
      <c r="E32" s="5">
        <f>E25-$F$25*E34</f>
        <v>1</v>
      </c>
      <c r="F32" s="5">
        <f>F25-$F$25*F34</f>
        <v>0</v>
      </c>
      <c r="G32" s="5">
        <f>G25-$F$25*G34</f>
        <v>0.5</v>
      </c>
      <c r="H32" s="5">
        <f>H25-$F$25*H34</f>
        <v>0</v>
      </c>
      <c r="I32" s="5">
        <f>I25-$F$25*I34</f>
        <v>-0.5</v>
      </c>
      <c r="J32" s="5">
        <f>J25-$F$25*J34</f>
        <v>2.5000000000000009</v>
      </c>
    </row>
    <row r="33" spans="2:10" x14ac:dyDescent="0.25">
      <c r="B33" t="s">
        <v>40</v>
      </c>
      <c r="C33" s="5">
        <f t="shared" ref="C33:E33" si="7" xml:space="preserve"> 2/3 * C34 + C26</f>
        <v>1</v>
      </c>
      <c r="D33" s="5">
        <f t="shared" si="7"/>
        <v>0</v>
      </c>
      <c r="E33" s="5">
        <f t="shared" si="7"/>
        <v>-1</v>
      </c>
      <c r="F33" s="5">
        <f xml:space="preserve"> 2/3 * F34 + F26</f>
        <v>0</v>
      </c>
      <c r="G33" s="5">
        <f t="shared" ref="G33" si="8" xml:space="preserve"> 2/3 * G34 + G26</f>
        <v>-1</v>
      </c>
      <c r="H33" s="5">
        <f t="shared" ref="H33" si="9" xml:space="preserve"> 2/3 * H34 + H26</f>
        <v>0</v>
      </c>
      <c r="I33" s="5">
        <f t="shared" ref="I33" si="10" xml:space="preserve"> 2/3 * I34 + I26</f>
        <v>1</v>
      </c>
      <c r="J33" s="5">
        <f xml:space="preserve"> 2/3 * J34 + J26</f>
        <v>15</v>
      </c>
    </row>
    <row r="34" spans="2:10" x14ac:dyDescent="0.25">
      <c r="B34" t="s">
        <v>10</v>
      </c>
      <c r="C34" s="5">
        <f t="shared" ref="C34:I34" si="11" xml:space="preserve"> 3/2 *C27</f>
        <v>0</v>
      </c>
      <c r="D34" s="5">
        <f t="shared" si="11"/>
        <v>0</v>
      </c>
      <c r="E34" s="5">
        <f t="shared" si="11"/>
        <v>-1</v>
      </c>
      <c r="F34" s="5">
        <f xml:space="preserve"> 3/2 *F27</f>
        <v>1</v>
      </c>
      <c r="G34" s="5">
        <f t="shared" si="11"/>
        <v>-1.5</v>
      </c>
      <c r="H34" s="5">
        <f t="shared" si="11"/>
        <v>-1</v>
      </c>
      <c r="I34" s="5">
        <f t="shared" si="11"/>
        <v>1.5</v>
      </c>
      <c r="J34" s="5">
        <f xml:space="preserve"> 3/2 *J27</f>
        <v>17.5</v>
      </c>
    </row>
    <row r="35" spans="2:10" x14ac:dyDescent="0.25">
      <c r="B35" t="s">
        <v>11</v>
      </c>
      <c r="C35" s="5">
        <f xml:space="preserve"> 3 *C33 + C32</f>
        <v>3</v>
      </c>
      <c r="D35" s="5">
        <f t="shared" ref="D35:J35" si="12" xml:space="preserve"> 3 *D33 + D32</f>
        <v>1</v>
      </c>
      <c r="E35" s="5">
        <f t="shared" si="12"/>
        <v>-2</v>
      </c>
      <c r="F35" s="5">
        <f t="shared" si="12"/>
        <v>0</v>
      </c>
      <c r="G35" s="5">
        <f t="shared" si="12"/>
        <v>-2.5</v>
      </c>
      <c r="H35" s="5">
        <f t="shared" si="12"/>
        <v>0</v>
      </c>
      <c r="I35" s="5">
        <f t="shared" si="12"/>
        <v>2.5</v>
      </c>
      <c r="J35" s="5">
        <f t="shared" si="12"/>
        <v>47.5</v>
      </c>
    </row>
    <row r="36" spans="2:10" x14ac:dyDescent="0.25">
      <c r="B36" t="s">
        <v>44</v>
      </c>
      <c r="C36" s="5">
        <f>C8-C35</f>
        <v>0</v>
      </c>
      <c r="D36" s="5">
        <f>D8-D35</f>
        <v>0</v>
      </c>
      <c r="E36" s="5">
        <f>E8-E35</f>
        <v>2</v>
      </c>
      <c r="F36" s="5">
        <f>F8-F35</f>
        <v>0</v>
      </c>
      <c r="G36" s="5">
        <f>G8-G35</f>
        <v>2.5</v>
      </c>
      <c r="H36" s="5" t="s">
        <v>49</v>
      </c>
      <c r="I36" s="5" t="s">
        <v>64</v>
      </c>
    </row>
    <row r="38" spans="2:10" x14ac:dyDescent="0.25">
      <c r="B38" t="s">
        <v>65</v>
      </c>
    </row>
    <row r="40" spans="2:10" x14ac:dyDescent="0.25">
      <c r="C40" t="s">
        <v>11</v>
      </c>
      <c r="D40" s="5">
        <f>J35</f>
        <v>47.5</v>
      </c>
      <c r="F40" t="s">
        <v>50</v>
      </c>
      <c r="J40" s="5">
        <f xml:space="preserve"> 3*D42 + D41</f>
        <v>47.5</v>
      </c>
    </row>
    <row r="41" spans="2:10" x14ac:dyDescent="0.25">
      <c r="C41" t="s">
        <v>41</v>
      </c>
      <c r="D41" s="5">
        <f>J32</f>
        <v>2.5000000000000009</v>
      </c>
    </row>
    <row r="42" spans="2:10" x14ac:dyDescent="0.25">
      <c r="C42" t="s">
        <v>40</v>
      </c>
      <c r="D42" s="5">
        <f>J33</f>
        <v>15</v>
      </c>
      <c r="F42" t="s">
        <v>37</v>
      </c>
      <c r="H42" s="7">
        <f>D42+2*D41+D43</f>
        <v>20</v>
      </c>
    </row>
    <row r="43" spans="2:10" x14ac:dyDescent="0.25">
      <c r="C43" t="s">
        <v>9</v>
      </c>
      <c r="D43">
        <v>0</v>
      </c>
      <c r="F43" t="s">
        <v>38</v>
      </c>
      <c r="H43" s="7">
        <f>2*D42+D41+D46-D44</f>
        <v>15</v>
      </c>
    </row>
    <row r="44" spans="2:10" x14ac:dyDescent="0.25">
      <c r="C44" t="s">
        <v>10</v>
      </c>
      <c r="D44" s="5">
        <f>J34</f>
        <v>17.5</v>
      </c>
      <c r="F44" t="s">
        <v>39</v>
      </c>
      <c r="H44" s="7">
        <f>2*D42+2*D41+D47-D45</f>
        <v>35</v>
      </c>
    </row>
    <row r="45" spans="2:10" x14ac:dyDescent="0.25">
      <c r="C45" t="s">
        <v>45</v>
      </c>
      <c r="D45">
        <v>0</v>
      </c>
    </row>
    <row r="46" spans="2:10" x14ac:dyDescent="0.25">
      <c r="C46" t="s">
        <v>42</v>
      </c>
      <c r="D46">
        <v>0</v>
      </c>
    </row>
    <row r="47" spans="2:10" x14ac:dyDescent="0.25">
      <c r="C47" t="s">
        <v>43</v>
      </c>
      <c r="D47">
        <v>0</v>
      </c>
    </row>
    <row r="49" spans="1:18" x14ac:dyDescent="0.25">
      <c r="A49" t="s">
        <v>66</v>
      </c>
      <c r="L49" s="8"/>
      <c r="M49" s="8"/>
      <c r="N49" s="9"/>
      <c r="O49" s="8"/>
      <c r="P49" s="8"/>
      <c r="Q49" s="8"/>
      <c r="R49" s="8"/>
    </row>
    <row r="50" spans="1:18" x14ac:dyDescent="0.25">
      <c r="L50" s="8"/>
      <c r="M50" s="8"/>
      <c r="N50" s="9"/>
      <c r="O50" s="8"/>
      <c r="P50" s="8"/>
      <c r="Q50" s="8"/>
      <c r="R50" s="8"/>
    </row>
    <row r="51" spans="1:18" x14ac:dyDescent="0.25">
      <c r="A51" t="s">
        <v>40</v>
      </c>
      <c r="B51">
        <v>1</v>
      </c>
      <c r="C51">
        <v>0</v>
      </c>
      <c r="D51">
        <v>-1</v>
      </c>
      <c r="E51">
        <v>0</v>
      </c>
      <c r="F51">
        <v>-1</v>
      </c>
      <c r="G51">
        <v>0</v>
      </c>
      <c r="H51">
        <v>1</v>
      </c>
      <c r="L51" s="8"/>
      <c r="M51" s="8"/>
      <c r="N51" s="9"/>
      <c r="O51" s="8"/>
      <c r="P51" s="8"/>
      <c r="Q51" s="8"/>
      <c r="R51" s="8"/>
    </row>
    <row r="52" spans="1:18" x14ac:dyDescent="0.25">
      <c r="A52" t="s">
        <v>14</v>
      </c>
      <c r="B52">
        <v>0</v>
      </c>
      <c r="C52">
        <v>0</v>
      </c>
      <c r="D52">
        <v>2</v>
      </c>
      <c r="E52">
        <v>0</v>
      </c>
      <c r="F52">
        <v>2.5</v>
      </c>
      <c r="G52" t="s">
        <v>49</v>
      </c>
      <c r="H52" t="s">
        <v>64</v>
      </c>
      <c r="L52" s="8"/>
      <c r="M52" s="8"/>
      <c r="N52" s="9"/>
      <c r="O52" s="8"/>
      <c r="P52" s="8"/>
      <c r="Q52" s="8"/>
      <c r="R52" s="8"/>
    </row>
    <row r="53" spans="1:18" x14ac:dyDescent="0.25">
      <c r="A53" t="s">
        <v>15</v>
      </c>
      <c r="B53">
        <f>B52 /B51</f>
        <v>0</v>
      </c>
      <c r="C53" t="e">
        <f t="shared" ref="C53:F53" si="13">C52 /C51</f>
        <v>#DIV/0!</v>
      </c>
      <c r="D53">
        <f t="shared" si="13"/>
        <v>-2</v>
      </c>
      <c r="E53" t="e">
        <f t="shared" si="13"/>
        <v>#DIV/0!</v>
      </c>
      <c r="F53">
        <f t="shared" si="13"/>
        <v>-2.5</v>
      </c>
      <c r="G53" t="s">
        <v>67</v>
      </c>
      <c r="H53" t="s">
        <v>64</v>
      </c>
      <c r="L53" s="8"/>
      <c r="M53" s="8"/>
      <c r="N53" s="8"/>
      <c r="O53" s="8"/>
      <c r="P53" s="8"/>
      <c r="Q53" s="8"/>
      <c r="R53" s="8"/>
    </row>
    <row r="54" spans="1:18" x14ac:dyDescent="0.25">
      <c r="L54" s="8"/>
      <c r="M54" s="8"/>
      <c r="N54" s="8"/>
      <c r="O54" s="8"/>
      <c r="P54" s="8"/>
      <c r="Q54" s="8"/>
      <c r="R54" s="8"/>
    </row>
    <row r="55" spans="1:18" x14ac:dyDescent="0.25">
      <c r="C55" t="s">
        <v>68</v>
      </c>
      <c r="L55" s="8"/>
      <c r="M55" s="8"/>
      <c r="N55" s="8"/>
      <c r="O55" s="8"/>
      <c r="P55" s="8"/>
      <c r="Q55" s="8"/>
      <c r="R55" s="8"/>
    </row>
    <row r="56" spans="1:18" x14ac:dyDescent="0.25">
      <c r="C56" t="s">
        <v>69</v>
      </c>
      <c r="L56" s="8"/>
      <c r="M56" s="8"/>
      <c r="N56" s="8"/>
      <c r="O56" s="8"/>
      <c r="P56" s="8"/>
      <c r="Q56" s="8"/>
      <c r="R56" s="8"/>
    </row>
    <row r="57" spans="1:18" x14ac:dyDescent="0.25">
      <c r="L57" s="8"/>
      <c r="M57" s="8"/>
      <c r="N57" s="8"/>
      <c r="O57" s="8"/>
      <c r="P57" s="8"/>
      <c r="Q57" s="8"/>
      <c r="R57" s="8"/>
    </row>
    <row r="58" spans="1:18" x14ac:dyDescent="0.25">
      <c r="A58" t="s">
        <v>41</v>
      </c>
      <c r="B58">
        <v>0</v>
      </c>
      <c r="C58">
        <v>1</v>
      </c>
      <c r="D58">
        <v>1</v>
      </c>
      <c r="E58">
        <v>0</v>
      </c>
      <c r="F58">
        <v>0.5</v>
      </c>
      <c r="G58">
        <v>0</v>
      </c>
      <c r="H58">
        <v>-0.5</v>
      </c>
      <c r="L58" s="8"/>
      <c r="M58" s="8"/>
      <c r="N58" s="8"/>
      <c r="O58" s="8"/>
      <c r="P58" s="8"/>
      <c r="Q58" s="8"/>
      <c r="R58" s="8"/>
    </row>
    <row r="59" spans="1:18" x14ac:dyDescent="0.25">
      <c r="A59" t="s">
        <v>44</v>
      </c>
      <c r="B59">
        <v>0</v>
      </c>
      <c r="C59">
        <v>0</v>
      </c>
      <c r="D59">
        <v>2</v>
      </c>
      <c r="E59">
        <v>0</v>
      </c>
      <c r="F59">
        <v>2.5</v>
      </c>
      <c r="G59" t="s">
        <v>49</v>
      </c>
      <c r="H59" t="s">
        <v>64</v>
      </c>
      <c r="L59" s="8"/>
      <c r="M59" s="8"/>
      <c r="N59" s="8"/>
      <c r="O59" s="8"/>
      <c r="P59" s="8"/>
      <c r="Q59" s="8"/>
      <c r="R59" s="8"/>
    </row>
    <row r="60" spans="1:18" x14ac:dyDescent="0.25">
      <c r="A60" t="s">
        <v>15</v>
      </c>
      <c r="B60" t="e">
        <f xml:space="preserve"> B59/B58</f>
        <v>#DIV/0!</v>
      </c>
      <c r="C60">
        <f t="shared" ref="C60:H60" si="14" xml:space="preserve"> C59/C58</f>
        <v>0</v>
      </c>
      <c r="D60">
        <f t="shared" si="14"/>
        <v>2</v>
      </c>
      <c r="E60" t="e">
        <f t="shared" si="14"/>
        <v>#DIV/0!</v>
      </c>
      <c r="F60">
        <f t="shared" si="14"/>
        <v>5</v>
      </c>
      <c r="G60" t="e">
        <f t="shared" si="14"/>
        <v>#VALUE!</v>
      </c>
      <c r="H60" s="2" t="s">
        <v>78</v>
      </c>
    </row>
    <row r="63" spans="1:18" x14ac:dyDescent="0.25">
      <c r="C63" t="s">
        <v>79</v>
      </c>
    </row>
    <row r="64" spans="1:18" x14ac:dyDescent="0.25">
      <c r="C64" s="2" t="s">
        <v>80</v>
      </c>
    </row>
    <row r="66" spans="1:9" x14ac:dyDescent="0.25">
      <c r="A66" t="s">
        <v>70</v>
      </c>
    </row>
    <row r="69" spans="1:9" x14ac:dyDescent="0.25">
      <c r="C69" t="s">
        <v>9</v>
      </c>
      <c r="D69" t="s">
        <v>10</v>
      </c>
      <c r="E69" t="s">
        <v>45</v>
      </c>
      <c r="G69" t="s">
        <v>71</v>
      </c>
      <c r="H69" t="s">
        <v>72</v>
      </c>
      <c r="I69" t="s">
        <v>73</v>
      </c>
    </row>
    <row r="70" spans="1:9" x14ac:dyDescent="0.25">
      <c r="C70">
        <v>1</v>
      </c>
      <c r="D70">
        <v>0</v>
      </c>
      <c r="E70">
        <v>0.5</v>
      </c>
      <c r="F70">
        <v>2.5000000000000009</v>
      </c>
      <c r="G70">
        <f>F70/C70</f>
        <v>2.5000000000000009</v>
      </c>
      <c r="H70" t="e">
        <f>F70/D70</f>
        <v>#DIV/0!</v>
      </c>
      <c r="I70">
        <f>F70/E70</f>
        <v>5.0000000000000018</v>
      </c>
    </row>
    <row r="71" spans="1:9" x14ac:dyDescent="0.25">
      <c r="C71">
        <v>-1</v>
      </c>
      <c r="D71">
        <v>0</v>
      </c>
      <c r="E71">
        <v>-1</v>
      </c>
      <c r="F71">
        <v>15</v>
      </c>
      <c r="G71">
        <f t="shared" ref="G71:G72" si="15">F71/C71</f>
        <v>-15</v>
      </c>
      <c r="H71" t="e">
        <f>F71/D71</f>
        <v>#DIV/0!</v>
      </c>
      <c r="I71">
        <f>F71/E71</f>
        <v>-15</v>
      </c>
    </row>
    <row r="72" spans="1:9" x14ac:dyDescent="0.25">
      <c r="C72">
        <v>-1</v>
      </c>
      <c r="D72">
        <v>1</v>
      </c>
      <c r="E72">
        <v>-1.5</v>
      </c>
      <c r="F72">
        <v>17.5</v>
      </c>
      <c r="G72">
        <f t="shared" si="15"/>
        <v>-17.5</v>
      </c>
      <c r="H72">
        <f>F72/D72</f>
        <v>17.5</v>
      </c>
      <c r="I72">
        <f>F72/E72</f>
        <v>-11.666666666666666</v>
      </c>
    </row>
    <row r="74" spans="1:9" x14ac:dyDescent="0.25">
      <c r="C74" t="s">
        <v>74</v>
      </c>
      <c r="F74" t="s">
        <v>81</v>
      </c>
      <c r="I74" t="s">
        <v>76</v>
      </c>
    </row>
    <row r="75" spans="1:9" x14ac:dyDescent="0.25">
      <c r="C75" t="s">
        <v>75</v>
      </c>
      <c r="F75" s="2" t="s">
        <v>82</v>
      </c>
      <c r="I75" t="s">
        <v>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749E099C101A479742F8C50E8787FC" ma:contentTypeVersion="14" ma:contentTypeDescription="Create a new document." ma:contentTypeScope="" ma:versionID="3444b3a3f7ad6a2f9d652df8409d5162">
  <xsd:schema xmlns:xsd="http://www.w3.org/2001/XMLSchema" xmlns:xs="http://www.w3.org/2001/XMLSchema" xmlns:p="http://schemas.microsoft.com/office/2006/metadata/properties" xmlns:ns3="cf2fe1cb-e2ff-471b-82a2-353d47c9863e" xmlns:ns4="2435d4e8-cd29-4a16-819e-9f94f3249264" targetNamespace="http://schemas.microsoft.com/office/2006/metadata/properties" ma:root="true" ma:fieldsID="5cc48e30c3d69fe9888591a2fe043383" ns3:_="" ns4:_="">
    <xsd:import namespace="cf2fe1cb-e2ff-471b-82a2-353d47c9863e"/>
    <xsd:import namespace="2435d4e8-cd29-4a16-819e-9f94f324926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2fe1cb-e2ff-471b-82a2-353d47c986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35d4e8-cd29-4a16-819e-9f94f32492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C6294A-1CB4-4485-B5E3-739D0B21C3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2fe1cb-e2ff-471b-82a2-353d47c9863e"/>
    <ds:schemaRef ds:uri="2435d4e8-cd29-4a16-819e-9f94f32492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61DABD-1096-44B0-94E4-A408C1E3FC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DAB991-A17C-4CF2-9937-19C6CF60EA42}">
  <ds:schemaRefs>
    <ds:schemaRef ds:uri="cf2fe1cb-e2ff-471b-82a2-353d47c9863e"/>
    <ds:schemaRef ds:uri="http://www.w3.org/XML/1998/namespace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2435d4e8-cd29-4a16-819e-9f94f3249264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P1</vt:lpstr>
      <vt:lpstr>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yosafat martinez</dc:creator>
  <cp:lastModifiedBy>yosafat martinez</cp:lastModifiedBy>
  <dcterms:created xsi:type="dcterms:W3CDTF">2015-06-05T18:19:34Z</dcterms:created>
  <dcterms:modified xsi:type="dcterms:W3CDTF">2021-09-22T01:35:56Z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0x01010020749E099C101A479742F8C50E8787FC</vt:lpwstr>
  </property>
</Properties>
</file>