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saf\Desktop\Septimo\Metodos\Segundo Parcial\T3 Dual\"/>
    </mc:Choice>
  </mc:AlternateContent>
  <xr:revisionPtr revIDLastSave="0" documentId="13_ncr:1_{6097FF5D-F3A6-4AA8-B0E3-E7DC54D988B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ortada" sheetId="13" r:id="rId1"/>
    <sheet name="1 Sens" sheetId="7" r:id="rId2"/>
    <sheet name="1" sheetId="1" r:id="rId3"/>
    <sheet name="2 Sens" sheetId="9" r:id="rId4"/>
    <sheet name="2" sheetId="2" r:id="rId5"/>
    <sheet name="3 Sens" sheetId="12" r:id="rId6"/>
    <sheet name="3" sheetId="3" r:id="rId7"/>
    <sheet name="4" sheetId="4" r:id="rId8"/>
    <sheet name="5" sheetId="5" r:id="rId9"/>
  </sheets>
  <definedNames>
    <definedName name="solver_adj" localSheetId="2" hidden="1">'1'!$K$11:$L$11</definedName>
    <definedName name="solver_adj" localSheetId="4" hidden="1">'2'!$I$14:$K$14</definedName>
    <definedName name="solver_adj" localSheetId="6" hidden="1">'3'!$H$14:$J$14</definedName>
    <definedName name="solver_adj" localSheetId="7" hidden="1">'4'!$H$14:$J$14</definedName>
    <definedName name="solver_adj" localSheetId="8" hidden="1">'5'!$H$16:$L$16</definedName>
    <definedName name="solver_cvg" localSheetId="2" hidden="1">0.0001</definedName>
    <definedName name="solver_cvg" localSheetId="4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2" hidden="1">1</definedName>
    <definedName name="solver_drv" localSheetId="4" hidden="1">1</definedName>
    <definedName name="solver_drv" localSheetId="6" hidden="1">1</definedName>
    <definedName name="solver_drv" localSheetId="7" hidden="1">1</definedName>
    <definedName name="solver_drv" localSheetId="8" hidden="1">2</definedName>
    <definedName name="solver_eng" localSheetId="2" hidden="1">2</definedName>
    <definedName name="solver_eng" localSheetId="4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st" localSheetId="2" hidden="1">1</definedName>
    <definedName name="solver_est" localSheetId="4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2" hidden="1">2147483647</definedName>
    <definedName name="solver_itr" localSheetId="4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2" hidden="1">'1'!$J$12</definedName>
    <definedName name="solver_lhs1" localSheetId="4" hidden="1">'2'!$H$15</definedName>
    <definedName name="solver_lhs1" localSheetId="6" hidden="1">'3'!$G$15</definedName>
    <definedName name="solver_lhs1" localSheetId="7" hidden="1">'4'!$G$15</definedName>
    <definedName name="solver_lhs1" localSheetId="8" hidden="1">'5'!$G$17</definedName>
    <definedName name="solver_lhs2" localSheetId="2" hidden="1">'1'!$J$13</definedName>
    <definedName name="solver_lhs2" localSheetId="4" hidden="1">'2'!$H$16</definedName>
    <definedName name="solver_lhs2" localSheetId="6" hidden="1">'3'!$G$16</definedName>
    <definedName name="solver_lhs2" localSheetId="7" hidden="1">'4'!$G$16</definedName>
    <definedName name="solver_lhs2" localSheetId="8" hidden="1">'5'!$G$18</definedName>
    <definedName name="solver_mip" localSheetId="2" hidden="1">2147483647</definedName>
    <definedName name="solver_mip" localSheetId="4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2" hidden="1">30</definedName>
    <definedName name="solver_mni" localSheetId="4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2" hidden="1">0.075</definedName>
    <definedName name="solver_mrt" localSheetId="4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2" hidden="1">2</definedName>
    <definedName name="solver_msl" localSheetId="4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2" hidden="1">1</definedName>
    <definedName name="solver_neg" localSheetId="4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2" hidden="1">2147483647</definedName>
    <definedName name="solver_nod" localSheetId="4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2" hidden="1">2</definedName>
    <definedName name="solver_num" localSheetId="4" hidden="1">2</definedName>
    <definedName name="solver_num" localSheetId="6" hidden="1">2</definedName>
    <definedName name="solver_num" localSheetId="7" hidden="1">2</definedName>
    <definedName name="solver_num" localSheetId="8" hidden="1">2</definedName>
    <definedName name="solver_nwt" localSheetId="2" hidden="1">1</definedName>
    <definedName name="solver_nwt" localSheetId="4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2" hidden="1">'1'!$J$11</definedName>
    <definedName name="solver_opt" localSheetId="4" hidden="1">'2'!$H$14</definedName>
    <definedName name="solver_opt" localSheetId="6" hidden="1">'3'!$G$14</definedName>
    <definedName name="solver_opt" localSheetId="7" hidden="1">'4'!$G$14</definedName>
    <definedName name="solver_opt" localSheetId="8" hidden="1">'5'!$G$16</definedName>
    <definedName name="solver_pre" localSheetId="2" hidden="1">0.000001</definedName>
    <definedName name="solver_pre" localSheetId="4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2" hidden="1">1</definedName>
    <definedName name="solver_rbv" localSheetId="4" hidden="1">1</definedName>
    <definedName name="solver_rbv" localSheetId="6" hidden="1">1</definedName>
    <definedName name="solver_rbv" localSheetId="7" hidden="1">1</definedName>
    <definedName name="solver_rbv" localSheetId="8" hidden="1">2</definedName>
    <definedName name="solver_rel1" localSheetId="2" hidden="1">1</definedName>
    <definedName name="solver_rel1" localSheetId="4" hidden="1">1</definedName>
    <definedName name="solver_rel1" localSheetId="6" hidden="1">3</definedName>
    <definedName name="solver_rel1" localSheetId="7" hidden="1">1</definedName>
    <definedName name="solver_rel1" localSheetId="8" hidden="1">3</definedName>
    <definedName name="solver_rel2" localSheetId="2" hidden="1">1</definedName>
    <definedName name="solver_rel2" localSheetId="4" hidden="1">1</definedName>
    <definedName name="solver_rel2" localSheetId="6" hidden="1">3</definedName>
    <definedName name="solver_rel2" localSheetId="7" hidden="1">1</definedName>
    <definedName name="solver_rel2" localSheetId="8" hidden="1">3</definedName>
    <definedName name="solver_rhs1" localSheetId="2" hidden="1">'1'!$K$12</definedName>
    <definedName name="solver_rhs1" localSheetId="4" hidden="1">'2'!$I$15</definedName>
    <definedName name="solver_rhs1" localSheetId="6" hidden="1">'3'!$H$15</definedName>
    <definedName name="solver_rhs1" localSheetId="7" hidden="1">'4'!$H$15</definedName>
    <definedName name="solver_rhs1" localSheetId="8" hidden="1">'5'!$H$17</definedName>
    <definedName name="solver_rhs2" localSheetId="2" hidden="1">'1'!$K$13</definedName>
    <definedName name="solver_rhs2" localSheetId="4" hidden="1">'2'!$I$16</definedName>
    <definedName name="solver_rhs2" localSheetId="6" hidden="1">'3'!$H$16</definedName>
    <definedName name="solver_rhs2" localSheetId="7" hidden="1">'4'!$H$16</definedName>
    <definedName name="solver_rhs2" localSheetId="8" hidden="1">'5'!$H$18</definedName>
    <definedName name="solver_rlx" localSheetId="2" hidden="1">2</definedName>
    <definedName name="solver_rlx" localSheetId="4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2" hidden="1">0</definedName>
    <definedName name="solver_rsd" localSheetId="4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2" hidden="1">1</definedName>
    <definedName name="solver_scl" localSheetId="4" hidden="1">1</definedName>
    <definedName name="solver_scl" localSheetId="6" hidden="1">1</definedName>
    <definedName name="solver_scl" localSheetId="7" hidden="1">1</definedName>
    <definedName name="solver_scl" localSheetId="8" hidden="1">2</definedName>
    <definedName name="solver_sho" localSheetId="2" hidden="1">2</definedName>
    <definedName name="solver_sho" localSheetId="4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2" hidden="1">100</definedName>
    <definedName name="solver_ssz" localSheetId="4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2" hidden="1">2147483647</definedName>
    <definedName name="solver_tim" localSheetId="4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2" hidden="1">0.01</definedName>
    <definedName name="solver_tol" localSheetId="4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2" hidden="1">1</definedName>
    <definedName name="solver_typ" localSheetId="4" hidden="1">1</definedName>
    <definedName name="solver_typ" localSheetId="6" hidden="1">2</definedName>
    <definedName name="solver_typ" localSheetId="7" hidden="1">1</definedName>
    <definedName name="solver_typ" localSheetId="8" hidden="1">1</definedName>
    <definedName name="solver_val" localSheetId="2" hidden="1">0</definedName>
    <definedName name="solver_val" localSheetId="4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2" hidden="1">3</definedName>
    <definedName name="solver_ver" localSheetId="4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5" l="1"/>
  <c r="G18" i="5"/>
  <c r="G17" i="5"/>
  <c r="G16" i="4"/>
  <c r="G15" i="4"/>
  <c r="G14" i="4"/>
  <c r="H23" i="3"/>
  <c r="G16" i="3"/>
  <c r="G15" i="3"/>
  <c r="G14" i="3"/>
  <c r="I23" i="2"/>
  <c r="H16" i="2"/>
  <c r="H15" i="2"/>
  <c r="H14" i="2"/>
  <c r="K24" i="1"/>
  <c r="J13" i="1"/>
  <c r="J12" i="1"/>
  <c r="J11" i="1"/>
</calcChain>
</file>

<file path=xl/sharedStrings.xml><?xml version="1.0" encoding="utf-8"?>
<sst xmlns="http://schemas.openxmlformats.org/spreadsheetml/2006/main" count="272" uniqueCount="120">
  <si>
    <t>Primal</t>
  </si>
  <si>
    <t>Z = 4a + b</t>
  </si>
  <si>
    <t>a+b &lt;= 150</t>
  </si>
  <si>
    <t>2a + b &lt;= 80</t>
  </si>
  <si>
    <t>a &gt;= 0</t>
  </si>
  <si>
    <t>b &gt;= 0</t>
  </si>
  <si>
    <t>-a-b &gt;= -150</t>
  </si>
  <si>
    <t>-2a - b &gt;= -80</t>
  </si>
  <si>
    <t>Dual</t>
  </si>
  <si>
    <t>Z = -150x -80y</t>
  </si>
  <si>
    <t>-x-2y &lt;= 4</t>
  </si>
  <si>
    <t>-x-y &lt;= 1</t>
  </si>
  <si>
    <t>Solución, del Dual</t>
  </si>
  <si>
    <t>Z</t>
  </si>
  <si>
    <t>x</t>
  </si>
  <si>
    <t>y</t>
  </si>
  <si>
    <t>Hoja de cálculo: [Teorema Dual.xlsx]1</t>
  </si>
  <si>
    <t>Celda</t>
  </si>
  <si>
    <t>Nombre</t>
  </si>
  <si>
    <t>Celdas de variables</t>
  </si>
  <si>
    <t>Restricciones</t>
  </si>
  <si>
    <t>$K$11</t>
  </si>
  <si>
    <t>$L$11</t>
  </si>
  <si>
    <t>$J$12</t>
  </si>
  <si>
    <t>$J$13</t>
  </si>
  <si>
    <t>Microsoft Excel 16.0 Informe de sensibilidad</t>
  </si>
  <si>
    <t>Informe creado: 27/09/2021 10:04:14 a. m.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</si>
  <si>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</si>
  <si>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</si>
  <si>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</si>
  <si>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</si>
  <si>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</si>
  <si>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</si>
  <si>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</si>
  <si>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</si>
  <si>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</si>
  <si>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</si>
  <si>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</si>
  <si>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</si>
  <si>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</si>
  <si>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Variable</t>
  </si>
  <si>
    <t>x, y &gt;= 0</t>
  </si>
  <si>
    <t>Solución, Primal</t>
  </si>
  <si>
    <t>a</t>
  </si>
  <si>
    <t>b</t>
  </si>
  <si>
    <t>Destino</t>
  </si>
  <si>
    <t>Z = x + 3y</t>
  </si>
  <si>
    <t>x+y &gt;= 10</t>
  </si>
  <si>
    <t>2x + 2y &lt;= 25</t>
  </si>
  <si>
    <t>x &lt;= 8</t>
  </si>
  <si>
    <t>x &gt;= 0</t>
  </si>
  <si>
    <t>y &gt;= 0</t>
  </si>
  <si>
    <t>-x &gt;= -8</t>
  </si>
  <si>
    <t>-2x - 2y &gt;= -25</t>
  </si>
  <si>
    <t>Z = 10A - 25B -8C</t>
  </si>
  <si>
    <t>A-2B-C &lt;= 1</t>
  </si>
  <si>
    <t>A-2B &lt;= 3</t>
  </si>
  <si>
    <t>A &gt;= 0</t>
  </si>
  <si>
    <t>B &gt;= 0</t>
  </si>
  <si>
    <t>A</t>
  </si>
  <si>
    <t>B</t>
  </si>
  <si>
    <t>C</t>
  </si>
  <si>
    <t>Hoja de cálculo: [Teorema Dual.xlsx]2</t>
  </si>
  <si>
    <t>Informe creado: 27/09/2021 10:18:57 a. m.</t>
  </si>
  <si>
    <t>$I$14</t>
  </si>
  <si>
    <t>$J$14</t>
  </si>
  <si>
    <t>$K$14</t>
  </si>
  <si>
    <t>$H$15</t>
  </si>
  <si>
    <t>$H$16</t>
  </si>
  <si>
    <t>Solución, Dual</t>
  </si>
  <si>
    <t>Z = 0.1x + 0.5y</t>
  </si>
  <si>
    <t>4x + 3y &lt;= 30</t>
  </si>
  <si>
    <t>6x + y &lt;= 36</t>
  </si>
  <si>
    <t>x - y &lt;= 20</t>
  </si>
  <si>
    <t>Z = 30A + 36B + 20C</t>
  </si>
  <si>
    <t>4A + 6B + C &gt;= 0.1</t>
  </si>
  <si>
    <t>3A + B - C &gt;= 0.5</t>
  </si>
  <si>
    <t>A,B,C &gt;=0</t>
  </si>
  <si>
    <t>Hoja de cálculo: [Teorema Dual.xlsx]3</t>
  </si>
  <si>
    <t>$H$14</t>
  </si>
  <si>
    <t>$G$15</t>
  </si>
  <si>
    <t>$G$16</t>
  </si>
  <si>
    <t>Informe creado: 28/09/2021 05:09:40 p. m.</t>
  </si>
  <si>
    <t>X</t>
  </si>
  <si>
    <t xml:space="preserve">Z= </t>
  </si>
  <si>
    <t>Z = m + 2n</t>
  </si>
  <si>
    <t>3m + n &lt;= 14</t>
  </si>
  <si>
    <t>m + 5n &lt;= 20</t>
  </si>
  <si>
    <t>m &lt;= n-10</t>
  </si>
  <si>
    <t>m &gt;= 0</t>
  </si>
  <si>
    <t>n &gt;= 0</t>
  </si>
  <si>
    <t>-3m - n &gt;= -14</t>
  </si>
  <si>
    <t>-m - 5n &gt;= -20</t>
  </si>
  <si>
    <t>-m + n &gt;= 10</t>
  </si>
  <si>
    <t>Z = -14x -20y + 10w</t>
  </si>
  <si>
    <t>-x - 5y + w &lt;= 2</t>
  </si>
  <si>
    <t>-3x - y - w &lt;= 1</t>
  </si>
  <si>
    <t>Y</t>
  </si>
  <si>
    <t>W</t>
  </si>
  <si>
    <t>x,y,w &gt;= 0</t>
  </si>
  <si>
    <t>Z = 4x + 3y</t>
  </si>
  <si>
    <t>3x + 2y &lt;= 25</t>
  </si>
  <si>
    <t>x &lt;= 5</t>
  </si>
  <si>
    <t>8x + 6y &lt;= 21</t>
  </si>
  <si>
    <t>x &gt;= -2</t>
  </si>
  <si>
    <t>y &gt;= 1</t>
  </si>
  <si>
    <t>-x &lt;= 2</t>
  </si>
  <si>
    <t>-y &lt;= -1</t>
  </si>
  <si>
    <t>2A + 6C - E &gt;= 3</t>
  </si>
  <si>
    <t>A,B,C,D,E &gt;= 0</t>
  </si>
  <si>
    <t>Z  = 25A + 5B +21C +2D -E</t>
  </si>
  <si>
    <t>D</t>
  </si>
  <si>
    <t>E</t>
  </si>
  <si>
    <t>3A + B + 8C - D &gt;= 4</t>
  </si>
  <si>
    <t>Cruz Cruz Juan Paul</t>
  </si>
  <si>
    <t>Paul Cruz</t>
  </si>
  <si>
    <t>Martínez Coronel Brayan Yosafat</t>
  </si>
  <si>
    <t>Yosafat Coronel</t>
  </si>
  <si>
    <t>Martínez Méndez Eduardo Isaí</t>
  </si>
  <si>
    <t>Eduardo Isaí Martínez Méndez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</si>
</sst>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microsoft.com/office/2007/relationships/hdphoto" Target="../media/hdphoto1.wdp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248110</xdr:colOff>
      <xdr:row>14</xdr:row>
      <xdr:rowOff>28925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2FCED1F-71F8-474E-8871-D170BB28C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3296110" cy="2505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305268</xdr:colOff>
      <xdr:row>15</xdr:row>
      <xdr:rowOff>86109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9E67A6E-EB6C-465B-B16E-EEBC8F6143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3353268" cy="27531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6350</xdr:rowOff>
    </xdr:from>
    <xdr:to>
      <xdr:col>4</xdr:col>
      <xdr:colOff>524368</xdr:colOff>
      <xdr:row>15</xdr:row>
      <xdr:rowOff>82946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3A4D6EF-382A-4BE0-9FDD-DA7D4E08B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6350"/>
          <a:ext cx="3534268" cy="28388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686321</xdr:colOff>
      <xdr:row>15</xdr:row>
      <xdr:rowOff>76596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F532204-56FA-467F-BF65-3F9841D34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34321" cy="2838846"/>
        </a:xfrm>
        <a:prstGeom prst="rect">
          <a:avLst/>
        </a:prstGeom>
      </xdr:spPr>
    </xdr:pic>
    <xdr:clientData/>
  </xdr:twoCellAnchor>
  <xdr:twoCellAnchor editAs="oneCell">
    <xdr:from>
      <xdr:col>5</xdr:col>
      <xdr:colOff>349250</xdr:colOff>
      <xdr:row>16</xdr:row>
      <xdr:rowOff>57149</xdr:rowOff>
    </xdr:from>
    <xdr:to>
      <xdr:col>11</xdr:col>
      <xdr:colOff>350412</xdr:colOff>
      <xdr:row>32</xdr:row>
      <xdr:rowOff>166500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6E7B3E0-6D0A-4B41-AAAA-9109354AC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59250" y="3003549"/>
          <a:ext cx="4573162" cy="305575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38101</xdr:rowOff>
    </xdr:from>
    <xdr:to>
      <xdr:col>4</xdr:col>
      <xdr:colOff>744599</xdr:colOff>
      <xdr:row>17</xdr:row>
      <xdr:rowOff>110491</xdr:rowOff>
    </xdr:to>
    <xdr:pic>
      <xdr:nvPicPr>
        <xdr:cNvPr id="15" name="Imagen 2">
          <a:extLst>
            <a:ext uri="{FF2B5EF4-FFF2-40B4-BE49-F238E27FC236}">
              <a16:creationId xmlns:a16="http://schemas.microsoft.com/office/drawing/2014/main" id="{796E24AB-768C-4A3F-B090-C47BC2FAE6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40000"/>
                  </a14:imgEffect>
                </a14:imgLayer>
              </a14:imgProps>
            </a:ext>
          </a:extLst>
        </a:blip>
        <a:srcRect l="61501" t="49746" r="25173" b="30850"/>
        <a:stretch/>
      </xdr:blipFill>
      <xdr:spPr>
        <a:xfrm>
          <a:off x="28575" y="38101"/>
          <a:ext cx="3885944" cy="3181350"/>
        </a:xfrm>
        <a:prstGeom prst="rect">
          <a:avLst/>
        </a:prstGeom>
      </xdr:spPr>
    </xdr:pic>
    <xdr:clientData/>
  </xdr:twoCellAnchor>
  <xdr:twoCellAnchor editAs="oneCell">
    <xdr:from>
      <xdr:col>2</xdr:col>
      <xdr:colOff>419099</xdr:colOff>
      <xdr:row>18</xdr:row>
      <xdr:rowOff>28575</xdr:rowOff>
    </xdr:from>
    <xdr:to>
      <xdr:col>9</xdr:col>
      <xdr:colOff>300990</xdr:colOff>
      <xdr:row>38</xdr:row>
      <xdr:rowOff>0</xdr:rowOff>
    </xdr:to>
    <xdr:pic>
      <xdr:nvPicPr>
        <xdr:cNvPr id="7" name="Imagen 3">
          <a:extLst>
            <a:ext uri="{FF2B5EF4-FFF2-40B4-BE49-F238E27FC236}">
              <a16:creationId xmlns:a16="http://schemas.microsoft.com/office/drawing/2014/main" id="{18BF39F6-9990-447E-9AFD-B797D5D7F4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9067" t="22138" r="29200" b="28246"/>
        <a:stretch/>
      </xdr:blipFill>
      <xdr:spPr>
        <a:xfrm>
          <a:off x="1943099" y="3457575"/>
          <a:ext cx="5429251" cy="3629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B8847-99D5-4BE8-885C-2F4441F6530C}">
  <dimension ref="B2:D4"/>
  <sheetViews>
    <sheetView tabSelected="1" workbookViewId="0">
      <selection activeCell="C10" sqref="C10"/>
    </sheetView>
  </sheetViews>
  <sheetFormatPr baseColWidth="10" defaultRowHeight="14.4" x14ac:dyDescent="0.3"/>
  <cols>
    <col min="2" max="2" width="32.109375" bestFit="1" customWidth="1"/>
  </cols>
  <sheetData>
    <row r="2" spans="2:4" ht="15.6" x14ac:dyDescent="0.3">
      <c r="B2" s="10" t="s">
        <v>114</v>
      </c>
      <c r="C2" s="9"/>
      <c r="D2" s="10" t="s">
        <v>115</v>
      </c>
    </row>
    <row r="3" spans="2:4" ht="15.6" x14ac:dyDescent="0.3">
      <c r="B3" s="10" t="s">
        <v>116</v>
      </c>
      <c r="C3" s="9"/>
      <c r="D3" s="10" t="s">
        <v>117</v>
      </c>
    </row>
    <row r="4" spans="2:4" ht="15.6" x14ac:dyDescent="0.3">
      <c r="B4" s="10" t="s">
        <v>118</v>
      </c>
      <c r="C4" s="9"/>
      <c r="D4" s="10" t="s">
        <v>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1976-587C-4716-9F43-6214D9D2C131}">
  <dimension ref="A1:H16"/>
  <sheetViews>
    <sheetView showGridLines="0" workbookViewId="0"/>
  </sheetViews>
  <sheetFormatPr baseColWidth="10" defaultRowHeight="14.4" x14ac:dyDescent="0.3"/>
  <cols>
    <col min="1" max="1" width="2.33203125" customWidth="1"/>
    <col min="2" max="2" width="6.109375" bestFit="1" customWidth="1"/>
    <col min="3" max="3" width="8.33203125" bestFit="1" customWidth="1"/>
    <col min="4" max="4" width="5.6640625" bestFit="1" customWidth="1"/>
    <col min="5" max="5" width="9.33203125" bestFit="1" customWidth="1"/>
    <col min="6" max="6" width="12.88671875" bestFit="1" customWidth="1"/>
    <col min="7" max="8" width="10.5546875" bestFit="1" customWidth="1"/>
  </cols>
  <sheetData>
    <row r="1" spans="1:8" x14ac:dyDescent="0.3">
      <c r="A1" s="2" t="s">
        <v>25</v>
      </c>
    </row>
    <row r="2" spans="1:8" x14ac:dyDescent="0.3">
      <c r="A2" s="2" t="s">
        <v>16</v>
      </c>
    </row>
    <row r="3" spans="1:8" x14ac:dyDescent="0.3">
      <c r="A3" s="2" t="s">
        <v>26</v>
      </c>
    </row>
    <row r="6" spans="1:8" ht="15" thickBot="1" x14ac:dyDescent="0.35">
      <c r="A6" t="s">
        <v>19</v>
      </c>
    </row>
    <row r="7" spans="1:8" x14ac:dyDescent="0.3">
      <c r="B7" s="5"/>
      <c r="C7" s="5"/>
      <c r="D7" s="5" t="s">
        <v>27</v>
      </c>
      <c r="E7" s="5" t="s">
        <v>29</v>
      </c>
      <c r="F7" s="5" t="s">
        <v>31</v>
      </c>
      <c r="G7" s="5" t="s">
        <v>33</v>
      </c>
      <c r="H7" s="5" t="s">
        <v>33</v>
      </c>
    </row>
    <row r="8" spans="1:8" ht="15" thickBot="1" x14ac:dyDescent="0.35">
      <c r="B8" s="6" t="s">
        <v>17</v>
      </c>
      <c r="C8" s="6" t="s">
        <v>18</v>
      </c>
      <c r="D8" s="6" t="s">
        <v>28</v>
      </c>
      <c r="E8" s="6" t="s">
        <v>30</v>
      </c>
      <c r="F8" s="6" t="s">
        <v>32</v>
      </c>
      <c r="G8" s="6" t="s">
        <v>34</v>
      </c>
      <c r="H8" s="6" t="s">
        <v>35</v>
      </c>
    </row>
    <row r="9" spans="1:8" x14ac:dyDescent="0.3">
      <c r="B9" s="4" t="s">
        <v>21</v>
      </c>
      <c r="C9" s="4" t="s">
        <v>14</v>
      </c>
      <c r="D9" s="4">
        <v>0</v>
      </c>
      <c r="E9" s="4">
        <v>-150</v>
      </c>
      <c r="F9" s="4">
        <v>-150</v>
      </c>
      <c r="G9" s="4">
        <v>150</v>
      </c>
      <c r="H9" s="4">
        <v>1E+30</v>
      </c>
    </row>
    <row r="10" spans="1:8" ht="15" thickBot="1" x14ac:dyDescent="0.35">
      <c r="B10" s="3" t="s">
        <v>22</v>
      </c>
      <c r="C10" s="3" t="s">
        <v>15</v>
      </c>
      <c r="D10" s="3">
        <v>0</v>
      </c>
      <c r="E10" s="3">
        <v>-80</v>
      </c>
      <c r="F10" s="3">
        <v>-80</v>
      </c>
      <c r="G10" s="3">
        <v>80</v>
      </c>
      <c r="H10" s="3">
        <v>1E+30</v>
      </c>
    </row>
    <row r="12" spans="1:8" ht="15" thickBot="1" x14ac:dyDescent="0.35">
      <c r="A12" t="s">
        <v>20</v>
      </c>
    </row>
    <row r="13" spans="1:8" x14ac:dyDescent="0.3">
      <c r="B13" s="5"/>
      <c r="C13" s="5"/>
      <c r="D13" s="5" t="s">
        <v>27</v>
      </c>
      <c r="E13" s="5" t="s">
        <v>36</v>
      </c>
      <c r="F13" s="5" t="s">
        <v>38</v>
      </c>
      <c r="G13" s="5" t="s">
        <v>33</v>
      </c>
      <c r="H13" s="5" t="s">
        <v>33</v>
      </c>
    </row>
    <row r="14" spans="1:8" ht="15" thickBot="1" x14ac:dyDescent="0.35">
      <c r="B14" s="6" t="s">
        <v>17</v>
      </c>
      <c r="C14" s="6" t="s">
        <v>18</v>
      </c>
      <c r="D14" s="6" t="s">
        <v>28</v>
      </c>
      <c r="E14" s="6" t="s">
        <v>37</v>
      </c>
      <c r="F14" s="6" t="s">
        <v>39</v>
      </c>
      <c r="G14" s="6" t="s">
        <v>34</v>
      </c>
      <c r="H14" s="6" t="s">
        <v>35</v>
      </c>
    </row>
    <row r="15" spans="1:8" x14ac:dyDescent="0.3">
      <c r="B15" s="4" t="s">
        <v>23</v>
      </c>
      <c r="C15" s="4" t="s">
        <v>13</v>
      </c>
      <c r="D15" s="4">
        <v>0</v>
      </c>
      <c r="E15" s="4">
        <v>0</v>
      </c>
      <c r="F15" s="4">
        <v>4</v>
      </c>
      <c r="G15" s="4">
        <v>1E+30</v>
      </c>
      <c r="H15" s="4">
        <v>4</v>
      </c>
    </row>
    <row r="16" spans="1:8" ht="15" thickBot="1" x14ac:dyDescent="0.35">
      <c r="B16" s="3" t="s">
        <v>24</v>
      </c>
      <c r="C16" s="3" t="s">
        <v>13</v>
      </c>
      <c r="D16" s="3">
        <v>0</v>
      </c>
      <c r="E16" s="3">
        <v>0</v>
      </c>
      <c r="F16" s="3">
        <v>1</v>
      </c>
      <c r="G16" s="3">
        <v>1E+30</v>
      </c>
      <c r="H16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2:O24"/>
  <sheetViews>
    <sheetView workbookViewId="0">
      <selection activeCell="K24" sqref="K24"/>
    </sheetView>
  </sheetViews>
  <sheetFormatPr baseColWidth="10" defaultColWidth="9.109375" defaultRowHeight="14.4" x14ac:dyDescent="0.3"/>
  <cols>
    <col min="10" max="10" width="17" bestFit="1" customWidth="1"/>
  </cols>
  <sheetData>
    <row r="2" spans="10:15" x14ac:dyDescent="0.3">
      <c r="J2" t="s">
        <v>0</v>
      </c>
      <c r="O2" t="s">
        <v>8</v>
      </c>
    </row>
    <row r="3" spans="10:15" x14ac:dyDescent="0.3">
      <c r="J3" t="s">
        <v>1</v>
      </c>
      <c r="L3" t="s">
        <v>1</v>
      </c>
      <c r="O3" t="s">
        <v>9</v>
      </c>
    </row>
    <row r="4" spans="10:15" x14ac:dyDescent="0.3">
      <c r="J4" t="s">
        <v>2</v>
      </c>
      <c r="L4" s="1" t="s">
        <v>6</v>
      </c>
      <c r="O4" s="1" t="s">
        <v>10</v>
      </c>
    </row>
    <row r="5" spans="10:15" x14ac:dyDescent="0.3">
      <c r="J5" t="s">
        <v>3</v>
      </c>
      <c r="L5" s="1" t="s">
        <v>7</v>
      </c>
      <c r="O5" s="1" t="s">
        <v>11</v>
      </c>
    </row>
    <row r="6" spans="10:15" x14ac:dyDescent="0.3">
      <c r="J6" t="s">
        <v>4</v>
      </c>
      <c r="L6" t="s">
        <v>4</v>
      </c>
      <c r="O6" t="s">
        <v>41</v>
      </c>
    </row>
    <row r="7" spans="10:15" x14ac:dyDescent="0.3">
      <c r="J7" t="s">
        <v>5</v>
      </c>
      <c r="L7" t="s">
        <v>5</v>
      </c>
    </row>
    <row r="9" spans="10:15" x14ac:dyDescent="0.3">
      <c r="J9" t="s">
        <v>12</v>
      </c>
    </row>
    <row r="10" spans="10:15" x14ac:dyDescent="0.3">
      <c r="J10" t="s">
        <v>13</v>
      </c>
      <c r="K10" t="s">
        <v>14</v>
      </c>
      <c r="L10" t="s">
        <v>15</v>
      </c>
    </row>
    <row r="11" spans="10:15" x14ac:dyDescent="0.3">
      <c r="J11">
        <f>-150*K11-80*L11</f>
        <v>0</v>
      </c>
      <c r="K11">
        <v>0</v>
      </c>
      <c r="L11">
        <v>0</v>
      </c>
    </row>
    <row r="12" spans="10:15" x14ac:dyDescent="0.3">
      <c r="J12">
        <f>-K11-2*L11</f>
        <v>0</v>
      </c>
      <c r="K12">
        <v>4</v>
      </c>
      <c r="M12" s="1" t="s">
        <v>10</v>
      </c>
    </row>
    <row r="13" spans="10:15" x14ac:dyDescent="0.3">
      <c r="J13">
        <f>-K11-L11</f>
        <v>0</v>
      </c>
      <c r="K13">
        <v>1</v>
      </c>
      <c r="M13" s="1" t="s">
        <v>11</v>
      </c>
    </row>
    <row r="15" spans="10:15" x14ac:dyDescent="0.3">
      <c r="J15" t="s">
        <v>42</v>
      </c>
    </row>
    <row r="16" spans="10:15" x14ac:dyDescent="0.3">
      <c r="J16" t="s">
        <v>36</v>
      </c>
      <c r="K16" t="s">
        <v>45</v>
      </c>
    </row>
    <row r="17" spans="10:11" x14ac:dyDescent="0.3">
      <c r="J17">
        <v>0</v>
      </c>
      <c r="K17" t="s">
        <v>43</v>
      </c>
    </row>
    <row r="18" spans="10:11" x14ac:dyDescent="0.3">
      <c r="J18">
        <v>0</v>
      </c>
      <c r="K18" t="s">
        <v>44</v>
      </c>
    </row>
    <row r="20" spans="10:11" x14ac:dyDescent="0.3">
      <c r="J20" t="s">
        <v>40</v>
      </c>
      <c r="K20" t="s">
        <v>28</v>
      </c>
    </row>
    <row r="21" spans="10:11" x14ac:dyDescent="0.3">
      <c r="J21" t="s">
        <v>43</v>
      </c>
      <c r="K21">
        <v>0</v>
      </c>
    </row>
    <row r="22" spans="10:11" x14ac:dyDescent="0.3">
      <c r="J22" t="s">
        <v>44</v>
      </c>
      <c r="K22">
        <v>0</v>
      </c>
    </row>
    <row r="24" spans="10:11" x14ac:dyDescent="0.3">
      <c r="J24" t="s">
        <v>13</v>
      </c>
      <c r="K24">
        <f xml:space="preserve"> 4*K21+K22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D4B31-ED68-4DC9-B132-61C869EDE04D}">
  <dimension ref="A1:H17"/>
  <sheetViews>
    <sheetView showGridLines="0" workbookViewId="0">
      <selection activeCell="I18" sqref="I18"/>
    </sheetView>
  </sheetViews>
  <sheetFormatPr baseColWidth="10" defaultRowHeight="14.4" x14ac:dyDescent="0.3"/>
  <cols>
    <col min="1" max="1" width="2.33203125" customWidth="1"/>
    <col min="2" max="2" width="6.33203125" bestFit="1" customWidth="1"/>
    <col min="3" max="3" width="8.33203125" bestFit="1" customWidth="1"/>
    <col min="4" max="4" width="5.6640625" bestFit="1" customWidth="1"/>
    <col min="5" max="5" width="9.33203125" bestFit="1" customWidth="1"/>
    <col min="6" max="6" width="12.88671875" bestFit="1" customWidth="1"/>
    <col min="7" max="8" width="10.5546875" bestFit="1" customWidth="1"/>
  </cols>
  <sheetData>
    <row r="1" spans="1:8" x14ac:dyDescent="0.3">
      <c r="A1" s="2" t="s">
        <v>25</v>
      </c>
    </row>
    <row r="2" spans="1:8" x14ac:dyDescent="0.3">
      <c r="A2" s="2" t="s">
        <v>62</v>
      </c>
    </row>
    <row r="3" spans="1:8" x14ac:dyDescent="0.3">
      <c r="A3" s="2" t="s">
        <v>63</v>
      </c>
    </row>
    <row r="6" spans="1:8" ht="15" thickBot="1" x14ac:dyDescent="0.35">
      <c r="A6" t="s">
        <v>19</v>
      </c>
    </row>
    <row r="7" spans="1:8" x14ac:dyDescent="0.3">
      <c r="B7" s="5"/>
      <c r="C7" s="5"/>
      <c r="D7" s="5" t="s">
        <v>27</v>
      </c>
      <c r="E7" s="5" t="s">
        <v>29</v>
      </c>
      <c r="F7" s="5" t="s">
        <v>31</v>
      </c>
      <c r="G7" s="5" t="s">
        <v>33</v>
      </c>
      <c r="H7" s="5" t="s">
        <v>33</v>
      </c>
    </row>
    <row r="8" spans="1:8" ht="15" thickBot="1" x14ac:dyDescent="0.35">
      <c r="B8" s="6" t="s">
        <v>17</v>
      </c>
      <c r="C8" s="6" t="s">
        <v>18</v>
      </c>
      <c r="D8" s="6" t="s">
        <v>28</v>
      </c>
      <c r="E8" s="6" t="s">
        <v>30</v>
      </c>
      <c r="F8" s="6" t="s">
        <v>32</v>
      </c>
      <c r="G8" s="6" t="s">
        <v>34</v>
      </c>
      <c r="H8" s="6" t="s">
        <v>35</v>
      </c>
    </row>
    <row r="9" spans="1:8" x14ac:dyDescent="0.3">
      <c r="B9" s="4" t="s">
        <v>64</v>
      </c>
      <c r="C9" s="4" t="s">
        <v>59</v>
      </c>
      <c r="D9" s="4">
        <v>3</v>
      </c>
      <c r="E9" s="4">
        <v>0</v>
      </c>
      <c r="F9" s="4">
        <v>10</v>
      </c>
      <c r="G9" s="4">
        <v>2.5</v>
      </c>
      <c r="H9" s="4">
        <v>2</v>
      </c>
    </row>
    <row r="10" spans="1:8" x14ac:dyDescent="0.3">
      <c r="B10" s="4" t="s">
        <v>65</v>
      </c>
      <c r="C10" s="4" t="s">
        <v>60</v>
      </c>
      <c r="D10" s="4">
        <v>0</v>
      </c>
      <c r="E10" s="4">
        <v>-5</v>
      </c>
      <c r="F10" s="4">
        <v>-25</v>
      </c>
      <c r="G10" s="4">
        <v>5</v>
      </c>
      <c r="H10" s="4">
        <v>1E+30</v>
      </c>
    </row>
    <row r="11" spans="1:8" ht="15" thickBot="1" x14ac:dyDescent="0.35">
      <c r="B11" s="3" t="s">
        <v>66</v>
      </c>
      <c r="C11" s="3" t="s">
        <v>61</v>
      </c>
      <c r="D11" s="3">
        <v>2</v>
      </c>
      <c r="E11" s="3">
        <v>0</v>
      </c>
      <c r="F11" s="3">
        <v>-8</v>
      </c>
      <c r="G11" s="3">
        <v>8</v>
      </c>
      <c r="H11" s="3">
        <v>2</v>
      </c>
    </row>
    <row r="13" spans="1:8" ht="15" thickBot="1" x14ac:dyDescent="0.35">
      <c r="A13" t="s">
        <v>20</v>
      </c>
    </row>
    <row r="14" spans="1:8" x14ac:dyDescent="0.3">
      <c r="B14" s="5"/>
      <c r="C14" s="5"/>
      <c r="D14" s="5" t="s">
        <v>27</v>
      </c>
      <c r="E14" s="5" t="s">
        <v>36</v>
      </c>
      <c r="F14" s="5" t="s">
        <v>38</v>
      </c>
      <c r="G14" s="5" t="s">
        <v>33</v>
      </c>
      <c r="H14" s="5" t="s">
        <v>33</v>
      </c>
    </row>
    <row r="15" spans="1:8" ht="15" thickBot="1" x14ac:dyDescent="0.35">
      <c r="B15" s="6" t="s">
        <v>17</v>
      </c>
      <c r="C15" s="6" t="s">
        <v>18</v>
      </c>
      <c r="D15" s="6" t="s">
        <v>28</v>
      </c>
      <c r="E15" s="6" t="s">
        <v>37</v>
      </c>
      <c r="F15" s="6" t="s">
        <v>39</v>
      </c>
      <c r="G15" s="6" t="s">
        <v>34</v>
      </c>
      <c r="H15" s="6" t="s">
        <v>35</v>
      </c>
    </row>
    <row r="16" spans="1:8" x14ac:dyDescent="0.3">
      <c r="B16" s="4" t="s">
        <v>67</v>
      </c>
      <c r="C16" s="4" t="s">
        <v>13</v>
      </c>
      <c r="D16" s="4">
        <v>1</v>
      </c>
      <c r="E16" s="4">
        <v>8</v>
      </c>
      <c r="F16" s="4">
        <v>1</v>
      </c>
      <c r="G16" s="4">
        <v>2</v>
      </c>
      <c r="H16" s="4">
        <v>1E+30</v>
      </c>
    </row>
    <row r="17" spans="2:8" ht="15" thickBot="1" x14ac:dyDescent="0.35">
      <c r="B17" s="3" t="s">
        <v>68</v>
      </c>
      <c r="C17" s="3" t="s">
        <v>13</v>
      </c>
      <c r="D17" s="3">
        <v>3</v>
      </c>
      <c r="E17" s="3">
        <v>2</v>
      </c>
      <c r="F17" s="3">
        <v>3</v>
      </c>
      <c r="G17" s="3">
        <v>1E+30</v>
      </c>
      <c r="H17" s="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E4754-991B-4045-89A5-42928B69A8F0}">
  <dimension ref="H2:M23"/>
  <sheetViews>
    <sheetView workbookViewId="0">
      <selection activeCell="H24" sqref="H24"/>
    </sheetView>
  </sheetViews>
  <sheetFormatPr baseColWidth="10" defaultRowHeight="14.4" x14ac:dyDescent="0.3"/>
  <cols>
    <col min="8" max="8" width="11.88671875" bestFit="1" customWidth="1"/>
  </cols>
  <sheetData>
    <row r="2" spans="8:13" x14ac:dyDescent="0.3">
      <c r="H2" t="s">
        <v>0</v>
      </c>
      <c r="M2" t="s">
        <v>8</v>
      </c>
    </row>
    <row r="3" spans="8:13" x14ac:dyDescent="0.3">
      <c r="H3" t="s">
        <v>46</v>
      </c>
      <c r="J3" t="s">
        <v>46</v>
      </c>
      <c r="M3" t="s">
        <v>54</v>
      </c>
    </row>
    <row r="5" spans="8:13" x14ac:dyDescent="0.3">
      <c r="H5" t="s">
        <v>47</v>
      </c>
      <c r="J5" t="s">
        <v>47</v>
      </c>
      <c r="M5" t="s">
        <v>55</v>
      </c>
    </row>
    <row r="6" spans="8:13" x14ac:dyDescent="0.3">
      <c r="H6" t="s">
        <v>48</v>
      </c>
      <c r="J6" s="1" t="s">
        <v>53</v>
      </c>
      <c r="M6" t="s">
        <v>56</v>
      </c>
    </row>
    <row r="7" spans="8:13" x14ac:dyDescent="0.3">
      <c r="H7" t="s">
        <v>49</v>
      </c>
      <c r="J7" s="1" t="s">
        <v>52</v>
      </c>
      <c r="M7" t="s">
        <v>57</v>
      </c>
    </row>
    <row r="8" spans="8:13" x14ac:dyDescent="0.3">
      <c r="H8" t="s">
        <v>50</v>
      </c>
      <c r="J8" t="s">
        <v>50</v>
      </c>
      <c r="M8" t="s">
        <v>58</v>
      </c>
    </row>
    <row r="9" spans="8:13" x14ac:dyDescent="0.3">
      <c r="H9" t="s">
        <v>51</v>
      </c>
      <c r="J9" t="s">
        <v>51</v>
      </c>
    </row>
    <row r="12" spans="8:13" x14ac:dyDescent="0.3">
      <c r="H12" t="s">
        <v>69</v>
      </c>
    </row>
    <row r="13" spans="8:13" x14ac:dyDescent="0.3">
      <c r="H13" t="s">
        <v>13</v>
      </c>
      <c r="I13" t="s">
        <v>59</v>
      </c>
      <c r="J13" t="s">
        <v>60</v>
      </c>
      <c r="K13" t="s">
        <v>61</v>
      </c>
    </row>
    <row r="14" spans="8:13" x14ac:dyDescent="0.3">
      <c r="H14">
        <f>10*I14 -25*J14 -8*K14</f>
        <v>14</v>
      </c>
      <c r="I14">
        <v>3</v>
      </c>
      <c r="J14">
        <v>0</v>
      </c>
      <c r="K14">
        <v>2</v>
      </c>
    </row>
    <row r="15" spans="8:13" x14ac:dyDescent="0.3">
      <c r="H15">
        <f>I14 -2*J14 -K14</f>
        <v>1</v>
      </c>
      <c r="I15">
        <v>1</v>
      </c>
      <c r="K15" t="s">
        <v>55</v>
      </c>
    </row>
    <row r="16" spans="8:13" x14ac:dyDescent="0.3">
      <c r="H16">
        <f>I14-2*J14</f>
        <v>3</v>
      </c>
      <c r="I16">
        <v>3</v>
      </c>
      <c r="K16" t="s">
        <v>56</v>
      </c>
    </row>
    <row r="18" spans="8:9" x14ac:dyDescent="0.3">
      <c r="H18" t="s">
        <v>42</v>
      </c>
    </row>
    <row r="19" spans="8:9" x14ac:dyDescent="0.3">
      <c r="H19" t="s">
        <v>36</v>
      </c>
      <c r="I19" t="s">
        <v>45</v>
      </c>
    </row>
    <row r="20" spans="8:9" x14ac:dyDescent="0.3">
      <c r="H20">
        <v>8</v>
      </c>
      <c r="I20" t="s">
        <v>14</v>
      </c>
    </row>
    <row r="21" spans="8:9" x14ac:dyDescent="0.3">
      <c r="H21">
        <v>2</v>
      </c>
      <c r="I21" t="s">
        <v>15</v>
      </c>
    </row>
    <row r="23" spans="8:9" x14ac:dyDescent="0.3">
      <c r="H23" t="s">
        <v>13</v>
      </c>
      <c r="I23">
        <f>H20+3*H21</f>
        <v>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3A5F-E438-4B37-8C97-39C30AF9E90B}">
  <dimension ref="A1:H17"/>
  <sheetViews>
    <sheetView showGridLines="0" workbookViewId="0">
      <selection activeCell="E16" sqref="E16"/>
    </sheetView>
  </sheetViews>
  <sheetFormatPr baseColWidth="10" defaultRowHeight="14.4" x14ac:dyDescent="0.3"/>
  <cols>
    <col min="1" max="1" width="2.109375" customWidth="1"/>
    <col min="2" max="2" width="6.109375" bestFit="1" customWidth="1"/>
    <col min="3" max="3" width="7.5546875" bestFit="1" customWidth="1"/>
    <col min="4" max="4" width="11.88671875" bestFit="1" customWidth="1"/>
    <col min="5" max="5" width="8.5546875" bestFit="1" customWidth="1"/>
    <col min="6" max="6" width="12.109375" bestFit="1" customWidth="1"/>
    <col min="7" max="7" width="11.88671875" bestFit="1" customWidth="1"/>
    <col min="8" max="8" width="9.5546875" bestFit="1" customWidth="1"/>
  </cols>
  <sheetData>
    <row r="1" spans="1:8" x14ac:dyDescent="0.3">
      <c r="A1" s="2" t="s">
        <v>25</v>
      </c>
    </row>
    <row r="2" spans="1:8" x14ac:dyDescent="0.3">
      <c r="A2" s="2" t="s">
        <v>78</v>
      </c>
    </row>
    <row r="3" spans="1:8" x14ac:dyDescent="0.3">
      <c r="A3" s="2" t="s">
        <v>82</v>
      </c>
    </row>
    <row r="6" spans="1:8" ht="15" thickBot="1" x14ac:dyDescent="0.35">
      <c r="A6" t="s">
        <v>19</v>
      </c>
    </row>
    <row r="7" spans="1:8" x14ac:dyDescent="0.3">
      <c r="B7" s="7"/>
      <c r="C7" s="7"/>
      <c r="D7" s="7" t="s">
        <v>27</v>
      </c>
      <c r="E7" s="7" t="s">
        <v>29</v>
      </c>
      <c r="F7" s="7" t="s">
        <v>31</v>
      </c>
      <c r="G7" s="7" t="s">
        <v>33</v>
      </c>
      <c r="H7" s="7" t="s">
        <v>33</v>
      </c>
    </row>
    <row r="8" spans="1:8" ht="15" thickBot="1" x14ac:dyDescent="0.35">
      <c r="B8" s="8" t="s">
        <v>17</v>
      </c>
      <c r="C8" s="8" t="s">
        <v>18</v>
      </c>
      <c r="D8" s="8" t="s">
        <v>28</v>
      </c>
      <c r="E8" s="8" t="s">
        <v>30</v>
      </c>
      <c r="F8" s="8" t="s">
        <v>32</v>
      </c>
      <c r="G8" s="8" t="s">
        <v>34</v>
      </c>
      <c r="H8" s="8" t="s">
        <v>35</v>
      </c>
    </row>
    <row r="9" spans="1:8" x14ac:dyDescent="0.3">
      <c r="B9" s="4" t="s">
        <v>79</v>
      </c>
      <c r="C9" s="4" t="s">
        <v>59</v>
      </c>
      <c r="D9" s="4">
        <v>0.16666666666666666</v>
      </c>
      <c r="E9" s="4">
        <v>0</v>
      </c>
      <c r="F9" s="4">
        <v>30</v>
      </c>
      <c r="G9" s="4">
        <v>77.999999999999943</v>
      </c>
      <c r="H9" s="4">
        <v>30</v>
      </c>
    </row>
    <row r="10" spans="1:8" x14ac:dyDescent="0.3">
      <c r="B10" s="4" t="s">
        <v>64</v>
      </c>
      <c r="C10" s="4" t="s">
        <v>60</v>
      </c>
      <c r="D10" s="4">
        <v>0</v>
      </c>
      <c r="E10" s="4">
        <v>25.999999999999993</v>
      </c>
      <c r="F10" s="4">
        <v>36</v>
      </c>
      <c r="G10" s="4">
        <v>1E+30</v>
      </c>
      <c r="H10" s="4">
        <v>25.999999999999993</v>
      </c>
    </row>
    <row r="11" spans="1:8" ht="15" thickBot="1" x14ac:dyDescent="0.35">
      <c r="B11" s="3" t="s">
        <v>65</v>
      </c>
      <c r="C11" s="3" t="s">
        <v>61</v>
      </c>
      <c r="D11" s="3">
        <v>0</v>
      </c>
      <c r="E11" s="3">
        <v>29.999999999999996</v>
      </c>
      <c r="F11" s="3">
        <v>20</v>
      </c>
      <c r="G11" s="3">
        <v>1E+30</v>
      </c>
      <c r="H11" s="3">
        <v>29.999999999999996</v>
      </c>
    </row>
    <row r="13" spans="1:8" ht="15" thickBot="1" x14ac:dyDescent="0.35">
      <c r="A13" t="s">
        <v>20</v>
      </c>
    </row>
    <row r="14" spans="1:8" x14ac:dyDescent="0.3">
      <c r="B14" s="7"/>
      <c r="C14" s="7"/>
      <c r="D14" s="7" t="s">
        <v>27</v>
      </c>
      <c r="E14" s="7" t="s">
        <v>36</v>
      </c>
      <c r="F14" s="7" t="s">
        <v>38</v>
      </c>
      <c r="G14" s="7" t="s">
        <v>33</v>
      </c>
      <c r="H14" s="7" t="s">
        <v>33</v>
      </c>
    </row>
    <row r="15" spans="1:8" ht="15" thickBot="1" x14ac:dyDescent="0.35">
      <c r="B15" s="8" t="s">
        <v>17</v>
      </c>
      <c r="C15" s="8" t="s">
        <v>18</v>
      </c>
      <c r="D15" s="8" t="s">
        <v>28</v>
      </c>
      <c r="E15" s="8" t="s">
        <v>37</v>
      </c>
      <c r="F15" s="8" t="s">
        <v>39</v>
      </c>
      <c r="G15" s="8" t="s">
        <v>34</v>
      </c>
      <c r="H15" s="8" t="s">
        <v>35</v>
      </c>
    </row>
    <row r="16" spans="1:8" x14ac:dyDescent="0.3">
      <c r="B16" s="4" t="s">
        <v>80</v>
      </c>
      <c r="C16" s="4" t="s">
        <v>13</v>
      </c>
      <c r="D16" s="4">
        <v>0.66666666666666663</v>
      </c>
      <c r="E16" s="4">
        <v>0</v>
      </c>
      <c r="F16" s="4">
        <v>0.1</v>
      </c>
      <c r="G16" s="4">
        <v>0.56666666666666665</v>
      </c>
      <c r="H16" s="4">
        <v>1E+30</v>
      </c>
    </row>
    <row r="17" spans="2:8" ht="15" thickBot="1" x14ac:dyDescent="0.35">
      <c r="B17" s="3" t="s">
        <v>81</v>
      </c>
      <c r="C17" s="3" t="s">
        <v>13</v>
      </c>
      <c r="D17" s="3">
        <v>0.5</v>
      </c>
      <c r="E17" s="3">
        <v>10</v>
      </c>
      <c r="F17" s="3">
        <v>0.5</v>
      </c>
      <c r="G17" s="3">
        <v>1E+30</v>
      </c>
      <c r="H17" s="3">
        <v>0.42499999999999999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D496F-943F-4972-9704-F1F32112629E}">
  <dimension ref="G2:K23"/>
  <sheetViews>
    <sheetView workbookViewId="0">
      <selection activeCell="G20" sqref="G20"/>
    </sheetView>
  </sheetViews>
  <sheetFormatPr baseColWidth="10" defaultRowHeight="14.4" x14ac:dyDescent="0.3"/>
  <sheetData>
    <row r="2" spans="7:11" x14ac:dyDescent="0.3">
      <c r="G2" t="s">
        <v>0</v>
      </c>
      <c r="K2" t="s">
        <v>8</v>
      </c>
    </row>
    <row r="4" spans="7:11" x14ac:dyDescent="0.3">
      <c r="G4" s="1" t="s">
        <v>70</v>
      </c>
      <c r="I4" s="1" t="s">
        <v>70</v>
      </c>
      <c r="K4" s="1" t="s">
        <v>74</v>
      </c>
    </row>
    <row r="6" spans="7:11" x14ac:dyDescent="0.3">
      <c r="G6" s="1" t="s">
        <v>71</v>
      </c>
      <c r="I6" s="1" t="s">
        <v>71</v>
      </c>
      <c r="K6" s="1" t="s">
        <v>75</v>
      </c>
    </row>
    <row r="7" spans="7:11" x14ac:dyDescent="0.3">
      <c r="G7" s="1" t="s">
        <v>72</v>
      </c>
      <c r="I7" s="1" t="s">
        <v>72</v>
      </c>
      <c r="K7" s="1" t="s">
        <v>76</v>
      </c>
    </row>
    <row r="8" spans="7:11" x14ac:dyDescent="0.3">
      <c r="G8" s="1" t="s">
        <v>73</v>
      </c>
      <c r="I8" s="1" t="s">
        <v>73</v>
      </c>
      <c r="K8" t="s">
        <v>77</v>
      </c>
    </row>
    <row r="9" spans="7:11" x14ac:dyDescent="0.3">
      <c r="G9" s="1" t="s">
        <v>50</v>
      </c>
      <c r="I9" s="1" t="s">
        <v>50</v>
      </c>
    </row>
    <row r="10" spans="7:11" x14ac:dyDescent="0.3">
      <c r="G10" s="1" t="s">
        <v>51</v>
      </c>
      <c r="I10" s="1" t="s">
        <v>51</v>
      </c>
    </row>
    <row r="12" spans="7:11" x14ac:dyDescent="0.3">
      <c r="G12" t="s">
        <v>69</v>
      </c>
    </row>
    <row r="13" spans="7:11" x14ac:dyDescent="0.3">
      <c r="G13" t="s">
        <v>13</v>
      </c>
      <c r="H13" t="s">
        <v>59</v>
      </c>
      <c r="I13" t="s">
        <v>60</v>
      </c>
      <c r="J13" t="s">
        <v>61</v>
      </c>
    </row>
    <row r="14" spans="7:11" x14ac:dyDescent="0.3">
      <c r="G14">
        <f>30*H14+36*I14+20*J14</f>
        <v>5</v>
      </c>
      <c r="H14">
        <v>0.16666666666666666</v>
      </c>
      <c r="I14">
        <v>0</v>
      </c>
      <c r="J14">
        <v>0</v>
      </c>
    </row>
    <row r="15" spans="7:11" x14ac:dyDescent="0.3">
      <c r="G15">
        <f>4*H14+6*I14+J14</f>
        <v>0.66666666666666663</v>
      </c>
      <c r="H15">
        <v>0.1</v>
      </c>
      <c r="J15" s="1" t="s">
        <v>75</v>
      </c>
    </row>
    <row r="16" spans="7:11" x14ac:dyDescent="0.3">
      <c r="G16">
        <f>3*H14+I14-J14</f>
        <v>0.5</v>
      </c>
      <c r="H16">
        <v>0.5</v>
      </c>
      <c r="J16" s="1" t="s">
        <v>76</v>
      </c>
    </row>
    <row r="18" spans="7:8" x14ac:dyDescent="0.3">
      <c r="G18" t="s">
        <v>42</v>
      </c>
    </row>
    <row r="19" spans="7:8" x14ac:dyDescent="0.3">
      <c r="G19" t="s">
        <v>36</v>
      </c>
      <c r="H19" t="s">
        <v>45</v>
      </c>
    </row>
    <row r="20" spans="7:8" x14ac:dyDescent="0.3">
      <c r="G20">
        <v>0</v>
      </c>
      <c r="H20" t="s">
        <v>14</v>
      </c>
    </row>
    <row r="21" spans="7:8" x14ac:dyDescent="0.3">
      <c r="G21">
        <v>10</v>
      </c>
      <c r="H21" t="s">
        <v>15</v>
      </c>
    </row>
    <row r="23" spans="7:8" x14ac:dyDescent="0.3">
      <c r="G23" t="s">
        <v>84</v>
      </c>
      <c r="H23">
        <f>0.1*G20+0.5*G21</f>
        <v>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F69E6-6466-412D-92D9-47A0325B2FCB}">
  <dimension ref="G2:K16"/>
  <sheetViews>
    <sheetView workbookViewId="0">
      <selection activeCell="K4" sqref="K4"/>
    </sheetView>
  </sheetViews>
  <sheetFormatPr baseColWidth="10" defaultRowHeight="14.4" x14ac:dyDescent="0.3"/>
  <sheetData>
    <row r="2" spans="7:11" x14ac:dyDescent="0.3">
      <c r="G2" t="s">
        <v>0</v>
      </c>
      <c r="K2" t="s">
        <v>8</v>
      </c>
    </row>
    <row r="4" spans="7:11" x14ac:dyDescent="0.3">
      <c r="G4" t="s">
        <v>85</v>
      </c>
      <c r="I4" t="s">
        <v>85</v>
      </c>
      <c r="K4" t="s">
        <v>94</v>
      </c>
    </row>
    <row r="6" spans="7:11" x14ac:dyDescent="0.3">
      <c r="G6" t="s">
        <v>86</v>
      </c>
      <c r="I6" s="1" t="s">
        <v>91</v>
      </c>
      <c r="K6" s="1" t="s">
        <v>96</v>
      </c>
    </row>
    <row r="7" spans="7:11" x14ac:dyDescent="0.3">
      <c r="G7" t="s">
        <v>87</v>
      </c>
      <c r="I7" s="1" t="s">
        <v>92</v>
      </c>
      <c r="K7" s="1" t="s">
        <v>95</v>
      </c>
    </row>
    <row r="8" spans="7:11" x14ac:dyDescent="0.3">
      <c r="G8" t="s">
        <v>88</v>
      </c>
      <c r="I8" s="1" t="s">
        <v>93</v>
      </c>
      <c r="K8" t="s">
        <v>99</v>
      </c>
    </row>
    <row r="9" spans="7:11" x14ac:dyDescent="0.3">
      <c r="G9" t="s">
        <v>89</v>
      </c>
      <c r="I9" t="s">
        <v>89</v>
      </c>
    </row>
    <row r="10" spans="7:11" x14ac:dyDescent="0.3">
      <c r="G10" t="s">
        <v>90</v>
      </c>
      <c r="I10" t="s">
        <v>90</v>
      </c>
    </row>
    <row r="12" spans="7:11" x14ac:dyDescent="0.3">
      <c r="G12" t="s">
        <v>69</v>
      </c>
    </row>
    <row r="13" spans="7:11" x14ac:dyDescent="0.3">
      <c r="G13" t="s">
        <v>13</v>
      </c>
      <c r="H13" t="s">
        <v>83</v>
      </c>
      <c r="I13" t="s">
        <v>97</v>
      </c>
      <c r="J13" t="s">
        <v>98</v>
      </c>
    </row>
    <row r="14" spans="7:11" x14ac:dyDescent="0.3">
      <c r="G14">
        <f>-14*H14-20*I14+10*J14</f>
        <v>20</v>
      </c>
      <c r="H14">
        <v>0</v>
      </c>
      <c r="I14">
        <v>0</v>
      </c>
      <c r="J14">
        <v>2</v>
      </c>
    </row>
    <row r="15" spans="7:11" x14ac:dyDescent="0.3">
      <c r="G15">
        <f>-3*H14-I14-J14</f>
        <v>-2</v>
      </c>
      <c r="H15">
        <v>1</v>
      </c>
      <c r="J15" s="1" t="s">
        <v>96</v>
      </c>
    </row>
    <row r="16" spans="7:11" x14ac:dyDescent="0.3">
      <c r="G16">
        <f>-H14-5*I14+J14</f>
        <v>2</v>
      </c>
      <c r="H16">
        <v>2</v>
      </c>
      <c r="J16" s="1" t="s">
        <v>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AAD64-B876-4D5B-91D5-C1F95BAF1159}">
  <dimension ref="G2:L18"/>
  <sheetViews>
    <sheetView workbookViewId="0">
      <selection activeCell="F19" sqref="F19"/>
    </sheetView>
  </sheetViews>
  <sheetFormatPr baseColWidth="10" defaultRowHeight="14.4" x14ac:dyDescent="0.3"/>
  <sheetData>
    <row r="2" spans="7:12" x14ac:dyDescent="0.3">
      <c r="G2" t="s">
        <v>0</v>
      </c>
      <c r="K2" t="s">
        <v>8</v>
      </c>
    </row>
    <row r="4" spans="7:12" x14ac:dyDescent="0.3">
      <c r="G4" s="1" t="s">
        <v>100</v>
      </c>
      <c r="I4" s="1" t="s">
        <v>100</v>
      </c>
      <c r="K4" s="1" t="s">
        <v>110</v>
      </c>
    </row>
    <row r="6" spans="7:12" x14ac:dyDescent="0.3">
      <c r="G6" s="1" t="s">
        <v>101</v>
      </c>
      <c r="I6" s="1" t="s">
        <v>101</v>
      </c>
      <c r="K6" s="1" t="s">
        <v>113</v>
      </c>
    </row>
    <row r="7" spans="7:12" x14ac:dyDescent="0.3">
      <c r="G7" s="1" t="s">
        <v>102</v>
      </c>
      <c r="I7" s="1" t="s">
        <v>102</v>
      </c>
      <c r="K7" s="1" t="s">
        <v>108</v>
      </c>
    </row>
    <row r="8" spans="7:12" x14ac:dyDescent="0.3">
      <c r="G8" s="1" t="s">
        <v>103</v>
      </c>
      <c r="I8" s="1" t="s">
        <v>103</v>
      </c>
      <c r="K8" t="s">
        <v>109</v>
      </c>
    </row>
    <row r="9" spans="7:12" x14ac:dyDescent="0.3">
      <c r="G9" s="1" t="s">
        <v>104</v>
      </c>
      <c r="I9" s="1" t="s">
        <v>106</v>
      </c>
    </row>
    <row r="10" spans="7:12" x14ac:dyDescent="0.3">
      <c r="G10" s="1" t="s">
        <v>105</v>
      </c>
      <c r="I10" s="1" t="s">
        <v>107</v>
      </c>
    </row>
    <row r="11" spans="7:12" x14ac:dyDescent="0.3">
      <c r="G11" s="1" t="s">
        <v>50</v>
      </c>
      <c r="I11" s="1" t="s">
        <v>50</v>
      </c>
    </row>
    <row r="12" spans="7:12" x14ac:dyDescent="0.3">
      <c r="G12" s="1" t="s">
        <v>51</v>
      </c>
      <c r="I12" s="1" t="s">
        <v>51</v>
      </c>
    </row>
    <row r="14" spans="7:12" x14ac:dyDescent="0.3">
      <c r="G14" t="s">
        <v>69</v>
      </c>
    </row>
    <row r="15" spans="7:12" x14ac:dyDescent="0.3">
      <c r="G15" t="s">
        <v>13</v>
      </c>
      <c r="H15" t="s">
        <v>59</v>
      </c>
      <c r="I15" t="s">
        <v>60</v>
      </c>
      <c r="J15" t="s">
        <v>61</v>
      </c>
      <c r="K15" t="s">
        <v>111</v>
      </c>
      <c r="L15" t="s">
        <v>112</v>
      </c>
    </row>
    <row r="16" spans="7:12" x14ac:dyDescent="0.3">
      <c r="G16">
        <f>25*H16+5*I16+21*J16+2*K16-L16</f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7:10" x14ac:dyDescent="0.3">
      <c r="G17">
        <f>3*H16+I16+8*J16-K16</f>
        <v>0</v>
      </c>
      <c r="H17">
        <v>4</v>
      </c>
      <c r="J17" s="1" t="s">
        <v>113</v>
      </c>
    </row>
    <row r="18" spans="7:10" x14ac:dyDescent="0.3">
      <c r="G18">
        <f>2*H16+6*J16-L16</f>
        <v>0</v>
      </c>
      <c r="H18">
        <v>3</v>
      </c>
      <c r="J18" s="1" t="s">
        <v>108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Portada</vt:lpstr>
      <vt:lpstr>1 Sens</vt:lpstr>
      <vt:lpstr>1</vt:lpstr>
      <vt:lpstr>2 Sens</vt:lpstr>
      <vt:lpstr>2</vt:lpstr>
      <vt:lpstr>3 Sens</vt:lpstr>
      <vt:lpstr>3</vt:lpstr>
      <vt:lpstr>4</vt:lpstr>
      <vt:lpstr>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yosafat martinez</dc:creator>
  <cp:keywords/>
  <dc:description/>
  <cp:lastModifiedBy>yosafat martinez</cp:lastModifiedBy>
  <cp:revision/>
  <dcterms:created xsi:type="dcterms:W3CDTF">2021-09-26T20:56:32Z</dcterms:created>
  <dcterms:modified xsi:type="dcterms:W3CDTF">2021-09-29T01:41:38Z</dcterms:modified>
  <cp:category/>
  <cp:contentStatus/>
</cp:coreProperties>
</file>