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saf\Desktop\Septimo\Metodos\Segundo Parcial\T7 Langrange 2\"/>
    </mc:Choice>
  </mc:AlternateContent>
  <xr:revisionPtr revIDLastSave="0" documentId="8_{00266F1B-0ECC-4680-B86E-51E5F2806D9E}" xr6:coauthVersionLast="47" xr6:coauthVersionMax="47" xr10:uidLastSave="{00000000-0000-0000-0000-000000000000}"/>
  <bookViews>
    <workbookView xWindow="-108" yWindow="-108" windowWidth="23256" windowHeight="12576" activeTab="5" xr2:uid="{15CE61D4-84DA-4233-AF79-D0554381EDA3}"/>
  </bookViews>
  <sheets>
    <sheet name="Portada" sheetId="6" r:id="rId1"/>
    <sheet name="Inciso A" sheetId="1" r:id="rId2"/>
    <sheet name="Inciso B" sheetId="2" r:id="rId3"/>
    <sheet name="Inciso C" sheetId="3" r:id="rId4"/>
    <sheet name="Inciso D" sheetId="4" r:id="rId5"/>
    <sheet name="Inciso E" sheetId="5" r:id="rId6"/>
  </sheets>
  <definedNames>
    <definedName name="solver_adj" localSheetId="1" hidden="1">'Inciso A'!$L$9:$M$9</definedName>
    <definedName name="solver_adj" localSheetId="2" hidden="1">'Inciso B'!$C$30:$D$30</definedName>
    <definedName name="solver_adj" localSheetId="3" hidden="1">'Inciso C'!$H$10:$I$10</definedName>
    <definedName name="solver_adj" localSheetId="4" hidden="1">'Inciso D'!$H$10:$I$10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1" hidden="1">2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1" hidden="1">'Inciso A'!$L$11</definedName>
    <definedName name="solver_lhs1" localSheetId="2" hidden="1">'Inciso B'!$C$32</definedName>
    <definedName name="solver_lhs1" localSheetId="3" hidden="1">'Inciso C'!$I$12</definedName>
    <definedName name="solver_lhs1" localSheetId="4" hidden="1">'Inciso D'!$I$12</definedName>
    <definedName name="solver_lhs2" localSheetId="1" hidden="1">'Inciso A'!$L$12</definedName>
    <definedName name="solver_lhs2" localSheetId="2" hidden="1">'Inciso B'!$C$33</definedName>
    <definedName name="solver_lhs2" localSheetId="3" hidden="1">'Inciso C'!$I$13</definedName>
    <definedName name="solver_lhs2" localSheetId="4" hidden="1">'Inciso D'!$I$13</definedName>
    <definedName name="solver_lhs3" localSheetId="1" hidden="1">'Inciso A'!$L$13</definedName>
    <definedName name="solver_lhs3" localSheetId="2" hidden="1">'Inciso B'!$C$34</definedName>
    <definedName name="solver_lhs3" localSheetId="3" hidden="1">'Inciso C'!$I$14</definedName>
    <definedName name="solver_lhs3" localSheetId="4" hidden="1">'Inciso D'!$I$14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1" hidden="1">2</definedName>
    <definedName name="solver_neg" localSheetId="2" hidden="1">2</definedName>
    <definedName name="solver_neg" localSheetId="3" hidden="1">2</definedName>
    <definedName name="solver_neg" localSheetId="4" hidden="1">2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1" hidden="1">3</definedName>
    <definedName name="solver_num" localSheetId="2" hidden="1">3</definedName>
    <definedName name="solver_num" localSheetId="3" hidden="1">3</definedName>
    <definedName name="solver_num" localSheetId="4" hidden="1">3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1" hidden="1">'Inciso A'!$N$9</definedName>
    <definedName name="solver_opt" localSheetId="2" hidden="1">'Inciso B'!$E$30</definedName>
    <definedName name="solver_opt" localSheetId="3" hidden="1">'Inciso C'!$J$10</definedName>
    <definedName name="solver_opt" localSheetId="4" hidden="1">'Inciso D'!$J$10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1" hidden="1">2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el2" localSheetId="4" hidden="1">1</definedName>
    <definedName name="solver_rel3" localSheetId="1" hidden="1">1</definedName>
    <definedName name="solver_rel3" localSheetId="2" hidden="1">1</definedName>
    <definedName name="solver_rel3" localSheetId="3" hidden="1">1</definedName>
    <definedName name="solver_rel3" localSheetId="4" hidden="1">1</definedName>
    <definedName name="solver_rhs1" localSheetId="1" hidden="1">'Inciso A'!$M$11</definedName>
    <definedName name="solver_rhs1" localSheetId="2" hidden="1">'Inciso B'!$D$32</definedName>
    <definedName name="solver_rhs1" localSheetId="3" hidden="1">'Inciso C'!$J$12</definedName>
    <definedName name="solver_rhs1" localSheetId="4" hidden="1">'Inciso D'!$J$12</definedName>
    <definedName name="solver_rhs2" localSheetId="1" hidden="1">'Inciso A'!$M$12</definedName>
    <definedName name="solver_rhs2" localSheetId="2" hidden="1">'Inciso B'!$D$33</definedName>
    <definedName name="solver_rhs2" localSheetId="3" hidden="1">'Inciso C'!$J$13</definedName>
    <definedName name="solver_rhs2" localSheetId="4" hidden="1">'Inciso D'!$J$13</definedName>
    <definedName name="solver_rhs3" localSheetId="1" hidden="1">'Inciso A'!$M$13</definedName>
    <definedName name="solver_rhs3" localSheetId="2" hidden="1">'Inciso B'!$D$34</definedName>
    <definedName name="solver_rhs3" localSheetId="3" hidden="1">'Inciso C'!$J$14</definedName>
    <definedName name="solver_rhs3" localSheetId="4" hidden="1">'Inciso D'!$J$14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1" hidden="1">2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4" l="1"/>
  <c r="J10" i="4" s="1"/>
  <c r="J5" i="4"/>
  <c r="D5" i="4" s="1"/>
  <c r="J6" i="4"/>
  <c r="D6" i="4" s="1"/>
  <c r="J12" i="4"/>
  <c r="J13" i="4" s="1"/>
  <c r="I13" i="4"/>
  <c r="I14" i="4"/>
  <c r="J4" i="3"/>
  <c r="D4" i="3" s="1"/>
  <c r="J5" i="3"/>
  <c r="I13" i="3" s="1"/>
  <c r="J6" i="3"/>
  <c r="D6" i="3" s="1"/>
  <c r="J10" i="3"/>
  <c r="I12" i="3"/>
  <c r="J12" i="3"/>
  <c r="J14" i="3" s="1"/>
  <c r="I12" i="4" l="1"/>
  <c r="D4" i="4"/>
  <c r="D5" i="3"/>
  <c r="J13" i="3"/>
  <c r="J14" i="4"/>
  <c r="I14" i="3"/>
  <c r="H3" i="2" l="1"/>
  <c r="H17" i="2" s="1"/>
  <c r="E3" i="1"/>
  <c r="Q9" i="1" s="1"/>
  <c r="C34" i="2" l="1"/>
  <c r="D8" i="2"/>
  <c r="G30" i="2"/>
  <c r="H30" i="2"/>
  <c r="E16" i="2"/>
  <c r="H15" i="2"/>
  <c r="D6" i="2" s="1"/>
  <c r="F16" i="2"/>
  <c r="E17" i="2"/>
  <c r="F15" i="2"/>
  <c r="H16" i="2"/>
  <c r="F17" i="2"/>
  <c r="E15" i="2"/>
  <c r="F13" i="1"/>
  <c r="F14" i="1"/>
  <c r="F15" i="1"/>
  <c r="H13" i="1"/>
  <c r="H15" i="1"/>
  <c r="H14" i="1"/>
  <c r="E13" i="1"/>
  <c r="E15" i="1"/>
  <c r="P9" i="1"/>
  <c r="E14" i="1"/>
  <c r="C33" i="2" l="1"/>
  <c r="D7" i="2"/>
  <c r="L11" i="1"/>
  <c r="D6" i="1"/>
  <c r="L12" i="1"/>
  <c r="D7" i="1"/>
  <c r="L13" i="1"/>
  <c r="D8" i="1"/>
  <c r="C32" i="2"/>
  <c r="E30" i="2"/>
  <c r="I30" i="2" s="1"/>
  <c r="N9" i="1"/>
  <c r="R9" i="1" s="1"/>
</calcChain>
</file>

<file path=xl/sharedStrings.xml><?xml version="1.0" encoding="utf-8"?>
<sst xmlns="http://schemas.openxmlformats.org/spreadsheetml/2006/main" count="131" uniqueCount="54">
  <si>
    <t>Factor de escala centimeros en plano a kilometos =</t>
  </si>
  <si>
    <t>4.6 cm a 500 km</t>
  </si>
  <si>
    <t>Referencia</t>
  </si>
  <si>
    <t>Distancia(km) al punto</t>
  </si>
  <si>
    <t>Distancia (cm) escalada al plano</t>
  </si>
  <si>
    <t>Mexicalli</t>
  </si>
  <si>
    <t>Mérida</t>
  </si>
  <si>
    <t>La Paz</t>
  </si>
  <si>
    <t>x (cm)</t>
  </si>
  <si>
    <t>y(cm)</t>
  </si>
  <si>
    <t>E(km)</t>
  </si>
  <si>
    <t>N(km)</t>
  </si>
  <si>
    <t>Distancia(km)</t>
  </si>
  <si>
    <t>Distancia(cm)</t>
  </si>
  <si>
    <t>1. Mexicali</t>
  </si>
  <si>
    <t>2. Mérida</t>
  </si>
  <si>
    <t>3. La paz</t>
  </si>
  <si>
    <t>cm</t>
  </si>
  <si>
    <t>km</t>
  </si>
  <si>
    <t>Escala</t>
  </si>
  <si>
    <t>x</t>
  </si>
  <si>
    <t>y</t>
  </si>
  <si>
    <t>Z(F.O)</t>
  </si>
  <si>
    <t xml:space="preserve">Solución: </t>
  </si>
  <si>
    <t>r1</t>
  </si>
  <si>
    <t>r2</t>
  </si>
  <si>
    <t>r3</t>
  </si>
  <si>
    <t>c)</t>
  </si>
  <si>
    <t>y (cm)</t>
  </si>
  <si>
    <t>Distancia (cm)</t>
  </si>
  <si>
    <t>mc</t>
  </si>
  <si>
    <t>Comprobación gráfica</t>
  </si>
  <si>
    <t>mer</t>
  </si>
  <si>
    <t>lp</t>
  </si>
  <si>
    <t>Mar, al Este de Quintana Roo y Oeste la parte más Sur de Isla de Cozumel</t>
  </si>
  <si>
    <t>Z(F.O.)</t>
  </si>
  <si>
    <t>Solución</t>
  </si>
  <si>
    <t>s.a.</t>
  </si>
  <si>
    <t>Plantee la F.O. y restricciones correspondientes:</t>
  </si>
  <si>
    <t>F.O.</t>
  </si>
  <si>
    <t>*Nota: Para usar Solver se agregó un error de 1mm en las restricciones, al elevarlo al cuadrado el valor de error queda como 0.01</t>
  </si>
  <si>
    <t>d)</t>
  </si>
  <si>
    <t>Colima, muy cerca de la capital del estado al Suroeste</t>
  </si>
  <si>
    <t>Ciudad de México</t>
  </si>
  <si>
    <t>Lugar encontrado:</t>
  </si>
  <si>
    <t>Sinaloa, Culiacán</t>
  </si>
  <si>
    <t>4.6 cm : 500 km</t>
  </si>
  <si>
    <t>Cruz Cruz Juan Paul</t>
  </si>
  <si>
    <t>Paul Cruz</t>
  </si>
  <si>
    <t>Martínez Coronel Brayan Yosafat</t>
  </si>
  <si>
    <t>Yosafat Coronel</t>
  </si>
  <si>
    <t>Martínez Méndez Eduardo Isaí</t>
  </si>
  <si>
    <t>Eduardo Isaí Martínez Méndez</t>
  </si>
  <si>
    <t>No pareció muy interesante el ejercicio, aunque ciertamente complicado, porque nunca habíamos usado una regla de forma digital, y menos pensando en centímetros reales. Es curioso ver que GRG funcionara en este caso, nos sorprende el inmenso abanico de aplicaciones de estos métodos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</si>
</sst>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"/>
    <numFmt numFmtId="165" formatCode="0.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2" fontId="0" fillId="0" borderId="8" xfId="0" applyNumberFormat="1" applyBorder="1"/>
    <xf numFmtId="0" fontId="0" fillId="0" borderId="9" xfId="0" applyBorder="1"/>
    <xf numFmtId="0" fontId="0" fillId="0" borderId="10" xfId="0" applyBorder="1"/>
    <xf numFmtId="2" fontId="0" fillId="0" borderId="11" xfId="0" applyNumberFormat="1" applyBorder="1"/>
    <xf numFmtId="0" fontId="0" fillId="0" borderId="1" xfId="0" applyBorder="1"/>
    <xf numFmtId="0" fontId="0" fillId="0" borderId="12" xfId="0" applyBorder="1"/>
    <xf numFmtId="0" fontId="1" fillId="2" borderId="13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3" fillId="6" borderId="12" xfId="0" applyFont="1" applyFill="1" applyBorder="1"/>
    <xf numFmtId="0" fontId="3" fillId="6" borderId="10" xfId="0" applyFont="1" applyFill="1" applyBorder="1"/>
    <xf numFmtId="0" fontId="3" fillId="7" borderId="7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/>
    <xf numFmtId="0" fontId="0" fillId="0" borderId="0" xfId="0" applyBorder="1"/>
    <xf numFmtId="0" fontId="0" fillId="0" borderId="16" xfId="0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27214</xdr:rowOff>
    </xdr:from>
    <xdr:to>
      <xdr:col>10</xdr:col>
      <xdr:colOff>415018</xdr:colOff>
      <xdr:row>39</xdr:row>
      <xdr:rowOff>13607</xdr:rowOff>
    </xdr:to>
    <xdr:pic>
      <xdr:nvPicPr>
        <xdr:cNvPr id="2" name="Imagen 1" descr="No hay descripción disponible.">
          <a:extLst>
            <a:ext uri="{FF2B5EF4-FFF2-40B4-BE49-F238E27FC236}">
              <a16:creationId xmlns:a16="http://schemas.microsoft.com/office/drawing/2014/main" id="{BE0E1825-5D01-4296-93ED-CB95554CF7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883" b="4786"/>
        <a:stretch/>
      </xdr:blipFill>
      <xdr:spPr bwMode="auto">
        <a:xfrm>
          <a:off x="762000" y="3347357"/>
          <a:ext cx="9599839" cy="41773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19</xdr:row>
      <xdr:rowOff>38100</xdr:rowOff>
    </xdr:from>
    <xdr:to>
      <xdr:col>5</xdr:col>
      <xdr:colOff>140738</xdr:colOff>
      <xdr:row>22</xdr:row>
      <xdr:rowOff>680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79D71BD-62EB-4E37-92F4-F9B4BD444A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562100"/>
          <a:ext cx="3182388" cy="5182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161925</xdr:rowOff>
    </xdr:from>
    <xdr:to>
      <xdr:col>3</xdr:col>
      <xdr:colOff>466390</xdr:colOff>
      <xdr:row>25</xdr:row>
      <xdr:rowOff>39553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9576FD0-4620-400A-A82F-44E2C41B7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066925"/>
          <a:ext cx="1993565" cy="652329"/>
        </a:xfrm>
        <a:prstGeom prst="rect">
          <a:avLst/>
        </a:prstGeom>
      </xdr:spPr>
    </xdr:pic>
    <xdr:clientData/>
  </xdr:twoCellAnchor>
  <xdr:twoCellAnchor editAs="oneCell">
    <xdr:from>
      <xdr:col>10</xdr:col>
      <xdr:colOff>8164</xdr:colOff>
      <xdr:row>2</xdr:row>
      <xdr:rowOff>13608</xdr:rowOff>
    </xdr:from>
    <xdr:to>
      <xdr:col>20</xdr:col>
      <xdr:colOff>435429</xdr:colOff>
      <xdr:row>16</xdr:row>
      <xdr:rowOff>134822</xdr:rowOff>
    </xdr:to>
    <xdr:pic>
      <xdr:nvPicPr>
        <xdr:cNvPr id="12" name="Imagen 5" descr="Descripción no disponible.">
          <a:extLst>
            <a:ext uri="{FF2B5EF4-FFF2-40B4-BE49-F238E27FC236}">
              <a16:creationId xmlns:a16="http://schemas.microsoft.com/office/drawing/2014/main" id="{EA76FC1F-1CC3-47ED-8C1A-97E38FE2B96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9" t="17832" r="356" b="4601"/>
        <a:stretch/>
      </xdr:blipFill>
      <xdr:spPr bwMode="auto">
        <a:xfrm>
          <a:off x="8488135" y="383722"/>
          <a:ext cx="8047265" cy="34121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15</xdr:row>
      <xdr:rowOff>4762</xdr:rowOff>
    </xdr:from>
    <xdr:ext cx="7490191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0634B6A-8517-47CC-9D76-ACF9608122A4}"/>
                </a:ext>
              </a:extLst>
            </xdr:cNvPr>
            <xdr:cNvSpPr txBox="1"/>
          </xdr:nvSpPr>
          <xdr:spPr>
            <a:xfrm>
              <a:off x="0" y="2541587"/>
              <a:ext cx="7490191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−3.45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−19.1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25.45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−24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−8.9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2.25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−7.4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−11.4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19.23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0634B6A-8517-47CC-9D76-ACF9608122A4}"/>
                </a:ext>
              </a:extLst>
            </xdr:cNvPr>
            <xdr:cNvSpPr txBox="1"/>
          </xdr:nvSpPr>
          <xdr:spPr>
            <a:xfrm>
              <a:off x="0" y="2541587"/>
              <a:ext cx="7490191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𝑍</a:t>
              </a:r>
              <a:r>
                <a:rPr lang="en-US" sz="1100" b="0" i="0">
                  <a:latin typeface="Cambria Math" panose="02040503050406030204" pitchFamily="18" charset="0"/>
                </a:rPr>
                <a:t>=〖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〖((𝑥−3.45)〗^2+(𝑦−19.1)^2−(25.45)^2)〗^</a:t>
              </a:r>
              <a:r>
                <a:rPr lang="en-US" sz="1100" b="0" i="0">
                  <a:latin typeface="Cambria Math" panose="02040503050406030204" pitchFamily="18" charset="0"/>
                </a:rPr>
                <a:t>2+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〖〖((𝑥−24)〗^2+(𝑦−8.9)^2−(2.25)^2)〗^2+ 〖〖((𝑥−7.4)〗^2+(𝑦−11.4)^2−(19.23)^2)〗^2 </a:t>
              </a:r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</xdr:col>
      <xdr:colOff>142875</xdr:colOff>
      <xdr:row>19</xdr:row>
      <xdr:rowOff>14287</xdr:rowOff>
    </xdr:from>
    <xdr:ext cx="2773965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D690510-52DA-4674-829E-7559EBE6C677}"/>
                </a:ext>
              </a:extLst>
            </xdr:cNvPr>
            <xdr:cNvSpPr txBox="1"/>
          </xdr:nvSpPr>
          <xdr:spPr>
            <a:xfrm>
              <a:off x="139700" y="3268662"/>
              <a:ext cx="2773965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1: 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−3.45</m:t>
                            </m:r>
                          </m:e>
                        </m:d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−19.1</m:t>
                            </m:r>
                          </m:e>
                        </m:d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25.45</m:t>
                            </m:r>
                          </m:e>
                        </m:d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D690510-52DA-4674-829E-7559EBE6C677}"/>
                </a:ext>
              </a:extLst>
            </xdr:cNvPr>
            <xdr:cNvSpPr txBox="1"/>
          </xdr:nvSpPr>
          <xdr:spPr>
            <a:xfrm>
              <a:off x="139700" y="3268662"/>
              <a:ext cx="2773965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𝑟1: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(𝑥−3.45)^2+(𝑦−19.1)^2−(25.45)^2=0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142875</xdr:colOff>
      <xdr:row>20</xdr:row>
      <xdr:rowOff>23812</xdr:rowOff>
    </xdr:from>
    <xdr:ext cx="2508187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C1D49184-A069-4B9F-A19D-EFAD9E83672F}"/>
                </a:ext>
              </a:extLst>
            </xdr:cNvPr>
            <xdr:cNvSpPr txBox="1"/>
          </xdr:nvSpPr>
          <xdr:spPr>
            <a:xfrm>
              <a:off x="139700" y="3465512"/>
              <a:ext cx="2508187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2: 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−24</m:t>
                            </m:r>
                          </m:e>
                        </m:d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−8.9</m:t>
                            </m:r>
                          </m:e>
                        </m:d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2.25</m:t>
                            </m:r>
                          </m:e>
                        </m:d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C1D49184-A069-4B9F-A19D-EFAD9E83672F}"/>
                </a:ext>
              </a:extLst>
            </xdr:cNvPr>
            <xdr:cNvSpPr txBox="1"/>
          </xdr:nvSpPr>
          <xdr:spPr>
            <a:xfrm>
              <a:off x="139700" y="3465512"/>
              <a:ext cx="2508187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𝑟2: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(𝑥−24)^2+(𝑦−8.9)^2−(2.25)^2=0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152400</xdr:colOff>
      <xdr:row>21</xdr:row>
      <xdr:rowOff>14287</xdr:rowOff>
    </xdr:from>
    <xdr:ext cx="2693301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3A3B4BE-0277-404B-A1E0-ECF17DA113A5}"/>
                </a:ext>
              </a:extLst>
            </xdr:cNvPr>
            <xdr:cNvSpPr txBox="1"/>
          </xdr:nvSpPr>
          <xdr:spPr>
            <a:xfrm>
              <a:off x="152400" y="3630612"/>
              <a:ext cx="2693301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3: 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−7.4</m:t>
                            </m:r>
                          </m:e>
                        </m:d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−11.4</m:t>
                            </m:r>
                          </m:e>
                        </m:d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19.23</m:t>
                            </m:r>
                          </m:e>
                        </m:d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3A3B4BE-0277-404B-A1E0-ECF17DA113A5}"/>
                </a:ext>
              </a:extLst>
            </xdr:cNvPr>
            <xdr:cNvSpPr txBox="1"/>
          </xdr:nvSpPr>
          <xdr:spPr>
            <a:xfrm>
              <a:off x="152400" y="3630612"/>
              <a:ext cx="2693301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𝑟3: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(𝑥−7.4)^2+(𝑦−11.4)^2−(19.23)^2=0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 editAs="oneCell">
    <xdr:from>
      <xdr:col>0</xdr:col>
      <xdr:colOff>761999</xdr:colOff>
      <xdr:row>26</xdr:row>
      <xdr:rowOff>0</xdr:rowOff>
    </xdr:from>
    <xdr:to>
      <xdr:col>10</xdr:col>
      <xdr:colOff>114298</xdr:colOff>
      <xdr:row>46</xdr:row>
      <xdr:rowOff>123825</xdr:rowOff>
    </xdr:to>
    <xdr:pic>
      <xdr:nvPicPr>
        <xdr:cNvPr id="8" name="Imagen 7" descr="No hay descripción disponible.">
          <a:extLst>
            <a:ext uri="{FF2B5EF4-FFF2-40B4-BE49-F238E27FC236}">
              <a16:creationId xmlns:a16="http://schemas.microsoft.com/office/drawing/2014/main" id="{915C7F33-EAAD-4853-8E4F-2A62DCBCA7C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703" b="4520"/>
        <a:stretch/>
      </xdr:blipFill>
      <xdr:spPr bwMode="auto">
        <a:xfrm>
          <a:off x="761999" y="5172075"/>
          <a:ext cx="9010649" cy="393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15</xdr:row>
      <xdr:rowOff>4762</xdr:rowOff>
    </xdr:from>
    <xdr:ext cx="757130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5FBD5E7-B54E-40B8-8E5E-E0C86F7BAFD7}"/>
                </a:ext>
              </a:extLst>
            </xdr:cNvPr>
            <xdr:cNvSpPr txBox="1"/>
          </xdr:nvSpPr>
          <xdr:spPr>
            <a:xfrm>
              <a:off x="0" y="2541587"/>
              <a:ext cx="757130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−3.45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−19.1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15.37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−24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−8.9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11.45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−7.4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−11.4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6.85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5FBD5E7-B54E-40B8-8E5E-E0C86F7BAFD7}"/>
                </a:ext>
              </a:extLst>
            </xdr:cNvPr>
            <xdr:cNvSpPr txBox="1"/>
          </xdr:nvSpPr>
          <xdr:spPr>
            <a:xfrm>
              <a:off x="0" y="2541587"/>
              <a:ext cx="757130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𝑍</a:t>
              </a:r>
              <a:r>
                <a:rPr lang="en-US" sz="1100" b="0" i="0">
                  <a:latin typeface="Cambria Math" panose="02040503050406030204" pitchFamily="18" charset="0"/>
                </a:rPr>
                <a:t>=〖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〖((𝑥−3.45)〗^2+(𝑦−19.1)^2−(15.37)^2)〗^</a:t>
              </a:r>
              <a:r>
                <a:rPr lang="en-US" sz="1100" b="0" i="0">
                  <a:latin typeface="Cambria Math" panose="02040503050406030204" pitchFamily="18" charset="0"/>
                </a:rPr>
                <a:t>2+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〖〖((𝑥−24)〗^2+(𝑦−8.9)^2−(11.45)^2)〗^2+ 〖〖((𝑥−7.4)〗^2+(𝑦−11.4)^2−(6.85)^2)〗^2 </a:t>
              </a:r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</xdr:col>
      <xdr:colOff>142875</xdr:colOff>
      <xdr:row>19</xdr:row>
      <xdr:rowOff>14287</xdr:rowOff>
    </xdr:from>
    <xdr:ext cx="277909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FD850FA0-8AB6-470E-BA86-09B0F4E8536F}"/>
                </a:ext>
              </a:extLst>
            </xdr:cNvPr>
            <xdr:cNvSpPr txBox="1"/>
          </xdr:nvSpPr>
          <xdr:spPr>
            <a:xfrm>
              <a:off x="139700" y="3268662"/>
              <a:ext cx="277909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1: 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−3.45</m:t>
                            </m:r>
                          </m:e>
                        </m:d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−19.1</m:t>
                            </m:r>
                          </m:e>
                        </m:d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15.37</m:t>
                            </m:r>
                          </m:e>
                        </m:d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FD850FA0-8AB6-470E-BA86-09B0F4E8536F}"/>
                </a:ext>
              </a:extLst>
            </xdr:cNvPr>
            <xdr:cNvSpPr txBox="1"/>
          </xdr:nvSpPr>
          <xdr:spPr>
            <a:xfrm>
              <a:off x="139700" y="3268662"/>
              <a:ext cx="277909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𝑟1: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(𝑥−3.45)^2+(𝑦−19.1)^2−(15.37)^2=0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142875</xdr:colOff>
      <xdr:row>20</xdr:row>
      <xdr:rowOff>23812</xdr:rowOff>
    </xdr:from>
    <xdr:ext cx="2586285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785CDCF-24E6-4249-AAAD-A3B70AAF43A7}"/>
                </a:ext>
              </a:extLst>
            </xdr:cNvPr>
            <xdr:cNvSpPr txBox="1"/>
          </xdr:nvSpPr>
          <xdr:spPr>
            <a:xfrm>
              <a:off x="139700" y="3465512"/>
              <a:ext cx="2586285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2: 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−24</m:t>
                            </m:r>
                          </m:e>
                        </m:d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−8.9</m:t>
                            </m:r>
                          </m:e>
                        </m:d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11.45</m:t>
                            </m:r>
                          </m:e>
                        </m:d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785CDCF-24E6-4249-AAAD-A3B70AAF43A7}"/>
                </a:ext>
              </a:extLst>
            </xdr:cNvPr>
            <xdr:cNvSpPr txBox="1"/>
          </xdr:nvSpPr>
          <xdr:spPr>
            <a:xfrm>
              <a:off x="139700" y="3465512"/>
              <a:ext cx="2586285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𝑟2: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(𝑥−24)^2+(𝑦−8.9)^2−(11.45)^2=0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152400</xdr:colOff>
      <xdr:row>21</xdr:row>
      <xdr:rowOff>14287</xdr:rowOff>
    </xdr:from>
    <xdr:ext cx="2615203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EE17B81D-497C-4676-8E46-4F09909C50EA}"/>
                </a:ext>
              </a:extLst>
            </xdr:cNvPr>
            <xdr:cNvSpPr txBox="1"/>
          </xdr:nvSpPr>
          <xdr:spPr>
            <a:xfrm>
              <a:off x="152400" y="3630612"/>
              <a:ext cx="2615203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3: 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−7.4</m:t>
                            </m:r>
                          </m:e>
                        </m:d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−11.4</m:t>
                            </m:r>
                          </m:e>
                        </m:d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6.85</m:t>
                            </m:r>
                          </m:e>
                        </m:d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EE17B81D-497C-4676-8E46-4F09909C50EA}"/>
                </a:ext>
              </a:extLst>
            </xdr:cNvPr>
            <xdr:cNvSpPr txBox="1"/>
          </xdr:nvSpPr>
          <xdr:spPr>
            <a:xfrm>
              <a:off x="152400" y="3630612"/>
              <a:ext cx="2615203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𝑟3: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(𝑥−7.4)^2+(𝑦−11.4)^2−(6.85)^2=0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 editAs="oneCell">
    <xdr:from>
      <xdr:col>1</xdr:col>
      <xdr:colOff>0</xdr:colOff>
      <xdr:row>26</xdr:row>
      <xdr:rowOff>9526</xdr:rowOff>
    </xdr:from>
    <xdr:to>
      <xdr:col>8</xdr:col>
      <xdr:colOff>1033989</xdr:colOff>
      <xdr:row>43</xdr:row>
      <xdr:rowOff>85726</xdr:rowOff>
    </xdr:to>
    <xdr:pic>
      <xdr:nvPicPr>
        <xdr:cNvPr id="16" name="Imagen 7" descr="No hay descripción disponible.">
          <a:extLst>
            <a:ext uri="{FF2B5EF4-FFF2-40B4-BE49-F238E27FC236}">
              <a16:creationId xmlns:a16="http://schemas.microsoft.com/office/drawing/2014/main" id="{AA181D48-431E-4215-8F79-70EBC298651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932" b="4401"/>
        <a:stretch/>
      </xdr:blipFill>
      <xdr:spPr bwMode="auto">
        <a:xfrm>
          <a:off x="762000" y="5181601"/>
          <a:ext cx="7587189" cy="3314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96CCD-CF03-4A8E-9A82-8DECBC94856A}">
  <dimension ref="B2:D4"/>
  <sheetViews>
    <sheetView workbookViewId="0">
      <selection activeCell="B13" sqref="B13"/>
    </sheetView>
  </sheetViews>
  <sheetFormatPr baseColWidth="10" defaultRowHeight="14.4" x14ac:dyDescent="0.3"/>
  <cols>
    <col min="2" max="2" width="32.109375" bestFit="1" customWidth="1"/>
    <col min="4" max="4" width="29.77734375" bestFit="1" customWidth="1"/>
  </cols>
  <sheetData>
    <row r="2" spans="2:4" ht="15.6" x14ac:dyDescent="0.3">
      <c r="B2" s="70" t="s">
        <v>47</v>
      </c>
      <c r="D2" s="70" t="s">
        <v>48</v>
      </c>
    </row>
    <row r="3" spans="2:4" ht="15.6" x14ac:dyDescent="0.3">
      <c r="B3" s="70" t="s">
        <v>49</v>
      </c>
      <c r="D3" s="70" t="s">
        <v>50</v>
      </c>
    </row>
    <row r="4" spans="2:4" ht="15.6" x14ac:dyDescent="0.3">
      <c r="B4" s="70" t="s">
        <v>51</v>
      </c>
      <c r="D4" s="70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DDC1A-FB56-469B-B418-45167BFFB5D6}">
  <dimension ref="B3:R15"/>
  <sheetViews>
    <sheetView zoomScale="70" zoomScaleNormal="70" workbookViewId="0">
      <selection activeCell="I10" sqref="I10"/>
    </sheetView>
  </sheetViews>
  <sheetFormatPr baseColWidth="10" defaultColWidth="11.44140625" defaultRowHeight="14.4" x14ac:dyDescent="0.3"/>
  <cols>
    <col min="3" max="3" width="22.6640625" customWidth="1"/>
    <col min="4" max="4" width="30.5546875" customWidth="1"/>
    <col min="7" max="7" width="14.109375" customWidth="1"/>
    <col min="8" max="8" width="13.33203125" customWidth="1"/>
  </cols>
  <sheetData>
    <row r="3" spans="2:18" x14ac:dyDescent="0.3">
      <c r="B3" t="s">
        <v>19</v>
      </c>
      <c r="C3" t="s">
        <v>46</v>
      </c>
      <c r="E3">
        <f>500/4.6</f>
        <v>108.69565217391305</v>
      </c>
    </row>
    <row r="4" spans="2:18" ht="15" thickBot="1" x14ac:dyDescent="0.35"/>
    <row r="5" spans="2:18" ht="15" thickBot="1" x14ac:dyDescent="0.35">
      <c r="B5" s="35" t="s">
        <v>2</v>
      </c>
      <c r="C5" s="36" t="s">
        <v>3</v>
      </c>
      <c r="D5" s="37" t="s">
        <v>4</v>
      </c>
    </row>
    <row r="6" spans="2:18" x14ac:dyDescent="0.3">
      <c r="B6" s="38" t="s">
        <v>5</v>
      </c>
      <c r="C6" s="31">
        <v>1085.1063799999999</v>
      </c>
      <c r="D6" s="32">
        <f>H13</f>
        <v>9.982978696</v>
      </c>
      <c r="F6" s="40" t="s">
        <v>44</v>
      </c>
      <c r="G6" s="42" t="s">
        <v>43</v>
      </c>
      <c r="H6" s="42"/>
      <c r="I6" s="43"/>
      <c r="K6" t="s">
        <v>17</v>
      </c>
      <c r="P6" t="s">
        <v>18</v>
      </c>
    </row>
    <row r="7" spans="2:18" ht="15" thickBot="1" x14ac:dyDescent="0.35">
      <c r="B7" s="38" t="s">
        <v>6</v>
      </c>
      <c r="C7" s="31">
        <v>1574.4680900000001</v>
      </c>
      <c r="D7" s="32">
        <f>H14</f>
        <v>14.485106428</v>
      </c>
      <c r="F7" s="41"/>
      <c r="G7" s="44"/>
      <c r="H7" s="44"/>
      <c r="I7" s="45"/>
    </row>
    <row r="8" spans="2:18" ht="15" thickBot="1" x14ac:dyDescent="0.35">
      <c r="B8" s="39" t="s">
        <v>7</v>
      </c>
      <c r="C8" s="33">
        <v>287.23404299999999</v>
      </c>
      <c r="D8" s="34">
        <f>H15</f>
        <v>2.6425531955999997</v>
      </c>
      <c r="L8" t="s">
        <v>20</v>
      </c>
      <c r="M8" t="s">
        <v>21</v>
      </c>
      <c r="N8" t="s">
        <v>22</v>
      </c>
      <c r="P8" t="s">
        <v>20</v>
      </c>
      <c r="Q8" t="s">
        <v>21</v>
      </c>
      <c r="R8" t="s">
        <v>22</v>
      </c>
    </row>
    <row r="9" spans="2:18" x14ac:dyDescent="0.3">
      <c r="K9" t="s">
        <v>23</v>
      </c>
      <c r="L9" s="2">
        <v>9.7332034246650707</v>
      </c>
      <c r="M9" s="2">
        <v>11.347506152989341</v>
      </c>
      <c r="N9" s="2">
        <f>POWER(POWER(C13-L9,2)+POWER(D13-M9,2)-POWER(H13,2),2)+POWER(POWER(C14-L9,2)+POWER(D14-M9,2)-POWER(H14,2),2)+POWER(POWER(C15-L9,2)+POWER(D15-M9,2)-POWER(H15,2),2)</f>
        <v>2.4493253342734129</v>
      </c>
      <c r="P9" s="2">
        <f>L9*E3</f>
        <v>1057.9568939853339</v>
      </c>
      <c r="Q9" s="2">
        <f>M9*E3</f>
        <v>1233.4245818466675</v>
      </c>
      <c r="R9" s="2">
        <f>N9*E3</f>
        <v>266.2310145949362</v>
      </c>
    </row>
    <row r="11" spans="2:18" ht="15" thickBot="1" x14ac:dyDescent="0.35">
      <c r="K11" t="s">
        <v>24</v>
      </c>
      <c r="L11">
        <f>POWER(C13-L9,2)+POWER(D13-M9,2)-POWER(H13,2)</f>
        <v>-8.005752112885034E-2</v>
      </c>
      <c r="M11">
        <v>0.01</v>
      </c>
    </row>
    <row r="12" spans="2:18" x14ac:dyDescent="0.3">
      <c r="B12" s="22" t="s">
        <v>2</v>
      </c>
      <c r="C12" s="23" t="s">
        <v>8</v>
      </c>
      <c r="D12" s="23" t="s">
        <v>9</v>
      </c>
      <c r="E12" s="23" t="s">
        <v>10</v>
      </c>
      <c r="F12" s="24" t="s">
        <v>11</v>
      </c>
      <c r="G12" s="1" t="s">
        <v>12</v>
      </c>
      <c r="H12" s="1" t="s">
        <v>13</v>
      </c>
      <c r="K12" t="s">
        <v>25</v>
      </c>
      <c r="L12">
        <f>POWER(C14-L9,2)+POWER(D14-M9,2)-POWER(H14,2)</f>
        <v>-0.28653733957773397</v>
      </c>
      <c r="M12">
        <v>0.01</v>
      </c>
    </row>
    <row r="13" spans="2:18" x14ac:dyDescent="0.3">
      <c r="B13" s="25" t="s">
        <v>14</v>
      </c>
      <c r="C13" s="18">
        <v>3.45</v>
      </c>
      <c r="D13" s="18">
        <v>19.100000000000001</v>
      </c>
      <c r="E13" s="21">
        <f>C13*E3</f>
        <v>375.00000000000006</v>
      </c>
      <c r="F13" s="19">
        <f>D13*E3</f>
        <v>2076.0869565217395</v>
      </c>
      <c r="G13" s="1">
        <v>1085.1063799999999</v>
      </c>
      <c r="H13" s="1">
        <f>G13/E3</f>
        <v>9.982978696</v>
      </c>
      <c r="K13" t="s">
        <v>26</v>
      </c>
      <c r="L13">
        <f>POWER(C15-L9,2)+POWER(D15-M9,2)-POWER(H15,2)</f>
        <v>-1.5364935667329789</v>
      </c>
      <c r="M13">
        <v>0.01</v>
      </c>
    </row>
    <row r="14" spans="2:18" x14ac:dyDescent="0.3">
      <c r="B14" s="25" t="s">
        <v>15</v>
      </c>
      <c r="C14" s="18">
        <v>24</v>
      </c>
      <c r="D14" s="18">
        <v>8.9</v>
      </c>
      <c r="E14" s="18">
        <f>C14*E3</f>
        <v>2608.695652173913</v>
      </c>
      <c r="F14" s="19">
        <f>D14*E3</f>
        <v>967.39130434782612</v>
      </c>
      <c r="G14" s="1">
        <v>1574.4680900000001</v>
      </c>
      <c r="H14" s="1">
        <f>G14/E3</f>
        <v>14.485106428</v>
      </c>
    </row>
    <row r="15" spans="2:18" ht="15" thickBot="1" x14ac:dyDescent="0.35">
      <c r="B15" s="26" t="s">
        <v>16</v>
      </c>
      <c r="C15" s="20">
        <v>7.4</v>
      </c>
      <c r="D15" s="20">
        <v>11.4</v>
      </c>
      <c r="E15" s="20">
        <f>C15*E3</f>
        <v>804.34782608695662</v>
      </c>
      <c r="F15" s="30">
        <f>D15*E3</f>
        <v>1239.1304347826087</v>
      </c>
      <c r="G15" s="1">
        <v>287.23404299999999</v>
      </c>
      <c r="H15" s="1">
        <f>G15/E3</f>
        <v>2.6425531955999997</v>
      </c>
    </row>
  </sheetData>
  <mergeCells count="2">
    <mergeCell ref="F6:F7"/>
    <mergeCell ref="G6:I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05D99-F316-49B5-92F4-BAE72170EDCC}">
  <dimension ref="B3:L34"/>
  <sheetViews>
    <sheetView zoomScale="106" zoomScaleNormal="106" workbookViewId="0">
      <selection activeCell="AR46" sqref="AR46"/>
    </sheetView>
  </sheetViews>
  <sheetFormatPr baseColWidth="10" defaultColWidth="11.44140625" defaultRowHeight="14.4" x14ac:dyDescent="0.3"/>
  <cols>
    <col min="7" max="7" width="15.33203125" customWidth="1"/>
    <col min="8" max="8" width="16.88671875" customWidth="1"/>
  </cols>
  <sheetData>
    <row r="3" spans="2:9" x14ac:dyDescent="0.3">
      <c r="B3" t="s">
        <v>0</v>
      </c>
      <c r="F3" t="s">
        <v>1</v>
      </c>
      <c r="H3">
        <f>500/4.6</f>
        <v>108.69565217391305</v>
      </c>
    </row>
    <row r="4" spans="2:9" ht="15" thickBot="1" x14ac:dyDescent="0.35"/>
    <row r="5" spans="2:9" ht="58.2" thickBot="1" x14ac:dyDescent="0.35">
      <c r="B5" s="35" t="s">
        <v>2</v>
      </c>
      <c r="C5" s="36" t="s">
        <v>3</v>
      </c>
      <c r="D5" s="37" t="s">
        <v>4</v>
      </c>
    </row>
    <row r="6" spans="2:9" x14ac:dyDescent="0.3">
      <c r="B6" s="38" t="s">
        <v>5</v>
      </c>
      <c r="C6" s="31">
        <v>1941.48936</v>
      </c>
      <c r="D6" s="32">
        <f>H15</f>
        <v>17.861702112</v>
      </c>
      <c r="F6" s="40" t="s">
        <v>44</v>
      </c>
      <c r="G6" s="46" t="s">
        <v>45</v>
      </c>
      <c r="H6" s="46"/>
      <c r="I6" s="47"/>
    </row>
    <row r="7" spans="2:9" ht="15" thickBot="1" x14ac:dyDescent="0.35">
      <c r="B7" s="38" t="s">
        <v>6</v>
      </c>
      <c r="C7" s="31">
        <v>840.42553199999998</v>
      </c>
      <c r="D7" s="32">
        <f>H16</f>
        <v>7.7319148943999991</v>
      </c>
      <c r="F7" s="41"/>
      <c r="G7" s="48"/>
      <c r="H7" s="48"/>
      <c r="I7" s="49"/>
    </row>
    <row r="8" spans="2:9" ht="15" thickBot="1" x14ac:dyDescent="0.35">
      <c r="B8" s="39" t="s">
        <v>7</v>
      </c>
      <c r="C8" s="33">
        <v>1085.1063799999999</v>
      </c>
      <c r="D8" s="34">
        <f>H17</f>
        <v>9.982978696</v>
      </c>
    </row>
    <row r="13" spans="2:9" ht="15" thickBot="1" x14ac:dyDescent="0.35"/>
    <row r="14" spans="2:9" x14ac:dyDescent="0.3">
      <c r="B14" s="62" t="s">
        <v>2</v>
      </c>
      <c r="C14" s="63" t="s">
        <v>8</v>
      </c>
      <c r="D14" s="63" t="s">
        <v>9</v>
      </c>
      <c r="E14" s="63" t="s">
        <v>10</v>
      </c>
      <c r="F14" s="63" t="s">
        <v>11</v>
      </c>
      <c r="G14" s="63" t="s">
        <v>12</v>
      </c>
      <c r="H14" s="64" t="s">
        <v>13</v>
      </c>
    </row>
    <row r="15" spans="2:9" x14ac:dyDescent="0.3">
      <c r="B15" s="65" t="s">
        <v>14</v>
      </c>
      <c r="C15" s="60">
        <v>3.45</v>
      </c>
      <c r="D15" s="60">
        <v>19.100000000000001</v>
      </c>
      <c r="E15" s="61">
        <f>C15*H3</f>
        <v>375.00000000000006</v>
      </c>
      <c r="F15" s="60">
        <f>D15*H3</f>
        <v>2076.0869565217395</v>
      </c>
      <c r="G15" s="60">
        <v>1941.48936</v>
      </c>
      <c r="H15" s="66">
        <f>G15/H3</f>
        <v>17.861702112</v>
      </c>
    </row>
    <row r="16" spans="2:9" x14ac:dyDescent="0.3">
      <c r="B16" s="65" t="s">
        <v>15</v>
      </c>
      <c r="C16" s="60">
        <v>24</v>
      </c>
      <c r="D16" s="60">
        <v>8.9</v>
      </c>
      <c r="E16" s="60">
        <f>C16*H3</f>
        <v>2608.695652173913</v>
      </c>
      <c r="F16" s="60">
        <f>D16*H3</f>
        <v>967.39130434782612</v>
      </c>
      <c r="G16" s="60">
        <v>840.42553199999998</v>
      </c>
      <c r="H16" s="66">
        <f>G16/H3</f>
        <v>7.7319148943999991</v>
      </c>
    </row>
    <row r="17" spans="2:12" ht="15" thickBot="1" x14ac:dyDescent="0.35">
      <c r="B17" s="67" t="s">
        <v>16</v>
      </c>
      <c r="C17" s="68">
        <v>7.4</v>
      </c>
      <c r="D17" s="68">
        <v>11.4</v>
      </c>
      <c r="E17" s="68">
        <f>C17*H3</f>
        <v>804.34782608695662</v>
      </c>
      <c r="F17" s="68">
        <f>D17*H3</f>
        <v>1239.1304347826087</v>
      </c>
      <c r="G17" s="68">
        <v>1085.1063799999999</v>
      </c>
      <c r="H17" s="69">
        <f>G17/H3</f>
        <v>9.982978696</v>
      </c>
    </row>
    <row r="23" spans="2:12" ht="15" thickBot="1" x14ac:dyDescent="0.35"/>
    <row r="24" spans="2:12" x14ac:dyDescent="0.3">
      <c r="K24" s="50" t="s">
        <v>19</v>
      </c>
      <c r="L24" s="51"/>
    </row>
    <row r="25" spans="2:12" x14ac:dyDescent="0.3">
      <c r="K25" s="27" t="s">
        <v>18</v>
      </c>
      <c r="L25" s="28" t="s">
        <v>17</v>
      </c>
    </row>
    <row r="26" spans="2:12" ht="15" thickBot="1" x14ac:dyDescent="0.35">
      <c r="K26" s="29">
        <v>500</v>
      </c>
      <c r="L26" s="30">
        <v>4.5999999999999996</v>
      </c>
    </row>
    <row r="27" spans="2:12" x14ac:dyDescent="0.3">
      <c r="B27" t="s">
        <v>17</v>
      </c>
      <c r="G27" t="s">
        <v>18</v>
      </c>
    </row>
    <row r="29" spans="2:12" x14ac:dyDescent="0.3">
      <c r="C29" t="s">
        <v>20</v>
      </c>
      <c r="D29" t="s">
        <v>21</v>
      </c>
      <c r="E29" t="s">
        <v>22</v>
      </c>
      <c r="G29" t="s">
        <v>20</v>
      </c>
      <c r="H29" t="s">
        <v>21</v>
      </c>
      <c r="I29" t="s">
        <v>22</v>
      </c>
    </row>
    <row r="30" spans="2:12" x14ac:dyDescent="0.3">
      <c r="B30" t="s">
        <v>23</v>
      </c>
      <c r="C30" s="2">
        <v>16.456758904768719</v>
      </c>
      <c r="D30" s="2">
        <v>7.199407985554914</v>
      </c>
      <c r="E30" s="2">
        <f>POWER(POWER(C15-C30,2)+POWER(D15-D30,2)-POWER(H15,2),2)+POWER(POWER(C16-C30,2)+POWER(D16-D30,2)-POWER(H16,2),2)+POWER(POWER(C17-C30,2)+POWER(D17-D30,2)-POWER(H17,2),2)</f>
        <v>67.906614055621574</v>
      </c>
      <c r="G30" s="2">
        <f>C30*H3</f>
        <v>1788.7781418226868</v>
      </c>
      <c r="H30" s="2">
        <f>D30*H3</f>
        <v>782.54434625596889</v>
      </c>
      <c r="I30" s="2">
        <f>E30*H3</f>
        <v>7381.1537016979973</v>
      </c>
    </row>
    <row r="32" spans="2:12" x14ac:dyDescent="0.3">
      <c r="B32" t="s">
        <v>24</v>
      </c>
      <c r="C32">
        <f>POWER(C15-C30,2)+POWER(D15-D30,2)-POWER(H15,2)</f>
        <v>-8.2405348367706779</v>
      </c>
      <c r="D32">
        <v>0.01</v>
      </c>
    </row>
    <row r="33" spans="2:4" x14ac:dyDescent="0.3">
      <c r="B33" t="s">
        <v>25</v>
      </c>
      <c r="C33">
        <f>POWER(C16-C30,2)+POWER(D16-D30,2)-POWER(H16,2)</f>
        <v>9.9914861358598728E-3</v>
      </c>
      <c r="D33">
        <v>0.01</v>
      </c>
    </row>
    <row r="34" spans="2:4" x14ac:dyDescent="0.3">
      <c r="B34" t="s">
        <v>26</v>
      </c>
      <c r="C34">
        <f>POWER(C17-C30,2)+POWER(D17-D30,2)-POWER(H17,2)</f>
        <v>9.9914861374514885E-3</v>
      </c>
      <c r="D34">
        <v>0.01</v>
      </c>
    </row>
  </sheetData>
  <mergeCells count="3">
    <mergeCell ref="F6:F7"/>
    <mergeCell ref="G6:I7"/>
    <mergeCell ref="K24:L2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4BCF1-E780-44F4-AF59-24507C919537}">
  <dimension ref="B2:M25"/>
  <sheetViews>
    <sheetView workbookViewId="0">
      <selection activeCell="E55" sqref="E55"/>
    </sheetView>
  </sheetViews>
  <sheetFormatPr baseColWidth="10" defaultColWidth="11.44140625" defaultRowHeight="14.4" x14ac:dyDescent="0.3"/>
  <cols>
    <col min="2" max="2" width="15.6640625" customWidth="1"/>
    <col min="3" max="4" width="18.44140625" customWidth="1"/>
    <col min="9" max="9" width="17.44140625" bestFit="1" customWidth="1"/>
    <col min="10" max="10" width="17.6640625" bestFit="1" customWidth="1"/>
  </cols>
  <sheetData>
    <row r="2" spans="2:13" ht="15" thickBot="1" x14ac:dyDescent="0.35">
      <c r="B2" t="s">
        <v>27</v>
      </c>
    </row>
    <row r="3" spans="2:13" ht="28.5" customHeight="1" x14ac:dyDescent="0.3">
      <c r="B3" s="35" t="s">
        <v>2</v>
      </c>
      <c r="C3" s="36" t="s">
        <v>3</v>
      </c>
      <c r="D3" s="37" t="s">
        <v>4</v>
      </c>
      <c r="G3" s="15" t="s">
        <v>2</v>
      </c>
      <c r="H3" s="14" t="s">
        <v>8</v>
      </c>
      <c r="I3" s="14" t="s">
        <v>28</v>
      </c>
      <c r="J3" s="13" t="s">
        <v>29</v>
      </c>
      <c r="L3" s="50" t="s">
        <v>19</v>
      </c>
      <c r="M3" s="51"/>
    </row>
    <row r="4" spans="2:13" x14ac:dyDescent="0.3">
      <c r="B4" s="38" t="s">
        <v>5</v>
      </c>
      <c r="C4" s="31">
        <v>2766.5957400000002</v>
      </c>
      <c r="D4" s="32">
        <f>J4</f>
        <v>25.452680808</v>
      </c>
      <c r="G4" s="12" t="s">
        <v>30</v>
      </c>
      <c r="H4" s="11">
        <v>3.45</v>
      </c>
      <c r="I4" s="11">
        <v>19.100000000000001</v>
      </c>
      <c r="J4" s="10">
        <f>(C4/$L$5)*$M$5</f>
        <v>25.452680808</v>
      </c>
      <c r="L4" s="27" t="s">
        <v>18</v>
      </c>
      <c r="M4" s="28" t="s">
        <v>17</v>
      </c>
    </row>
    <row r="5" spans="2:13" ht="15" thickBot="1" x14ac:dyDescent="0.35">
      <c r="B5" s="38" t="s">
        <v>6</v>
      </c>
      <c r="C5" s="31">
        <v>244.68085099999999</v>
      </c>
      <c r="D5" s="32">
        <f>J5</f>
        <v>2.2510638291999996</v>
      </c>
      <c r="G5" s="12" t="s">
        <v>32</v>
      </c>
      <c r="H5" s="11">
        <v>24</v>
      </c>
      <c r="I5" s="11">
        <v>8.9</v>
      </c>
      <c r="J5" s="10">
        <f>(C5/$L$5)*$M$5</f>
        <v>2.2510638291999996</v>
      </c>
      <c r="L5" s="29">
        <v>500</v>
      </c>
      <c r="M5" s="30">
        <v>4.5999999999999996</v>
      </c>
    </row>
    <row r="6" spans="2:13" ht="15" thickBot="1" x14ac:dyDescent="0.35">
      <c r="B6" s="39" t="s">
        <v>7</v>
      </c>
      <c r="C6" s="33">
        <v>2090.42553</v>
      </c>
      <c r="D6" s="34">
        <f>J6</f>
        <v>19.231914875999998</v>
      </c>
      <c r="G6" s="9" t="s">
        <v>33</v>
      </c>
      <c r="H6" s="8">
        <v>7.4</v>
      </c>
      <c r="I6" s="8">
        <v>11.4</v>
      </c>
      <c r="J6" s="7">
        <f>(C6/$L$5)*$M$5</f>
        <v>19.231914875999998</v>
      </c>
    </row>
    <row r="7" spans="2:13" ht="15" thickBot="1" x14ac:dyDescent="0.35"/>
    <row r="8" spans="2:13" ht="15" customHeight="1" x14ac:dyDescent="0.3">
      <c r="B8" s="40" t="s">
        <v>44</v>
      </c>
      <c r="C8" s="52" t="s">
        <v>34</v>
      </c>
      <c r="D8" s="52"/>
      <c r="E8" s="53"/>
    </row>
    <row r="9" spans="2:13" ht="15" thickBot="1" x14ac:dyDescent="0.35">
      <c r="B9" s="41"/>
      <c r="C9" s="54"/>
      <c r="D9" s="54"/>
      <c r="E9" s="55"/>
      <c r="H9" s="4" t="s">
        <v>20</v>
      </c>
      <c r="I9" s="4" t="s">
        <v>21</v>
      </c>
      <c r="J9" s="4" t="s">
        <v>35</v>
      </c>
    </row>
    <row r="10" spans="2:13" x14ac:dyDescent="0.3">
      <c r="G10" s="4" t="s">
        <v>36</v>
      </c>
      <c r="H10" s="6">
        <v>26.109271489450595</v>
      </c>
      <c r="I10" s="6">
        <v>8.1073701074050817</v>
      </c>
      <c r="J10" s="5">
        <f>POWER( POWER($H$10-H4,2)+POWER($I$10-I4,2)-POWER(J4,2),2) + POWER( POWER($H$10-H5,2)+POWER($I$10-I5,2)-POWER(J5,2),2)  + POWER( POWER($H$10-H6,2)+POWER($I$10-I6,2)-POWER(J6,2),2)</f>
        <v>264.62155434830908</v>
      </c>
    </row>
    <row r="12" spans="2:13" x14ac:dyDescent="0.3">
      <c r="H12" s="4" t="s">
        <v>37</v>
      </c>
      <c r="I12" s="3">
        <f>POWER($H$10-H4,2)+POWER($I$10-I4,2)-POWER(J4,2)</f>
        <v>-13.55846392573153</v>
      </c>
      <c r="J12">
        <f>0.01</f>
        <v>0.01</v>
      </c>
    </row>
    <row r="13" spans="2:13" x14ac:dyDescent="0.3">
      <c r="I13" s="3">
        <f>POWER($H$10-H5,2)+POWER($I$10-I5,2)-POWER(J5,2)</f>
        <v>9.9999997116002604E-3</v>
      </c>
      <c r="J13">
        <f>J12</f>
        <v>0.01</v>
      </c>
    </row>
    <row r="14" spans="2:13" x14ac:dyDescent="0.3">
      <c r="B14" t="s">
        <v>38</v>
      </c>
      <c r="I14" s="3">
        <f>POWER($H$10-H6,2)+POWER($I$10-I6,2)-POWER(J6,2)</f>
        <v>-8.9882985221315153</v>
      </c>
      <c r="J14">
        <f>J12</f>
        <v>0.01</v>
      </c>
    </row>
    <row r="15" spans="2:13" x14ac:dyDescent="0.3">
      <c r="B15" t="s">
        <v>39</v>
      </c>
    </row>
    <row r="18" spans="2:7" x14ac:dyDescent="0.3">
      <c r="B18" t="s">
        <v>37</v>
      </c>
    </row>
    <row r="24" spans="2:7" x14ac:dyDescent="0.3">
      <c r="B24" s="56" t="s">
        <v>40</v>
      </c>
      <c r="C24" s="56"/>
      <c r="D24" s="56"/>
      <c r="E24" s="56"/>
      <c r="F24" s="56"/>
      <c r="G24" s="56"/>
    </row>
    <row r="25" spans="2:7" x14ac:dyDescent="0.3">
      <c r="B25" s="56"/>
      <c r="C25" s="56"/>
      <c r="D25" s="56"/>
      <c r="E25" s="56"/>
      <c r="F25" s="56"/>
      <c r="G25" s="56"/>
    </row>
  </sheetData>
  <mergeCells count="4">
    <mergeCell ref="B8:B9"/>
    <mergeCell ref="L3:M3"/>
    <mergeCell ref="C8:E9"/>
    <mergeCell ref="B24:G25"/>
  </mergeCells>
  <pageMargins left="0.7" right="0.7" top="0.75" bottom="0.75" header="0.3" footer="0.3"/>
  <pageSetup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DAAA-1C33-41DE-B7C2-5954252FFF84}">
  <dimension ref="B2:U25"/>
  <sheetViews>
    <sheetView workbookViewId="0">
      <selection activeCell="B29" sqref="B29"/>
    </sheetView>
  </sheetViews>
  <sheetFormatPr baseColWidth="10" defaultColWidth="11.44140625" defaultRowHeight="14.4" x14ac:dyDescent="0.3"/>
  <cols>
    <col min="2" max="2" width="15.6640625" customWidth="1"/>
    <col min="3" max="4" width="18.44140625" customWidth="1"/>
    <col min="9" max="9" width="17.44140625" bestFit="1" customWidth="1"/>
    <col min="10" max="10" width="17.6640625" bestFit="1" customWidth="1"/>
  </cols>
  <sheetData>
    <row r="2" spans="2:21" ht="15" thickBot="1" x14ac:dyDescent="0.35">
      <c r="B2" t="s">
        <v>41</v>
      </c>
    </row>
    <row r="3" spans="2:21" ht="28.5" customHeight="1" x14ac:dyDescent="0.3">
      <c r="B3" s="35" t="s">
        <v>2</v>
      </c>
      <c r="C3" s="36" t="s">
        <v>3</v>
      </c>
      <c r="D3" s="37" t="s">
        <v>4</v>
      </c>
      <c r="G3" s="15" t="s">
        <v>2</v>
      </c>
      <c r="H3" s="14" t="s">
        <v>8</v>
      </c>
      <c r="I3" s="14" t="s">
        <v>28</v>
      </c>
      <c r="J3" s="13" t="s">
        <v>29</v>
      </c>
      <c r="L3" s="50" t="s">
        <v>19</v>
      </c>
      <c r="M3" s="51"/>
    </row>
    <row r="4" spans="2:21" x14ac:dyDescent="0.3">
      <c r="B4" s="38" t="s">
        <v>5</v>
      </c>
      <c r="C4" s="31">
        <v>1670.2127700000001</v>
      </c>
      <c r="D4" s="32">
        <f>J4</f>
        <v>15.365957483999999</v>
      </c>
      <c r="G4" s="12" t="s">
        <v>30</v>
      </c>
      <c r="H4" s="11">
        <v>3.45</v>
      </c>
      <c r="I4" s="11">
        <v>19.100000000000001</v>
      </c>
      <c r="J4" s="10">
        <f>(C4/$L$5)*$M$5</f>
        <v>15.365957483999999</v>
      </c>
      <c r="L4" s="27" t="s">
        <v>18</v>
      </c>
      <c r="M4" s="28" t="s">
        <v>17</v>
      </c>
      <c r="O4" s="57" t="s">
        <v>31</v>
      </c>
      <c r="P4" s="57"/>
      <c r="Q4" s="57"/>
      <c r="R4" s="57"/>
      <c r="S4" s="57"/>
      <c r="T4" s="57"/>
      <c r="U4" s="57"/>
    </row>
    <row r="5" spans="2:21" ht="15" thickBot="1" x14ac:dyDescent="0.35">
      <c r="B5" s="38" t="s">
        <v>6</v>
      </c>
      <c r="C5" s="31">
        <v>1244.68085</v>
      </c>
      <c r="D5" s="32">
        <f>J5</f>
        <v>11.451063819999998</v>
      </c>
      <c r="G5" s="12" t="s">
        <v>32</v>
      </c>
      <c r="H5" s="11">
        <v>24</v>
      </c>
      <c r="I5" s="11">
        <v>8.9</v>
      </c>
      <c r="J5" s="10">
        <f>(C5/$L$5)*$M$5</f>
        <v>11.451063819999998</v>
      </c>
      <c r="L5" s="29">
        <v>500</v>
      </c>
      <c r="M5" s="30">
        <v>4.5999999999999996</v>
      </c>
      <c r="O5" s="57"/>
      <c r="P5" s="57"/>
      <c r="Q5" s="57"/>
      <c r="R5" s="57"/>
      <c r="S5" s="57"/>
      <c r="T5" s="57"/>
      <c r="U5" s="57"/>
    </row>
    <row r="6" spans="2:21" ht="15" thickBot="1" x14ac:dyDescent="0.35">
      <c r="B6" s="39" t="s">
        <v>7</v>
      </c>
      <c r="C6" s="33">
        <v>744.68085099999996</v>
      </c>
      <c r="D6" s="34">
        <f>J6</f>
        <v>6.8510638291999983</v>
      </c>
      <c r="G6" s="9" t="s">
        <v>33</v>
      </c>
      <c r="H6" s="8">
        <v>7.4</v>
      </c>
      <c r="I6" s="8">
        <v>11.4</v>
      </c>
      <c r="J6" s="7">
        <f>(C6/$L$5)*$M$5</f>
        <v>6.8510638291999983</v>
      </c>
    </row>
    <row r="7" spans="2:21" ht="15" thickBot="1" x14ac:dyDescent="0.35"/>
    <row r="8" spans="2:21" ht="15" customHeight="1" x14ac:dyDescent="0.3">
      <c r="B8" s="40" t="s">
        <v>44</v>
      </c>
      <c r="C8" s="52" t="s">
        <v>42</v>
      </c>
      <c r="D8" s="52"/>
      <c r="E8" s="53"/>
    </row>
    <row r="9" spans="2:21" ht="15" thickBot="1" x14ac:dyDescent="0.35">
      <c r="B9" s="41"/>
      <c r="C9" s="54"/>
      <c r="D9" s="54"/>
      <c r="E9" s="55"/>
      <c r="H9" s="4" t="s">
        <v>20</v>
      </c>
      <c r="I9" s="4" t="s">
        <v>21</v>
      </c>
      <c r="J9" s="4" t="s">
        <v>35</v>
      </c>
    </row>
    <row r="10" spans="2:21" x14ac:dyDescent="0.3">
      <c r="G10" s="4" t="s">
        <v>36</v>
      </c>
      <c r="H10" s="6">
        <v>12.698075507130943</v>
      </c>
      <c r="I10" s="6">
        <v>7.0551787709375438</v>
      </c>
      <c r="J10" s="5">
        <f>POWER( POWER($H$10-H4,2)+POWER($I$10-I4,2)-POWER(J4,2),2) + POWER( POWER($H$10-H5,2)+POWER($I$10-I5,2)-POWER(J5,2),2)  + POWER( POWER($H$10-H6,2)+POWER($I$10-I6,2)-POWER(J6,2),2)</f>
        <v>30.338598605607555</v>
      </c>
    </row>
    <row r="12" spans="2:21" x14ac:dyDescent="0.3">
      <c r="H12" s="4" t="s">
        <v>37</v>
      </c>
      <c r="I12" s="3">
        <f>POWER($H$10-H4,2)+POWER($I$10-I4,2)-POWER(J4,2)</f>
        <v>-5.5080303744267383</v>
      </c>
      <c r="J12">
        <f>0.01</f>
        <v>0.01</v>
      </c>
    </row>
    <row r="13" spans="2:21" x14ac:dyDescent="0.3">
      <c r="I13" s="3">
        <f>POWER($H$10-H5,2)+POWER($I$10-I5,2)-POWER(J5,2)</f>
        <v>1.0000000000047748E-2</v>
      </c>
      <c r="J13">
        <f>J12</f>
        <v>0.01</v>
      </c>
    </row>
    <row r="14" spans="2:21" x14ac:dyDescent="0.3">
      <c r="B14" t="s">
        <v>38</v>
      </c>
      <c r="I14" s="3">
        <f>POWER($H$10-H6,2)+POWER($I$10-I6,2)-POWER(J6,2)</f>
        <v>1.0000000000040643E-2</v>
      </c>
      <c r="J14">
        <f>J12</f>
        <v>0.01</v>
      </c>
    </row>
    <row r="15" spans="2:21" x14ac:dyDescent="0.3">
      <c r="B15" t="s">
        <v>39</v>
      </c>
    </row>
    <row r="18" spans="2:7" x14ac:dyDescent="0.3">
      <c r="B18" t="s">
        <v>37</v>
      </c>
    </row>
    <row r="24" spans="2:7" x14ac:dyDescent="0.3">
      <c r="B24" s="56" t="s">
        <v>40</v>
      </c>
      <c r="C24" s="56"/>
      <c r="D24" s="56"/>
      <c r="E24" s="56"/>
      <c r="F24" s="56"/>
      <c r="G24" s="56"/>
    </row>
    <row r="25" spans="2:7" x14ac:dyDescent="0.3">
      <c r="B25" s="56"/>
      <c r="C25" s="56"/>
      <c r="D25" s="56"/>
      <c r="E25" s="56"/>
      <c r="F25" s="56"/>
      <c r="G25" s="56"/>
    </row>
  </sheetData>
  <mergeCells count="5">
    <mergeCell ref="L3:M3"/>
    <mergeCell ref="O4:U5"/>
    <mergeCell ref="B8:B9"/>
    <mergeCell ref="C8:E9"/>
    <mergeCell ref="B24:G2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03A3A-1FCD-46DD-94A2-C22A3DEB1652}">
  <dimension ref="A1:I17"/>
  <sheetViews>
    <sheetView tabSelected="1" workbookViewId="0">
      <selection activeCell="K13" sqref="K13"/>
    </sheetView>
  </sheetViews>
  <sheetFormatPr baseColWidth="10" defaultColWidth="11.44140625" defaultRowHeight="14.4" x14ac:dyDescent="0.3"/>
  <sheetData>
    <row r="1" spans="1:9" x14ac:dyDescent="0.3">
      <c r="A1" s="59"/>
      <c r="B1" s="59"/>
    </row>
    <row r="2" spans="1:9" ht="14.4" customHeight="1" x14ac:dyDescent="0.3">
      <c r="B2" s="58"/>
      <c r="C2" s="58"/>
      <c r="D2" s="58"/>
      <c r="E2" s="58"/>
      <c r="F2" s="58"/>
      <c r="G2" s="58"/>
      <c r="H2" s="58"/>
      <c r="I2" s="16"/>
    </row>
    <row r="3" spans="1:9" x14ac:dyDescent="0.3">
      <c r="B3" s="71" t="s">
        <v>53</v>
      </c>
      <c r="C3" s="71"/>
      <c r="D3" s="71"/>
      <c r="E3" s="71"/>
      <c r="F3" s="71"/>
      <c r="G3" s="71"/>
      <c r="H3" s="71"/>
      <c r="I3" s="71"/>
    </row>
    <row r="4" spans="1:9" x14ac:dyDescent="0.3">
      <c r="B4" s="71"/>
      <c r="C4" s="71"/>
      <c r="D4" s="71"/>
      <c r="E4" s="71"/>
      <c r="F4" s="71"/>
      <c r="G4" s="71"/>
      <c r="H4" s="71"/>
      <c r="I4" s="71"/>
    </row>
    <row r="5" spans="1:9" x14ac:dyDescent="0.3">
      <c r="B5" s="71"/>
      <c r="C5" s="71"/>
      <c r="D5" s="71"/>
      <c r="E5" s="71"/>
      <c r="F5" s="71"/>
      <c r="G5" s="71"/>
      <c r="H5" s="71"/>
      <c r="I5" s="71"/>
    </row>
    <row r="6" spans="1:9" x14ac:dyDescent="0.3">
      <c r="B6" s="71"/>
      <c r="C6" s="71"/>
      <c r="D6" s="71"/>
      <c r="E6" s="71"/>
      <c r="F6" s="71"/>
      <c r="G6" s="71"/>
      <c r="H6" s="71"/>
      <c r="I6" s="71"/>
    </row>
    <row r="7" spans="1:9" x14ac:dyDescent="0.3">
      <c r="B7" s="71"/>
      <c r="C7" s="71"/>
      <c r="D7" s="71"/>
      <c r="E7" s="71"/>
      <c r="F7" s="71"/>
      <c r="G7" s="71"/>
      <c r="H7" s="71"/>
      <c r="I7" s="71"/>
    </row>
    <row r="8" spans="1:9" x14ac:dyDescent="0.3">
      <c r="B8" s="71"/>
      <c r="C8" s="71"/>
      <c r="D8" s="71"/>
      <c r="E8" s="71"/>
      <c r="F8" s="71"/>
      <c r="G8" s="71"/>
      <c r="H8" s="71"/>
      <c r="I8" s="71"/>
    </row>
    <row r="9" spans="1:9" x14ac:dyDescent="0.3">
      <c r="B9" s="71"/>
      <c r="C9" s="71"/>
      <c r="D9" s="71"/>
      <c r="E9" s="71"/>
      <c r="F9" s="71"/>
      <c r="G9" s="71"/>
      <c r="H9" s="71"/>
      <c r="I9" s="71"/>
    </row>
    <row r="10" spans="1:9" x14ac:dyDescent="0.3">
      <c r="B10" s="71"/>
      <c r="C10" s="71"/>
      <c r="D10" s="71"/>
      <c r="E10" s="71"/>
      <c r="F10" s="71"/>
      <c r="G10" s="71"/>
      <c r="H10" s="71"/>
      <c r="I10" s="71"/>
    </row>
    <row r="11" spans="1:9" x14ac:dyDescent="0.3">
      <c r="B11" s="17"/>
      <c r="C11" s="17"/>
      <c r="D11" s="17"/>
      <c r="E11" s="17"/>
      <c r="F11" s="17"/>
      <c r="G11" s="17"/>
      <c r="H11" s="17"/>
      <c r="I11" s="17"/>
    </row>
    <row r="12" spans="1:9" x14ac:dyDescent="0.3">
      <c r="B12" s="17"/>
      <c r="C12" s="17"/>
      <c r="D12" s="17"/>
      <c r="E12" s="17"/>
      <c r="F12" s="17"/>
      <c r="G12" s="17"/>
      <c r="H12" s="17"/>
      <c r="I12" s="17"/>
    </row>
    <row r="13" spans="1:9" x14ac:dyDescent="0.3">
      <c r="B13" s="17"/>
      <c r="C13" s="17"/>
      <c r="D13" s="17"/>
      <c r="E13" s="17"/>
      <c r="F13" s="17"/>
      <c r="G13" s="17"/>
      <c r="H13" s="17"/>
      <c r="I13" s="17"/>
    </row>
    <row r="14" spans="1:9" x14ac:dyDescent="0.3">
      <c r="B14" s="17"/>
      <c r="C14" s="17"/>
      <c r="D14" s="17"/>
      <c r="E14" s="17"/>
      <c r="F14" s="17"/>
      <c r="G14" s="17"/>
      <c r="H14" s="17"/>
      <c r="I14" s="17"/>
    </row>
    <row r="15" spans="1:9" x14ac:dyDescent="0.3">
      <c r="B15" s="17"/>
      <c r="C15" s="17"/>
      <c r="D15" s="17"/>
      <c r="E15" s="17"/>
      <c r="F15" s="17"/>
      <c r="G15" s="17"/>
      <c r="H15" s="17"/>
      <c r="I15" s="17"/>
    </row>
    <row r="16" spans="1:9" x14ac:dyDescent="0.3">
      <c r="B16" s="17"/>
      <c r="C16" s="17"/>
      <c r="D16" s="17"/>
      <c r="E16" s="17"/>
      <c r="F16" s="17"/>
      <c r="G16" s="17"/>
      <c r="H16" s="17"/>
      <c r="I16" s="17"/>
    </row>
    <row r="17" spans="2:9" x14ac:dyDescent="0.3">
      <c r="B17" s="17"/>
      <c r="C17" s="17"/>
      <c r="D17" s="17"/>
      <c r="E17" s="17"/>
      <c r="F17" s="17"/>
      <c r="G17" s="17"/>
      <c r="H17" s="17"/>
      <c r="I17" s="17"/>
    </row>
  </sheetData>
  <mergeCells count="1">
    <mergeCell ref="B3:I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Portada</vt:lpstr>
      <vt:lpstr>Inciso A</vt:lpstr>
      <vt:lpstr>Inciso B</vt:lpstr>
      <vt:lpstr>Inciso C</vt:lpstr>
      <vt:lpstr>Inciso D</vt:lpstr>
      <vt:lpstr>Inciso 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memo ramirez</dc:creator>
  <cp:keywords/>
  <dc:description/>
  <cp:lastModifiedBy>yosafat martinez</cp:lastModifiedBy>
  <cp:revision/>
  <cp:lastPrinted>2021-10-12T00:25:25Z</cp:lastPrinted>
  <dcterms:created xsi:type="dcterms:W3CDTF">2020-11-25T22:49:55Z</dcterms:created>
  <dcterms:modified xsi:type="dcterms:W3CDTF">2021-10-12T00:26:00Z</dcterms:modified>
  <cp:category/>
  <cp:contentStatus/>
</cp:coreProperties>
</file>