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Tercer parcial\Examen\"/>
    </mc:Choice>
  </mc:AlternateContent>
  <xr:revisionPtr revIDLastSave="0" documentId="8_{85363D7C-2219-40A8-8B13-A6EEBA25BCA1}" xr6:coauthVersionLast="47" xr6:coauthVersionMax="47" xr10:uidLastSave="{00000000-0000-0000-0000-000000000000}"/>
  <bookViews>
    <workbookView xWindow="-108" yWindow="-108" windowWidth="23256" windowHeight="12576" activeTab="1" xr2:uid="{58EABD00-720F-43BF-A5D7-FCC11E8D619F}"/>
  </bookViews>
  <sheets>
    <sheet name="Portada" sheetId="1" r:id="rId1"/>
    <sheet name="Ejercicio 1" sheetId="2" r:id="rId2"/>
    <sheet name="Ejercicio 2" sheetId="3" r:id="rId3"/>
    <sheet name="Ejercicio 3" sheetId="4" r:id="rId4"/>
  </sheets>
  <definedNames>
    <definedName name="solver_adj" localSheetId="3" hidden="1">'Ejercicio 3'!$N$22:$AB$22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'Ejercicio 3'!$O$24</definedName>
    <definedName name="solver_lhs2" localSheetId="3" hidden="1">'Ejercicio 3'!$O$25</definedName>
    <definedName name="solver_lhs3" localSheetId="3" hidden="1">'Ejercicio 3'!$O$26</definedName>
    <definedName name="solver_lhs4" localSheetId="3" hidden="1">'Ejercicio 3'!$O$27</definedName>
    <definedName name="solver_lhs5" localSheetId="3" hidden="1">'Ejercicio 3'!$O$28</definedName>
    <definedName name="solver_lhs6" localSheetId="3" hidden="1">'Ejercicio 3'!$O$29</definedName>
    <definedName name="solver_lhs7" localSheetId="3" hidden="1">'Ejercicio 3'!$O$30</definedName>
    <definedName name="solver_lhs8" localSheetId="3" hidden="1">'Ejercicio 3'!$O$31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'Ejercicio 3'!$M$22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'Ejercicio 3'!$P$24</definedName>
    <definedName name="solver_rhs2" localSheetId="3" hidden="1">'Ejercicio 3'!$P$25</definedName>
    <definedName name="solver_rhs3" localSheetId="3" hidden="1">'Ejercicio 3'!$P$26</definedName>
    <definedName name="solver_rhs4" localSheetId="3" hidden="1">'Ejercicio 3'!$P$27</definedName>
    <definedName name="solver_rhs5" localSheetId="3" hidden="1">'Ejercicio 3'!$P$28</definedName>
    <definedName name="solver_rhs6" localSheetId="3" hidden="1">'Ejercicio 3'!$P$29</definedName>
    <definedName name="solver_rhs7" localSheetId="3" hidden="1">'Ejercicio 3'!$P$30</definedName>
    <definedName name="solver_rhs8" localSheetId="3" hidden="1">'Ejercicio 3'!$P$31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2" l="1"/>
  <c r="M22" i="4"/>
  <c r="L12" i="3"/>
  <c r="O31" i="4"/>
  <c r="L11" i="3"/>
  <c r="O26" i="4"/>
  <c r="O25" i="4"/>
  <c r="O24" i="4"/>
  <c r="O28" i="4"/>
  <c r="O30" i="4"/>
  <c r="O29" i="4"/>
  <c r="O27" i="4"/>
  <c r="Q22" i="2" l="1"/>
  <c r="P21" i="2"/>
  <c r="Q21" i="2" s="1"/>
  <c r="P22" i="2"/>
  <c r="N18" i="2"/>
  <c r="N16" i="2"/>
  <c r="N15" i="2"/>
  <c r="D19" i="2"/>
  <c r="D17" i="2"/>
  <c r="D18" i="2"/>
  <c r="R7" i="2"/>
  <c r="R8" i="2"/>
  <c r="R9" i="2"/>
  <c r="R10" i="2"/>
  <c r="R11" i="2"/>
  <c r="R12" i="2"/>
  <c r="R6" i="2"/>
  <c r="Q7" i="2"/>
  <c r="Q8" i="2"/>
  <c r="Q9" i="2"/>
  <c r="Q10" i="2"/>
  <c r="Q11" i="2"/>
  <c r="Q12" i="2"/>
  <c r="Q6" i="2"/>
</calcChain>
</file>

<file path=xl/sharedStrings.xml><?xml version="1.0" encoding="utf-8"?>
<sst xmlns="http://schemas.openxmlformats.org/spreadsheetml/2006/main" count="109" uniqueCount="95">
  <si>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</si>
  <si>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</si>
  <si>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</si>
  <si>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</si>
  <si>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</si>
  <si>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</si>
  <si>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Actividad</t>
  </si>
  <si>
    <t>Optimista</t>
  </si>
  <si>
    <t>Mas probable</t>
  </si>
  <si>
    <t>Pesimista</t>
  </si>
  <si>
    <t>Estimaciones de tiempo (días)</t>
  </si>
  <si>
    <t xml:space="preserve">A </t>
  </si>
  <si>
    <t>B</t>
  </si>
  <si>
    <t>C</t>
  </si>
  <si>
    <t>D</t>
  </si>
  <si>
    <t>F</t>
  </si>
  <si>
    <t xml:space="preserve">E </t>
  </si>
  <si>
    <t>G</t>
  </si>
  <si>
    <t>T_E</t>
  </si>
  <si>
    <t>Sigma_E</t>
  </si>
  <si>
    <t>ABDG</t>
  </si>
  <si>
    <t>ABEF</t>
  </si>
  <si>
    <t>ACF</t>
  </si>
  <si>
    <t>Ruta crítica</t>
  </si>
  <si>
    <t>T_e</t>
  </si>
  <si>
    <t>Sigma_e</t>
  </si>
  <si>
    <t xml:space="preserve">T_Proyecto = </t>
  </si>
  <si>
    <t>Probabilidad de terminar en 25 días</t>
  </si>
  <si>
    <t>Probabilidad de terminar en 30 días</t>
  </si>
  <si>
    <t>Planta</t>
  </si>
  <si>
    <t>CD1</t>
  </si>
  <si>
    <t>CD2</t>
  </si>
  <si>
    <t>CD3</t>
  </si>
  <si>
    <t>Ca</t>
  </si>
  <si>
    <t>Cb</t>
  </si>
  <si>
    <t>Cc</t>
  </si>
  <si>
    <t>Cd</t>
  </si>
  <si>
    <t>27/a</t>
  </si>
  <si>
    <t>28/b</t>
  </si>
  <si>
    <t>24/c</t>
  </si>
  <si>
    <t>24/d</t>
  </si>
  <si>
    <t>24/e</t>
  </si>
  <si>
    <t>30/f</t>
  </si>
  <si>
    <t>22/g</t>
  </si>
  <si>
    <t>25/h</t>
  </si>
  <si>
    <t>15/i</t>
  </si>
  <si>
    <t>16/j</t>
  </si>
  <si>
    <t>26/k</t>
  </si>
  <si>
    <t>15/l</t>
  </si>
  <si>
    <t>Demanda</t>
  </si>
  <si>
    <t>Oferta</t>
  </si>
  <si>
    <t>Ruta elegida</t>
  </si>
  <si>
    <t>Flujo</t>
  </si>
  <si>
    <t>Flujo acumulado</t>
  </si>
  <si>
    <t>Iteración</t>
  </si>
  <si>
    <t>1,2,5,7,8</t>
  </si>
  <si>
    <t>a+e+i &gt;= 1000</t>
  </si>
  <si>
    <t>b+f+j &gt;= 1500</t>
  </si>
  <si>
    <t>c+g+k &gt;= 2800</t>
  </si>
  <si>
    <t>d+h+l &gt;= 1500</t>
  </si>
  <si>
    <t>1,2,3,6,8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</si>
  <si>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</si>
  <si>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</si>
  <si>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</si>
  <si>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</si>
  <si>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</si>
  <si>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</si>
  <si>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</si>
  <si>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</si>
  <si>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</si>
  <si>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</si>
  <si>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</si>
  <si>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</si>
  <si>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1,3,6,5,7,8</t>
  </si>
  <si>
    <t>&lt;=</t>
  </si>
  <si>
    <t>&gt;=</t>
  </si>
  <si>
    <t>1,3,6,4,8</t>
  </si>
  <si>
    <t>1,4,8</t>
  </si>
  <si>
    <t>Flujo máximo =</t>
  </si>
  <si>
    <t>Debido a que el flujo máximo de la red es de 2000 carros por hora, no puede dar cabida al máximo de 2500 carros por hora solicitados</t>
  </si>
  <si>
    <t>S</t>
  </si>
  <si>
    <t>0/x</t>
  </si>
  <si>
    <t>0/y</t>
  </si>
  <si>
    <t>0/z</t>
  </si>
  <si>
    <t>x</t>
  </si>
  <si>
    <t>y</t>
  </si>
  <si>
    <t>z</t>
  </si>
  <si>
    <t>a+b+c+d+x &lt;= 1500</t>
  </si>
  <si>
    <t>e+f+g+h+y &lt;= 3000</t>
  </si>
  <si>
    <t>i+j+k+l+z &lt;= 2500</t>
  </si>
  <si>
    <t>a,b,c,d,e,f,g,h,i,j,k,l,x,y,z &gt;= 0</t>
  </si>
  <si>
    <t>x+y+z &lt;= 200</t>
  </si>
  <si>
    <t>Z = 27a + 28 + 24c + 24d + 24e + 30f + 22g +25h + 15i +16j +26k +15i + 0X +0Y +0Z</t>
  </si>
  <si>
    <t>El costo mínimo que cumpliría con la demanda de las ciudades es de 136 600</t>
  </si>
  <si>
    <t>Tiempo esperado de terminar con probabilidad del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</si>
</sst>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%"/>
    <numFmt numFmtId="168" formatCode="0.000000%"/>
    <numFmt numFmtId="169" formatCode="0.0000000%"/>
    <numFmt numFmtId="170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8" fontId="0" fillId="0" borderId="0" xfId="1" applyNumberFormat="1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0" borderId="5" xfId="0" applyBorder="1"/>
    <xf numFmtId="169" fontId="0" fillId="0" borderId="6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70" fontId="0" fillId="0" borderId="0" xfId="0" applyNumberFormat="1"/>
    <xf numFmtId="167" fontId="0" fillId="0" borderId="0" xfId="1" applyNumberFormat="1" applyFont="1" applyBorder="1"/>
    <xf numFmtId="168" fontId="0" fillId="0" borderId="2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60325</xdr:rowOff>
    </xdr:from>
    <xdr:to>
      <xdr:col>10</xdr:col>
      <xdr:colOff>608862</xdr:colOff>
      <xdr:row>14</xdr:row>
      <xdr:rowOff>61986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8DF466F2-4A2C-44F6-91D1-7783E5318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60325"/>
          <a:ext cx="6504836" cy="25619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41228</xdr:rowOff>
    </xdr:from>
    <xdr:to>
      <xdr:col>8</xdr:col>
      <xdr:colOff>580931</xdr:colOff>
      <xdr:row>8</xdr:row>
      <xdr:rowOff>48906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E75F36F-58E2-4441-A160-EC8C675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297"/>
          <a:ext cx="5469802" cy="1275163"/>
        </a:xfrm>
        <a:prstGeom prst="rect">
          <a:avLst/>
        </a:prstGeom>
      </xdr:spPr>
    </xdr:pic>
    <xdr:clientData/>
  </xdr:twoCellAnchor>
  <xdr:twoCellAnchor editAs="oneCell">
    <xdr:from>
      <xdr:col>0</xdr:col>
      <xdr:colOff>55170</xdr:colOff>
      <xdr:row>7</xdr:row>
      <xdr:rowOff>177792</xdr:rowOff>
    </xdr:from>
    <xdr:to>
      <xdr:col>8</xdr:col>
      <xdr:colOff>580931</xdr:colOff>
      <xdr:row>18</xdr:row>
      <xdr:rowOff>70787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EF4D2EB1-A58E-45F6-8639-E15D7EE16B7C}"/>
            </a:ext>
            <a:ext uri="{147F2762-F138-4A5C-976F-8EAC2B608ADB}">
              <a16:predDERef xmlns:a16="http://schemas.microsoft.com/office/drawing/2014/main" pred="{1E75F36F-58E2-4441-A160-EC8C675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70" y="1445277"/>
          <a:ext cx="5414632" cy="18847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0</xdr:rowOff>
    </xdr:from>
    <xdr:to>
      <xdr:col>10</xdr:col>
      <xdr:colOff>635001</xdr:colOff>
      <xdr:row>34</xdr:row>
      <xdr:rowOff>136449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CA1E3267-691F-47CA-9319-FFB22D208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810000"/>
          <a:ext cx="6731000" cy="2513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118819</xdr:rowOff>
    </xdr:from>
    <xdr:to>
      <xdr:col>10</xdr:col>
      <xdr:colOff>594980</xdr:colOff>
      <xdr:row>49</xdr:row>
      <xdr:rowOff>5416</xdr:rowOff>
    </xdr:to>
    <xdr:pic>
      <xdr:nvPicPr>
        <xdr:cNvPr id="15" name="Imagen 12">
          <a:extLst>
            <a:ext uri="{FF2B5EF4-FFF2-40B4-BE49-F238E27FC236}">
              <a16:creationId xmlns:a16="http://schemas.microsoft.com/office/drawing/2014/main" id="{D93EF014-336D-47D1-BF30-281FFDAB6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8819"/>
          <a:ext cx="6690980" cy="24469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143051</xdr:rowOff>
    </xdr:from>
    <xdr:to>
      <xdr:col>11</xdr:col>
      <xdr:colOff>55754</xdr:colOff>
      <xdr:row>64</xdr:row>
      <xdr:rowOff>106680</xdr:rowOff>
    </xdr:to>
    <xdr:pic>
      <xdr:nvPicPr>
        <xdr:cNvPr id="21" name="Imagen 13">
          <a:extLst>
            <a:ext uri="{FF2B5EF4-FFF2-40B4-BE49-F238E27FC236}">
              <a16:creationId xmlns:a16="http://schemas.microsoft.com/office/drawing/2014/main" id="{2BC6D652-9454-4757-B7E5-3E911626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14480"/>
          <a:ext cx="7066154" cy="25239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18</xdr:row>
      <xdr:rowOff>51435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ADA4A9F-F954-4EA7-8E7C-EA2B438BC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5525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D776-AEF0-4957-88A3-C569892B7F3A}">
  <dimension ref="B2:D4"/>
  <sheetViews>
    <sheetView workbookViewId="0">
      <selection activeCell="B28" sqref="B28"/>
    </sheetView>
  </sheetViews>
  <sheetFormatPr baseColWidth="10" defaultColWidth="11.44140625" defaultRowHeight="14.4" x14ac:dyDescent="0.3"/>
  <cols>
    <col min="2" max="2" width="30.5546875" bestFit="1" customWidth="1"/>
    <col min="4" max="4" width="28.44140625" bestFit="1" customWidth="1"/>
  </cols>
  <sheetData>
    <row r="2" spans="2:4" ht="15.6" x14ac:dyDescent="0.3">
      <c r="B2" s="1" t="s">
        <v>0</v>
      </c>
      <c r="D2" s="1" t="s">
        <v>1</v>
      </c>
    </row>
    <row r="3" spans="2:4" ht="15.6" x14ac:dyDescent="0.3">
      <c r="B3" s="1" t="s">
        <v>2</v>
      </c>
      <c r="D3" s="1" t="s">
        <v>3</v>
      </c>
    </row>
    <row r="4" spans="2:4" ht="15.6" x14ac:dyDescent="0.3">
      <c r="B4" s="1" t="s">
        <v>4</v>
      </c>
      <c r="D4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2E97-BB82-4C0F-BEAC-73B014B777F2}">
  <dimension ref="C4:U24"/>
  <sheetViews>
    <sheetView tabSelected="1" zoomScale="130" zoomScaleNormal="130" workbookViewId="0">
      <selection activeCell="N18" sqref="N18"/>
    </sheetView>
  </sheetViews>
  <sheetFormatPr baseColWidth="10" defaultColWidth="8.88671875" defaultRowHeight="14.4" x14ac:dyDescent="0.3"/>
  <cols>
    <col min="13" max="13" width="12.21875" bestFit="1" customWidth="1"/>
    <col min="15" max="15" width="12.109375" bestFit="1" customWidth="1"/>
    <col min="17" max="17" width="13" bestFit="1" customWidth="1"/>
  </cols>
  <sheetData>
    <row r="4" spans="13:18" x14ac:dyDescent="0.3">
      <c r="M4" s="8" t="s">
        <v>10</v>
      </c>
      <c r="N4" s="8"/>
      <c r="O4" s="8"/>
      <c r="P4" s="8"/>
      <c r="Q4" s="8"/>
      <c r="R4" s="8"/>
    </row>
    <row r="5" spans="13:18" x14ac:dyDescent="0.3">
      <c r="M5" s="9" t="s">
        <v>6</v>
      </c>
      <c r="N5" s="9" t="s">
        <v>7</v>
      </c>
      <c r="O5" s="9" t="s">
        <v>8</v>
      </c>
      <c r="P5" s="9" t="s">
        <v>9</v>
      </c>
      <c r="Q5" s="9" t="s">
        <v>18</v>
      </c>
      <c r="R5" s="9" t="s">
        <v>19</v>
      </c>
    </row>
    <row r="6" spans="13:18" x14ac:dyDescent="0.3">
      <c r="M6" s="2" t="s">
        <v>11</v>
      </c>
      <c r="N6" s="2">
        <v>12</v>
      </c>
      <c r="O6" s="2">
        <v>15</v>
      </c>
      <c r="P6" s="2">
        <v>18</v>
      </c>
      <c r="Q6" s="2">
        <f>(N6+4*O6+P6)/6</f>
        <v>15</v>
      </c>
      <c r="R6" s="2">
        <f>(P6-N6)/6</f>
        <v>1</v>
      </c>
    </row>
    <row r="7" spans="13:18" x14ac:dyDescent="0.3">
      <c r="M7" s="2" t="s">
        <v>12</v>
      </c>
      <c r="N7" s="2">
        <v>4</v>
      </c>
      <c r="O7" s="2">
        <v>8</v>
      </c>
      <c r="P7" s="2">
        <v>9</v>
      </c>
      <c r="Q7" s="2">
        <f>(N7+4*O7+P7)/6</f>
        <v>7.5</v>
      </c>
      <c r="R7" s="2">
        <f>(P7-N7)/6</f>
        <v>0.83333333333333337</v>
      </c>
    </row>
    <row r="8" spans="13:18" x14ac:dyDescent="0.3">
      <c r="M8" s="2" t="s">
        <v>13</v>
      </c>
      <c r="N8" s="2">
        <v>11</v>
      </c>
      <c r="O8" s="2">
        <v>12</v>
      </c>
      <c r="P8" s="2">
        <v>14</v>
      </c>
      <c r="Q8" s="2">
        <f>(N8+4*O8+P8)/6</f>
        <v>12.166666666666666</v>
      </c>
      <c r="R8" s="2">
        <f>(P8-N8)/6</f>
        <v>0.5</v>
      </c>
    </row>
    <row r="9" spans="13:18" x14ac:dyDescent="0.3">
      <c r="M9" s="2" t="s">
        <v>14</v>
      </c>
      <c r="N9" s="2">
        <v>1</v>
      </c>
      <c r="O9" s="2">
        <v>3</v>
      </c>
      <c r="P9" s="2">
        <v>5</v>
      </c>
      <c r="Q9" s="2">
        <f>(N9+4*O9+P9)/6</f>
        <v>3</v>
      </c>
      <c r="R9" s="2">
        <f>(P9-N9)/6</f>
        <v>0.66666666666666663</v>
      </c>
    </row>
    <row r="10" spans="13:18" x14ac:dyDescent="0.3">
      <c r="M10" s="2" t="s">
        <v>16</v>
      </c>
      <c r="N10" s="2">
        <v>9</v>
      </c>
      <c r="O10" s="2">
        <v>13</v>
      </c>
      <c r="P10" s="2">
        <v>15</v>
      </c>
      <c r="Q10" s="2">
        <f>(N10+4*O10+P10)/6</f>
        <v>12.666666666666666</v>
      </c>
      <c r="R10" s="2">
        <f>(P10-N10)/6</f>
        <v>1</v>
      </c>
    </row>
    <row r="11" spans="13:18" x14ac:dyDescent="0.3">
      <c r="M11" s="2" t="s">
        <v>15</v>
      </c>
      <c r="N11" s="2">
        <v>8</v>
      </c>
      <c r="O11" s="2">
        <v>10</v>
      </c>
      <c r="P11" s="2">
        <v>12</v>
      </c>
      <c r="Q11" s="2">
        <f>(N11+4*O11+P11)/6</f>
        <v>10</v>
      </c>
      <c r="R11" s="2">
        <f>(P11-N11)/6</f>
        <v>0.66666666666666663</v>
      </c>
    </row>
    <row r="12" spans="13:18" x14ac:dyDescent="0.3">
      <c r="M12" s="2" t="s">
        <v>17</v>
      </c>
      <c r="N12" s="2">
        <v>4</v>
      </c>
      <c r="O12" s="2">
        <v>7</v>
      </c>
      <c r="P12" s="2">
        <v>9</v>
      </c>
      <c r="Q12" s="2">
        <f>(N12+4*O12+P12)/6</f>
        <v>6.833333333333333</v>
      </c>
      <c r="R12" s="2">
        <f>(P12-N12)/6</f>
        <v>0.83333333333333337</v>
      </c>
    </row>
    <row r="15" spans="13:18" x14ac:dyDescent="0.3">
      <c r="M15" s="10" t="s">
        <v>24</v>
      </c>
      <c r="N15" s="2">
        <f>Q6+Q7+Q10+Q11</f>
        <v>45.166666666666664</v>
      </c>
    </row>
    <row r="16" spans="13:18" x14ac:dyDescent="0.3">
      <c r="M16" s="10" t="s">
        <v>25</v>
      </c>
      <c r="N16" s="2">
        <f>R6+R7+R10+R11</f>
        <v>3.5</v>
      </c>
    </row>
    <row r="17" spans="3:21" x14ac:dyDescent="0.3">
      <c r="C17" s="2" t="s">
        <v>20</v>
      </c>
      <c r="D17" s="2">
        <f>O6+O7+O9+O12</f>
        <v>33</v>
      </c>
    </row>
    <row r="18" spans="3:21" x14ac:dyDescent="0.3">
      <c r="C18" s="3" t="s">
        <v>21</v>
      </c>
      <c r="D18" s="3">
        <f>O6+O7+O10+O11</f>
        <v>46</v>
      </c>
      <c r="E18" t="s">
        <v>23</v>
      </c>
      <c r="M18" s="11" t="s">
        <v>26</v>
      </c>
      <c r="N18" s="6">
        <f>N15+3*N16</f>
        <v>55.666666666666664</v>
      </c>
      <c r="P18" s="19" t="s">
        <v>94</v>
      </c>
      <c r="Q18" s="19"/>
      <c r="R18" s="19"/>
      <c r="S18" s="19"/>
      <c r="T18" s="19"/>
      <c r="U18" s="6">
        <f>ROUND(N18,0)</f>
        <v>56</v>
      </c>
    </row>
    <row r="19" spans="3:21" x14ac:dyDescent="0.3">
      <c r="C19" s="2" t="s">
        <v>22</v>
      </c>
      <c r="D19" s="2">
        <f>O6+O8+O11</f>
        <v>37</v>
      </c>
    </row>
    <row r="21" spans="3:21" x14ac:dyDescent="0.3">
      <c r="M21" s="8" t="s">
        <v>27</v>
      </c>
      <c r="N21" s="8"/>
      <c r="O21" s="8"/>
      <c r="P21" s="14">
        <f>(25-$N$15)/$N$16</f>
        <v>-5.761904761904761</v>
      </c>
      <c r="Q21" s="15">
        <f>NORMSDIST(P21)</f>
        <v>4.1584963737855141E-9</v>
      </c>
    </row>
    <row r="22" spans="3:21" x14ac:dyDescent="0.3">
      <c r="M22" s="8" t="s">
        <v>28</v>
      </c>
      <c r="N22" s="8"/>
      <c r="O22" s="13"/>
      <c r="P22" s="12">
        <f>(30-$N$15)/$N$16</f>
        <v>-4.333333333333333</v>
      </c>
      <c r="Q22" s="23">
        <f>NORMSDIST(P22)</f>
        <v>7.3434238368946899E-6</v>
      </c>
    </row>
    <row r="23" spans="3:21" x14ac:dyDescent="0.3">
      <c r="P23" s="21"/>
      <c r="Q23" s="22"/>
    </row>
    <row r="24" spans="3:21" x14ac:dyDescent="0.3">
      <c r="Q24" s="7"/>
    </row>
  </sheetData>
  <mergeCells count="4">
    <mergeCell ref="M4:R4"/>
    <mergeCell ref="M21:O21"/>
    <mergeCell ref="M22:O22"/>
    <mergeCell ref="P18:T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7543-1BB8-4907-B0D2-D507C5CAF8E5}">
  <dimension ref="J3:M17"/>
  <sheetViews>
    <sheetView zoomScaleNormal="100" workbookViewId="0">
      <selection activeCell="C21" sqref="C21"/>
    </sheetView>
  </sheetViews>
  <sheetFormatPr baseColWidth="10" defaultColWidth="8.88671875" defaultRowHeight="14.4" x14ac:dyDescent="0.3"/>
  <cols>
    <col min="11" max="11" width="13.33203125" bestFit="1" customWidth="1"/>
    <col min="12" max="12" width="10.33203125" customWidth="1"/>
    <col min="13" max="13" width="14.44140625" bestFit="1" customWidth="1"/>
  </cols>
  <sheetData>
    <row r="3" spans="10:13" x14ac:dyDescent="0.3">
      <c r="J3" s="9" t="s">
        <v>54</v>
      </c>
      <c r="K3" s="9" t="s">
        <v>51</v>
      </c>
      <c r="L3" s="9" t="s">
        <v>52</v>
      </c>
      <c r="M3" s="9" t="s">
        <v>53</v>
      </c>
    </row>
    <row r="4" spans="10:13" x14ac:dyDescent="0.3">
      <c r="J4" s="5">
        <v>1</v>
      </c>
      <c r="K4" s="5" t="s">
        <v>55</v>
      </c>
      <c r="L4" s="5">
        <v>0.2</v>
      </c>
      <c r="M4" s="5">
        <v>0.2</v>
      </c>
    </row>
    <row r="5" spans="10:13" x14ac:dyDescent="0.3">
      <c r="J5" s="5">
        <v>2</v>
      </c>
      <c r="K5" s="5" t="s">
        <v>60</v>
      </c>
      <c r="L5" s="5">
        <v>0.5</v>
      </c>
      <c r="M5" s="5">
        <v>0.7</v>
      </c>
    </row>
    <row r="6" spans="10:13" x14ac:dyDescent="0.3">
      <c r="J6" s="5">
        <v>3</v>
      </c>
      <c r="K6" s="5" t="s">
        <v>73</v>
      </c>
      <c r="L6" s="5">
        <v>0.2</v>
      </c>
      <c r="M6" s="5">
        <v>0.9</v>
      </c>
    </row>
    <row r="7" spans="10:13" x14ac:dyDescent="0.3">
      <c r="J7" s="5">
        <v>4</v>
      </c>
      <c r="K7" s="5" t="s">
        <v>76</v>
      </c>
      <c r="L7" s="5">
        <v>0.1</v>
      </c>
      <c r="M7" s="5">
        <v>1</v>
      </c>
    </row>
    <row r="8" spans="10:13" x14ac:dyDescent="0.3">
      <c r="J8" s="5">
        <v>5</v>
      </c>
      <c r="K8" s="5" t="s">
        <v>77</v>
      </c>
      <c r="L8" s="5">
        <v>1</v>
      </c>
      <c r="M8" s="5">
        <v>2</v>
      </c>
    </row>
    <row r="11" spans="10:13" x14ac:dyDescent="0.3">
      <c r="K11" s="9" t="s">
        <v>78</v>
      </c>
      <c r="L11" s="4" t="str">
        <f>M8 &amp; " Miles de vehiculos por hora"</f>
        <v>2 Miles de vehiculos por hora</v>
      </c>
      <c r="M11" s="4"/>
    </row>
    <row r="12" spans="10:13" x14ac:dyDescent="0.3">
      <c r="K12" s="10"/>
      <c r="L12" s="16" t="str">
        <f>M8*1000 &amp; " Vehiculos por hora"</f>
        <v>2000 Vehiculos por hora</v>
      </c>
      <c r="M12" s="17"/>
    </row>
    <row r="15" spans="10:13" x14ac:dyDescent="0.3">
      <c r="K15" s="18" t="s">
        <v>79</v>
      </c>
      <c r="L15" s="18"/>
      <c r="M15" s="18"/>
    </row>
    <row r="16" spans="10:13" x14ac:dyDescent="0.3">
      <c r="K16" s="18"/>
      <c r="L16" s="18"/>
      <c r="M16" s="18"/>
    </row>
    <row r="17" spans="11:13" x14ac:dyDescent="0.3">
      <c r="K17" s="18"/>
      <c r="L17" s="18"/>
      <c r="M17" s="18"/>
    </row>
  </sheetData>
  <mergeCells count="3">
    <mergeCell ref="L11:M11"/>
    <mergeCell ref="L12:M12"/>
    <mergeCell ref="K15:M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946B-3912-4E8E-A2BC-F059642BE7C1}">
  <dimension ref="M3:AB31"/>
  <sheetViews>
    <sheetView topLeftCell="A13" workbookViewId="0">
      <selection activeCell="T25" sqref="T25:AA25"/>
    </sheetView>
  </sheetViews>
  <sheetFormatPr baseColWidth="10" defaultColWidth="8.88671875" defaultRowHeight="14.4" x14ac:dyDescent="0.3"/>
  <sheetData>
    <row r="3" spans="13:21" x14ac:dyDescent="0.3">
      <c r="M3" s="6" t="s">
        <v>29</v>
      </c>
      <c r="N3" s="6" t="s">
        <v>33</v>
      </c>
      <c r="O3" s="6" t="s">
        <v>34</v>
      </c>
      <c r="P3" s="6" t="s">
        <v>35</v>
      </c>
      <c r="Q3" s="6" t="s">
        <v>36</v>
      </c>
    </row>
    <row r="4" spans="13:21" x14ac:dyDescent="0.3">
      <c r="M4" s="6" t="s">
        <v>30</v>
      </c>
      <c r="N4" s="6">
        <v>27</v>
      </c>
      <c r="O4" s="6">
        <v>28</v>
      </c>
      <c r="P4" s="6">
        <v>24</v>
      </c>
      <c r="Q4" s="6">
        <v>24</v>
      </c>
    </row>
    <row r="5" spans="13:21" x14ac:dyDescent="0.3">
      <c r="M5" s="6" t="s">
        <v>31</v>
      </c>
      <c r="N5" s="6">
        <v>24</v>
      </c>
      <c r="O5" s="6">
        <v>30</v>
      </c>
      <c r="P5" s="6">
        <v>22</v>
      </c>
      <c r="Q5" s="6">
        <v>25</v>
      </c>
    </row>
    <row r="6" spans="13:21" x14ac:dyDescent="0.3">
      <c r="M6" s="6" t="s">
        <v>32</v>
      </c>
      <c r="N6" s="6">
        <v>15</v>
      </c>
      <c r="O6" s="6">
        <v>16</v>
      </c>
      <c r="P6" s="6">
        <v>26</v>
      </c>
      <c r="Q6" s="6">
        <v>15</v>
      </c>
    </row>
    <row r="9" spans="13:21" x14ac:dyDescent="0.3">
      <c r="M9" s="6" t="s">
        <v>29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80</v>
      </c>
      <c r="S9" s="6" t="s">
        <v>50</v>
      </c>
    </row>
    <row r="10" spans="13:21" x14ac:dyDescent="0.3">
      <c r="M10" s="6" t="s">
        <v>30</v>
      </c>
      <c r="N10" s="6" t="s">
        <v>37</v>
      </c>
      <c r="O10" s="6" t="s">
        <v>38</v>
      </c>
      <c r="P10" s="6" t="s">
        <v>39</v>
      </c>
      <c r="Q10" s="6" t="s">
        <v>40</v>
      </c>
      <c r="R10" s="6" t="s">
        <v>81</v>
      </c>
      <c r="S10" s="6">
        <v>1500</v>
      </c>
    </row>
    <row r="11" spans="13:21" x14ac:dyDescent="0.3">
      <c r="M11" s="6" t="s">
        <v>31</v>
      </c>
      <c r="N11" s="6" t="s">
        <v>41</v>
      </c>
      <c r="O11" s="6" t="s">
        <v>42</v>
      </c>
      <c r="P11" s="6" t="s">
        <v>43</v>
      </c>
      <c r="Q11" s="6" t="s">
        <v>44</v>
      </c>
      <c r="R11" s="6" t="s">
        <v>82</v>
      </c>
      <c r="S11" s="6">
        <v>3000</v>
      </c>
    </row>
    <row r="12" spans="13:21" x14ac:dyDescent="0.3">
      <c r="M12" s="6" t="s">
        <v>32</v>
      </c>
      <c r="N12" s="6" t="s">
        <v>45</v>
      </c>
      <c r="O12" s="6" t="s">
        <v>46</v>
      </c>
      <c r="P12" s="6" t="s">
        <v>47</v>
      </c>
      <c r="Q12" s="6" t="s">
        <v>48</v>
      </c>
      <c r="R12" s="6" t="s">
        <v>83</v>
      </c>
      <c r="S12" s="6">
        <v>2500</v>
      </c>
    </row>
    <row r="13" spans="13:21" x14ac:dyDescent="0.3">
      <c r="M13" s="6" t="s">
        <v>49</v>
      </c>
      <c r="N13" s="6">
        <v>1000</v>
      </c>
      <c r="O13" s="6">
        <v>1500</v>
      </c>
      <c r="P13" s="6">
        <v>2800</v>
      </c>
      <c r="Q13" s="6">
        <v>1500</v>
      </c>
      <c r="R13" s="6">
        <v>200</v>
      </c>
      <c r="S13" s="6"/>
    </row>
    <row r="16" spans="13:21" x14ac:dyDescent="0.3">
      <c r="M16" t="s">
        <v>87</v>
      </c>
      <c r="P16" t="s">
        <v>56</v>
      </c>
      <c r="S16" t="s">
        <v>91</v>
      </c>
      <c r="U16" t="s">
        <v>92</v>
      </c>
    </row>
    <row r="17" spans="13:28" x14ac:dyDescent="0.3">
      <c r="M17" t="s">
        <v>88</v>
      </c>
      <c r="P17" t="s">
        <v>57</v>
      </c>
    </row>
    <row r="18" spans="13:28" x14ac:dyDescent="0.3">
      <c r="M18" t="s">
        <v>89</v>
      </c>
      <c r="P18" t="s">
        <v>58</v>
      </c>
    </row>
    <row r="19" spans="13:28" x14ac:dyDescent="0.3">
      <c r="M19" t="s">
        <v>90</v>
      </c>
      <c r="P19" t="s">
        <v>59</v>
      </c>
    </row>
    <row r="21" spans="13:28" x14ac:dyDescent="0.3">
      <c r="M21" s="6"/>
      <c r="N21" s="6" t="s">
        <v>61</v>
      </c>
      <c r="O21" s="6" t="s">
        <v>62</v>
      </c>
      <c r="P21" s="6" t="s">
        <v>63</v>
      </c>
      <c r="Q21" s="6" t="s">
        <v>64</v>
      </c>
      <c r="R21" s="6" t="s">
        <v>65</v>
      </c>
      <c r="S21" s="6" t="s">
        <v>66</v>
      </c>
      <c r="T21" s="6" t="s">
        <v>67</v>
      </c>
      <c r="U21" s="6" t="s">
        <v>68</v>
      </c>
      <c r="V21" s="6" t="s">
        <v>69</v>
      </c>
      <c r="W21" s="6" t="s">
        <v>70</v>
      </c>
      <c r="X21" s="6" t="s">
        <v>71</v>
      </c>
      <c r="Y21" s="6" t="s">
        <v>72</v>
      </c>
      <c r="Z21" s="6" t="s">
        <v>84</v>
      </c>
      <c r="AA21" s="6" t="s">
        <v>85</v>
      </c>
      <c r="AB21" s="6" t="s">
        <v>86</v>
      </c>
    </row>
    <row r="22" spans="13:28" x14ac:dyDescent="0.3">
      <c r="M22" s="6">
        <f>27*N22+28*O22+24*P22+24*Q22+24*R22+30*S22+22*T22+25*U22+15*V22+16*W22+26*X22+15*Y22 + 0*Z22 + 0*AA22 + 0*AB22</f>
        <v>136600</v>
      </c>
      <c r="N22" s="6">
        <v>0</v>
      </c>
      <c r="O22" s="6">
        <v>0</v>
      </c>
      <c r="P22" s="6">
        <v>0</v>
      </c>
      <c r="Q22" s="6">
        <v>1300</v>
      </c>
      <c r="R22" s="6">
        <v>200</v>
      </c>
      <c r="S22" s="6">
        <v>0</v>
      </c>
      <c r="T22" s="6">
        <v>2800</v>
      </c>
      <c r="U22" s="6">
        <v>0</v>
      </c>
      <c r="V22" s="6">
        <v>800</v>
      </c>
      <c r="W22" s="6">
        <v>1500</v>
      </c>
      <c r="X22" s="6">
        <v>0</v>
      </c>
      <c r="Y22" s="6">
        <v>200</v>
      </c>
      <c r="Z22" s="6">
        <v>200</v>
      </c>
      <c r="AA22" s="6">
        <v>0</v>
      </c>
      <c r="AB22" s="6">
        <v>0</v>
      </c>
    </row>
    <row r="24" spans="13:28" x14ac:dyDescent="0.3">
      <c r="O24" s="6">
        <f>N22+O22+P22+Q22+Z22</f>
        <v>1500</v>
      </c>
      <c r="P24" s="6">
        <v>1500</v>
      </c>
      <c r="Q24" s="6"/>
      <c r="R24" s="6" t="s">
        <v>74</v>
      </c>
    </row>
    <row r="25" spans="13:28" x14ac:dyDescent="0.3">
      <c r="O25" s="6">
        <f>R22+S22+T22+U22+AA22</f>
        <v>3000</v>
      </c>
      <c r="P25" s="6">
        <v>3000</v>
      </c>
      <c r="Q25" s="6"/>
      <c r="R25" s="6" t="s">
        <v>74</v>
      </c>
      <c r="T25" s="20" t="s">
        <v>93</v>
      </c>
      <c r="U25" s="20"/>
      <c r="V25" s="20"/>
      <c r="W25" s="20"/>
      <c r="X25" s="20"/>
      <c r="Y25" s="20"/>
      <c r="Z25" s="20"/>
      <c r="AA25" s="20"/>
    </row>
    <row r="26" spans="13:28" x14ac:dyDescent="0.3">
      <c r="O26" s="6">
        <f>V22+W22+X22+Y22+AB22</f>
        <v>2500</v>
      </c>
      <c r="P26" s="6">
        <v>2500</v>
      </c>
      <c r="Q26" s="6"/>
      <c r="R26" s="6" t="s">
        <v>74</v>
      </c>
    </row>
    <row r="27" spans="13:28" x14ac:dyDescent="0.3">
      <c r="O27" s="6">
        <f>N22+R22+V22</f>
        <v>1000</v>
      </c>
      <c r="P27" s="6">
        <v>1000</v>
      </c>
      <c r="Q27" s="6"/>
      <c r="R27" s="6" t="s">
        <v>75</v>
      </c>
    </row>
    <row r="28" spans="13:28" x14ac:dyDescent="0.3">
      <c r="O28" s="6">
        <f>O22+S22+W22</f>
        <v>1500</v>
      </c>
      <c r="P28" s="6">
        <v>1500</v>
      </c>
      <c r="Q28" s="6"/>
      <c r="R28" s="6" t="s">
        <v>75</v>
      </c>
    </row>
    <row r="29" spans="13:28" x14ac:dyDescent="0.3">
      <c r="O29" s="6">
        <f>P22+T22+X22</f>
        <v>2800</v>
      </c>
      <c r="P29" s="6">
        <v>2800</v>
      </c>
      <c r="Q29" s="6"/>
      <c r="R29" s="6" t="s">
        <v>75</v>
      </c>
    </row>
    <row r="30" spans="13:28" x14ac:dyDescent="0.3">
      <c r="O30" s="6">
        <f>Q22+U22+Y22</f>
        <v>1500</v>
      </c>
      <c r="P30" s="6">
        <v>1500</v>
      </c>
      <c r="Q30" s="6"/>
      <c r="R30" s="6" t="s">
        <v>75</v>
      </c>
    </row>
    <row r="31" spans="13:28" x14ac:dyDescent="0.3">
      <c r="O31" s="6">
        <f>Z22+AA22+AB22</f>
        <v>200</v>
      </c>
      <c r="P31" s="6">
        <v>200</v>
      </c>
      <c r="Q31" s="6"/>
      <c r="R31" s="6" t="s">
        <v>75</v>
      </c>
    </row>
  </sheetData>
  <mergeCells count="1">
    <mergeCell ref="T25:A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Ejercicio 1</vt:lpstr>
      <vt:lpstr>Ejercicio 2</vt:lpstr>
      <vt:lpstr>Ejercicio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Martinez</dc:creator>
  <cp:keywords/>
  <dc:description/>
  <cp:lastModifiedBy>yosafat martinez</cp:lastModifiedBy>
  <cp:revision/>
  <dcterms:created xsi:type="dcterms:W3CDTF">2021-12-13T02:47:55Z</dcterms:created>
  <dcterms:modified xsi:type="dcterms:W3CDTF">2021-12-13T19:18:36Z</dcterms:modified>
  <cp:category/>
  <cp:contentStatus/>
</cp:coreProperties>
</file>