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Documentos\Programacion y desarrollo web\HTML-CSS-JS\Proyectos\P Right\Documentación\"/>
    </mc:Choice>
  </mc:AlternateContent>
  <xr:revisionPtr revIDLastSave="0" documentId="13_ncr:1_{A2B5819B-4694-4C4D-A6D2-61FF8F7C061E}" xr6:coauthVersionLast="36" xr6:coauthVersionMax="36" xr10:uidLastSave="{00000000-0000-0000-0000-000000000000}"/>
  <bookViews>
    <workbookView xWindow="0" yWindow="0" windowWidth="24300" windowHeight="11985" activeTab="1" xr2:uid="{4C8EC38C-24A6-46FA-8084-442325052A99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A50" i="2" l="1"/>
  <c r="A83" i="2"/>
  <c r="A103" i="2"/>
  <c r="I121" i="2"/>
  <c r="G126" i="2"/>
  <c r="D44" i="1" l="1"/>
  <c r="D143" i="1" l="1"/>
  <c r="D146" i="1" s="1"/>
  <c r="D127" i="1"/>
  <c r="D130" i="1" s="1"/>
  <c r="D109" i="1"/>
  <c r="D112" i="1" s="1"/>
  <c r="D91" i="1" l="1"/>
  <c r="D94" i="1" s="1"/>
  <c r="D75" i="1" l="1"/>
  <c r="D32" i="1" l="1"/>
  <c r="C16" i="1" l="1"/>
  <c r="D48" i="1" l="1"/>
  <c r="D152" i="1" s="1"/>
</calcChain>
</file>

<file path=xl/sharedStrings.xml><?xml version="1.0" encoding="utf-8"?>
<sst xmlns="http://schemas.openxmlformats.org/spreadsheetml/2006/main" count="235" uniqueCount="178">
  <si>
    <t>PRIMERA FASE</t>
  </si>
  <si>
    <t>CONSTITUCIÓN DE LA EMPRESA</t>
  </si>
  <si>
    <t>Certificado Registro Mercantil</t>
  </si>
  <si>
    <t>Cuenta bancaria para S.L.</t>
  </si>
  <si>
    <t>Registro mercantil</t>
  </si>
  <si>
    <t>Notario</t>
  </si>
  <si>
    <t>PAE</t>
  </si>
  <si>
    <t>Certificado Electrónico</t>
  </si>
  <si>
    <t>A consultar</t>
  </si>
  <si>
    <t>Generar CCC</t>
  </si>
  <si>
    <t>GESTORÍA Y SUBCONTRATAS</t>
  </si>
  <si>
    <t>Gestor de contratos</t>
  </si>
  <si>
    <t>Prevención de Riesgos Laborales</t>
  </si>
  <si>
    <t>Vigilancia de la Salud</t>
  </si>
  <si>
    <t>Adaptación a la LOPD</t>
  </si>
  <si>
    <t>SEGUNDA FASE</t>
  </si>
  <si>
    <t>LOCALIZACIÓN Y DEMÁS</t>
  </si>
  <si>
    <t>Local</t>
  </si>
  <si>
    <t>Mobiliario</t>
  </si>
  <si>
    <t>HERRAMIENTAS DE OFICINA</t>
  </si>
  <si>
    <t>Cantidad</t>
  </si>
  <si>
    <t>5</t>
  </si>
  <si>
    <t>Material oficina</t>
  </si>
  <si>
    <t>PC</t>
  </si>
  <si>
    <t>2</t>
  </si>
  <si>
    <t>https://www.pccomponentes.com/pccom-basic-office-pro-intel-core-i5-7400-8gb-240gb-ssd</t>
  </si>
  <si>
    <t>https://www.amazon.es/LG-25UM58-P-Monitor-UltraWide-Pulgadas/dp/B01AWG4S4K/ref=sr_1_10?ie=UTF8&amp;qid=1535269881&amp;sr=8-10&amp;keywords=MONITOR+HD</t>
  </si>
  <si>
    <t>https://www.amazon.es/Acer-EB222Qb-Plana-Negro-Pantalla/dp/B077NC9MB9/ref=sr_1_24?s=computers&amp;ie=UTF8&amp;qid=1535271480&amp;sr=1-24&amp;refinements=p_n_feature_browse-bin%3A949749031</t>
  </si>
  <si>
    <t>https://www.pccomponentes.com/microsoft-wireless-desktop-850-teclado-raton-wireless</t>
  </si>
  <si>
    <t>https://www.idealista.com/inmueble/2215657/</t>
  </si>
  <si>
    <t>https://www.pccomponentes.com/acer-ex2540-5361-pt-intel-core-i5-7200u-4gb-500gb-156-reacondicionado</t>
  </si>
  <si>
    <t>Teclados y ratones</t>
  </si>
  <si>
    <t>12 meses</t>
  </si>
  <si>
    <t>Indeterminado</t>
  </si>
  <si>
    <t>Pantallas (Tipo 1)</t>
  </si>
  <si>
    <t>Pantallas (Tipo 2)</t>
  </si>
  <si>
    <t>TRABAJADORES Y SALARIOS</t>
  </si>
  <si>
    <t>Abogado experto</t>
  </si>
  <si>
    <t>1</t>
  </si>
  <si>
    <t>Jefe de proyecto</t>
  </si>
  <si>
    <t>brutos/año</t>
  </si>
  <si>
    <t>Total 1ª Fase</t>
  </si>
  <si>
    <t>Programador experto</t>
  </si>
  <si>
    <t>Servidor</t>
  </si>
  <si>
    <t>https://www.amazon.es/DELL-PowerEdge-3-3GHz-E3-1225V5-Tower/dp/B01N5HKAUQ/ref=sr_1_1?ie=UTF8&amp;qid=1535385849&amp;sr=8-1&amp;keywords=servidor</t>
  </si>
  <si>
    <t>Nota: Tiempo estimado de apertura 4 días.</t>
  </si>
  <si>
    <t>Portátil</t>
  </si>
  <si>
    <t>Abogado jefe</t>
  </si>
  <si>
    <t>Total 2ª Fase</t>
  </si>
  <si>
    <t>Nota: Puede que la plaza de uno de los abogados sea de duración determinada y se contrate
            de manera eventual a un abogado experto en cada área del sector judicial. En cualquier
            caso la media del salario bruto al año será la anotada anteriormente.</t>
  </si>
  <si>
    <t>TERCERA FASE</t>
  </si>
  <si>
    <t>Programador</t>
  </si>
  <si>
    <t>Programador (becario)</t>
  </si>
  <si>
    <t>3</t>
  </si>
  <si>
    <t>CUARTA FASE</t>
  </si>
  <si>
    <t>QUINTA FASE</t>
  </si>
  <si>
    <t>Economista (Big Data)</t>
  </si>
  <si>
    <t>Negocio y Marketing</t>
  </si>
  <si>
    <t xml:space="preserve">Imprevistos </t>
  </si>
  <si>
    <t>Cuantía total estimada</t>
  </si>
  <si>
    <t>Nota: La localización de la empresa y las herramientas de oficina están sujetas a cambios.</t>
  </si>
  <si>
    <t>+ Info.</t>
  </si>
  <si>
    <t>Internet</t>
  </si>
  <si>
    <t>SEXTA FASE</t>
  </si>
  <si>
    <t>por año</t>
  </si>
  <si>
    <t>CENSO 31/12/2017</t>
  </si>
  <si>
    <t>COLEGIO</t>
  </si>
  <si>
    <t>Abogados ejercientes residentes</t>
  </si>
  <si>
    <t>Abogados ejercientes no residentes</t>
  </si>
  <si>
    <t>No ejercientes</t>
  </si>
  <si>
    <t>TOTAL</t>
  </si>
  <si>
    <t>A CORUÑA</t>
  </si>
  <si>
    <t>ALAVA</t>
  </si>
  <si>
    <t>ALBACETE</t>
  </si>
  <si>
    <t>ALCALÁ DE HENARES</t>
  </si>
  <si>
    <t>ALCOY</t>
  </si>
  <si>
    <t>ALICANTE</t>
  </si>
  <si>
    <t>ALMERÍA</t>
  </si>
  <si>
    <t>ALZIRA</t>
  </si>
  <si>
    <t>ANTEQUERA</t>
  </si>
  <si>
    <t>AVILA</t>
  </si>
  <si>
    <t>BADAJOZ</t>
  </si>
  <si>
    <t>BALEARES</t>
  </si>
  <si>
    <t>BARCELONA</t>
  </si>
  <si>
    <t>BURGOS</t>
  </si>
  <si>
    <t>CÁCERES</t>
  </si>
  <si>
    <t>CÁDIZ</t>
  </si>
  <si>
    <t>CANTABRIA</t>
  </si>
  <si>
    <t>CARTAGENA</t>
  </si>
  <si>
    <t>CASTELLÓN</t>
  </si>
  <si>
    <t>CEUTA</t>
  </si>
  <si>
    <t>CIUDAD REAL</t>
  </si>
  <si>
    <t>CÓRDOBA</t>
  </si>
  <si>
    <t>CUENCA</t>
  </si>
  <si>
    <t>ELCHE</t>
  </si>
  <si>
    <t>ESTELLA</t>
  </si>
  <si>
    <t>FERROL</t>
  </si>
  <si>
    <t>FIGUERES</t>
  </si>
  <si>
    <t>GIJÓN</t>
  </si>
  <si>
    <t>GIPUZKOA</t>
  </si>
  <si>
    <t>GIRONA</t>
  </si>
  <si>
    <t>GRANADA</t>
  </si>
  <si>
    <t>GRANOLLERS</t>
  </si>
  <si>
    <t>GUADALAJARA</t>
  </si>
  <si>
    <t>HUELVA</t>
  </si>
  <si>
    <t>HUESCA</t>
  </si>
  <si>
    <t>JAÉN</t>
  </si>
  <si>
    <t>JEREZ DE LA FRONTERA</t>
  </si>
  <si>
    <t>LA RIOJA</t>
  </si>
  <si>
    <t>LANZAROTE</t>
  </si>
  <si>
    <t>LAS PALMAS</t>
  </si>
  <si>
    <t>LEÓN</t>
  </si>
  <si>
    <t>LLEIDA</t>
  </si>
  <si>
    <t>LORCA</t>
  </si>
  <si>
    <t>LUCENA</t>
  </si>
  <si>
    <t>LUGO</t>
  </si>
  <si>
    <t>MADRID</t>
  </si>
  <si>
    <t>MÁLAGA</t>
  </si>
  <si>
    <t>MANRESA</t>
  </si>
  <si>
    <t>MATARÓ</t>
  </si>
  <si>
    <t>MELILLA</t>
  </si>
  <si>
    <t>MURCIA</t>
  </si>
  <si>
    <t>ORIHUELA</t>
  </si>
  <si>
    <t>OURENSE</t>
  </si>
  <si>
    <t>OVIEDO</t>
  </si>
  <si>
    <t>PALENCIA</t>
  </si>
  <si>
    <t>PAMPLONA</t>
  </si>
  <si>
    <t>PONTEVEDRA</t>
  </si>
  <si>
    <t>REUS</t>
  </si>
  <si>
    <t>SABADELL</t>
  </si>
  <si>
    <t>SALAMANCA</t>
  </si>
  <si>
    <t>SANT FELIU</t>
  </si>
  <si>
    <t>SANTA CRUZ DE LA PALMA</t>
  </si>
  <si>
    <t>SANTA CRUZ DE TENERIFE</t>
  </si>
  <si>
    <t>SANTIAGO</t>
  </si>
  <si>
    <t>SEGOVIA</t>
  </si>
  <si>
    <t>SEVILLA</t>
  </si>
  <si>
    <t>SORIA</t>
  </si>
  <si>
    <t>SUECA</t>
  </si>
  <si>
    <t>TAFALLA</t>
  </si>
  <si>
    <t>TALAVERA DE LA REINA</t>
  </si>
  <si>
    <t>TARRAGONA</t>
  </si>
  <si>
    <t>TERRASSA</t>
  </si>
  <si>
    <t>TERUEL</t>
  </si>
  <si>
    <t>TOLEDO</t>
  </si>
  <si>
    <t>TORTOSA</t>
  </si>
  <si>
    <t>TUDELA</t>
  </si>
  <si>
    <t>VALENCIA</t>
  </si>
  <si>
    <t>VALLADOLID</t>
  </si>
  <si>
    <t>VIC</t>
  </si>
  <si>
    <t>VIGO</t>
  </si>
  <si>
    <t>VIZCAYA</t>
  </si>
  <si>
    <t>ZAMORA</t>
  </si>
  <si>
    <t>ZARAGOZA</t>
  </si>
  <si>
    <t>TOTALES</t>
  </si>
  <si>
    <t>ABOGADOS RESIDENTES</t>
  </si>
  <si>
    <t>ABOGADOS NO RESIDENTES</t>
  </si>
  <si>
    <t>COLEGIADOS NO EJERCIENTES</t>
  </si>
  <si>
    <t>TOTAL ABOGADOS</t>
  </si>
  <si>
    <t>Total abogados no ejercientes</t>
  </si>
  <si>
    <t xml:space="preserve">Total abogados ejercientes </t>
  </si>
  <si>
    <t>Madrid</t>
  </si>
  <si>
    <t>Sevilla</t>
  </si>
  <si>
    <t>Barcelona</t>
  </si>
  <si>
    <t>Toda España</t>
  </si>
  <si>
    <t>bizkaia</t>
  </si>
  <si>
    <t>total Asesorias y gestorias</t>
  </si>
  <si>
    <t>navarra</t>
  </si>
  <si>
    <t>Total de gestorías y asesorías</t>
  </si>
  <si>
    <t>Abogados en plantilla</t>
  </si>
  <si>
    <t>+ 600</t>
  </si>
  <si>
    <t>Cuatrecasas</t>
  </si>
  <si>
    <t>+ 1000</t>
  </si>
  <si>
    <t>Garrigues</t>
  </si>
  <si>
    <t>+ 2100</t>
  </si>
  <si>
    <t>Uría Menéndez</t>
  </si>
  <si>
    <t>8</t>
  </si>
  <si>
    <t xml:space="preserve">Personal 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</si>
</sst>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\ &quot;€&quot;"/>
    <numFmt numFmtId="165" formatCode="#,##0.00\ &quot;€&quot;"/>
    <numFmt numFmtId="166" formatCode="_-* #,##0\ [$€-C0A]_-;\-* #,##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5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3" fillId="0" borderId="0" xfId="2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6" fontId="0" fillId="0" borderId="1" xfId="0" applyNumberFormat="1" applyBorder="1"/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/>
    <xf numFmtId="49" fontId="0" fillId="0" borderId="1" xfId="0" applyNumberForma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5" fontId="0" fillId="4" borderId="1" xfId="0" applyNumberFormat="1" applyFill="1" applyBorder="1"/>
    <xf numFmtId="164" fontId="0" fillId="5" borderId="2" xfId="0" applyNumberFormat="1" applyFill="1" applyBorder="1" applyAlignment="1">
      <alignment horizontal="right"/>
    </xf>
    <xf numFmtId="0" fontId="3" fillId="0" borderId="0" xfId="2"/>
    <xf numFmtId="0" fontId="0" fillId="0" borderId="0" xfId="0" applyFill="1"/>
    <xf numFmtId="166" fontId="0" fillId="0" borderId="3" xfId="0" applyNumberFormat="1" applyBorder="1"/>
    <xf numFmtId="0" fontId="0" fillId="0" borderId="4" xfId="0" applyBorder="1"/>
    <xf numFmtId="166" fontId="0" fillId="4" borderId="1" xfId="0" applyNumberFormat="1" applyFill="1" applyBorder="1"/>
    <xf numFmtId="0" fontId="0" fillId="7" borderId="0" xfId="0" applyFill="1"/>
    <xf numFmtId="164" fontId="0" fillId="0" borderId="0" xfId="0" applyNumberFormat="1" applyFill="1" applyAlignment="1">
      <alignment horizontal="right"/>
    </xf>
    <xf numFmtId="164" fontId="0" fillId="8" borderId="0" xfId="0" applyNumberFormat="1" applyFill="1"/>
    <xf numFmtId="166" fontId="0" fillId="4" borderId="5" xfId="0" applyNumberFormat="1" applyFill="1" applyBorder="1"/>
    <xf numFmtId="0" fontId="0" fillId="9" borderId="0" xfId="0" applyFill="1"/>
    <xf numFmtId="49" fontId="0" fillId="0" borderId="0" xfId="0" applyNumberFormat="1"/>
    <xf numFmtId="49" fontId="3" fillId="0" borderId="0" xfId="2" applyNumberFormat="1" applyAlignment="1">
      <alignment horizontal="right"/>
    </xf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164" fontId="0" fillId="0" borderId="3" xfId="1" applyNumberFormat="1" applyFont="1" applyFill="1" applyBorder="1" applyAlignment="1">
      <alignment horizontal="right"/>
    </xf>
    <xf numFmtId="0" fontId="0" fillId="0" borderId="4" xfId="0" applyFill="1" applyBorder="1"/>
    <xf numFmtId="0" fontId="6" fillId="10" borderId="0" xfId="0" applyFont="1" applyFill="1" applyAlignment="1">
      <alignment vertical="center" wrapText="1"/>
    </xf>
    <xf numFmtId="3" fontId="0" fillId="0" borderId="0" xfId="0" applyNumberFormat="1"/>
    <xf numFmtId="3" fontId="6" fillId="10" borderId="1" xfId="0" applyNumberFormat="1" applyFont="1" applyFill="1" applyBorder="1" applyAlignment="1">
      <alignment vertical="center" wrapText="1"/>
    </xf>
    <xf numFmtId="0" fontId="0" fillId="12" borderId="1" xfId="0" applyFill="1" applyBorder="1"/>
    <xf numFmtId="0" fontId="0" fillId="11" borderId="3" xfId="0" applyFill="1" applyBorder="1"/>
    <xf numFmtId="0" fontId="0" fillId="12" borderId="3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3" fontId="0" fillId="0" borderId="1" xfId="0" applyNumberFormat="1" applyBorder="1"/>
    <xf numFmtId="3" fontId="7" fillId="13" borderId="1" xfId="0" applyNumberFormat="1" applyFont="1" applyFill="1" applyBorder="1"/>
    <xf numFmtId="3" fontId="7" fillId="13" borderId="1" xfId="0" applyNumberFormat="1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14" borderId="1" xfId="0" applyFont="1" applyFill="1" applyBorder="1" applyAlignment="1">
      <alignment vertical="center"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3" fontId="0" fillId="13" borderId="1" xfId="0" applyNumberFormat="1" applyFill="1" applyBorder="1"/>
    <xf numFmtId="0" fontId="0" fillId="6" borderId="1" xfId="0" applyFill="1" applyBorder="1"/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6" fillId="10" borderId="1" xfId="0" applyFont="1" applyFill="1" applyBorder="1" applyAlignment="1">
      <alignment vertical="center" wrapText="1"/>
    </xf>
    <xf numFmtId="3" fontId="6" fillId="10" borderId="1" xfId="0" applyNumberFormat="1" applyFont="1" applyFill="1" applyBorder="1" applyAlignment="1">
      <alignment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inmueble/2215657/" TargetMode="External"/><Relationship Id="rId13" Type="http://schemas.openxmlformats.org/officeDocument/2006/relationships/hyperlink" Target="https://www.pccomponentes.com/microsoft-wireless-desktop-850-teclado-raton-wireless" TargetMode="External"/><Relationship Id="rId3" Type="http://schemas.openxmlformats.org/officeDocument/2006/relationships/hyperlink" Target="https://www.idealista.com/inmueble/2215657/" TargetMode="External"/><Relationship Id="rId7" Type="http://schemas.openxmlformats.org/officeDocument/2006/relationships/hyperlink" Target="https://www.amazon.es/DELL-PowerEdge-3-3GHz-E3-1225V5-Tower/dp/B01N5HKAUQ/ref=sr_1_1?ie=UTF8&amp;qid=1535385849&amp;sr=8-1&amp;keywords=servidor" TargetMode="External"/><Relationship Id="rId12" Type="http://schemas.openxmlformats.org/officeDocument/2006/relationships/hyperlink" Target="https://www.amazon.es/Acer-EB222Qb-Plana-Negro-Pantalla/dp/B077NC9MB9/ref=sr_1_24?s=computers&amp;ie=UTF8&amp;qid=1535271480&amp;sr=1-24&amp;refinements=p_n_feature_browse-bin%3A949749031" TargetMode="External"/><Relationship Id="rId2" Type="http://schemas.openxmlformats.org/officeDocument/2006/relationships/hyperlink" Target="https://www.pccomponentes.com/microsoft-wireless-desktop-850-teclado-raton-wireless" TargetMode="External"/><Relationship Id="rId1" Type="http://schemas.openxmlformats.org/officeDocument/2006/relationships/hyperlink" Target="https://www.amazon.es/LG-25UM58-P-Monitor-UltraWide-Pulgadas/dp/B01AWG4S4K/ref=sr_1_10?ie=UTF8&amp;qid=1535269881&amp;sr=8-10&amp;keywords=MONITOR+HD" TargetMode="External"/><Relationship Id="rId6" Type="http://schemas.openxmlformats.org/officeDocument/2006/relationships/hyperlink" Target="https://www.pccomponentes.com/pccom-basic-office-pro-intel-core-i5-7400-8gb-240gb-ssd" TargetMode="External"/><Relationship Id="rId11" Type="http://schemas.openxmlformats.org/officeDocument/2006/relationships/hyperlink" Target="https://www.amazon.es/LG-25UM58-P-Monitor-UltraWide-Pulgadas/dp/B01AWG4S4K/ref=sr_1_10?ie=UTF8&amp;qid=1535269881&amp;sr=8-10&amp;keywords=MONITOR+HD" TargetMode="External"/><Relationship Id="rId5" Type="http://schemas.openxmlformats.org/officeDocument/2006/relationships/hyperlink" Target="https://www.amazon.es/Acer-EB222Qb-Plana-Negro-Pantalla/dp/B077NC9MB9/ref=sr_1_24?s=computers&amp;ie=UTF8&amp;qid=1535271480&amp;sr=1-24&amp;refinements=p_n_feature_browse-bin%3A94974903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ccomponentes.com/acer-ex2540-5361-pt-intel-core-i5-7200u-4gb-500gb-156-reacondicionado" TargetMode="External"/><Relationship Id="rId4" Type="http://schemas.openxmlformats.org/officeDocument/2006/relationships/hyperlink" Target="https://www.pccomponentes.com/acer-ex2540-5361-pt-intel-core-i5-7200u-4gb-500gb-156-reacondicionado" TargetMode="External"/><Relationship Id="rId9" Type="http://schemas.openxmlformats.org/officeDocument/2006/relationships/hyperlink" Target="https://www.pccomponentes.com/pccom-basic-office-pro-intel-core-i5-7400-8gb-240gb-ssd" TargetMode="External"/><Relationship Id="rId14" Type="http://schemas.openxmlformats.org/officeDocument/2006/relationships/hyperlink" Target="https://www.amazon.es/DELL-PowerEdge-3-3GHz-E3-1225V5-Tower/dp/B01N5HKAUQ/ref=sr_1_1?ie=UTF8&amp;qid=1535385849&amp;sr=8-1&amp;keywords=servi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AD64-C520-4A48-BFC5-04AE1729B5D7}">
  <dimension ref="A6:I152"/>
  <sheetViews>
    <sheetView showGridLines="0" topLeftCell="A75" zoomScale="110" workbookViewId="0">
      <selection activeCell="E74" sqref="E74"/>
    </sheetView>
  </sheetViews>
  <sheetFormatPr baseColWidth="10" defaultRowHeight="14.25" x14ac:dyDescent="0.45"/>
  <cols>
    <col min="2" max="2" width="29.59765625" bestFit="1" customWidth="1"/>
    <col min="3" max="3" width="15.1328125" style="2" customWidth="1"/>
    <col min="4" max="4" width="12.33203125" bestFit="1" customWidth="1"/>
    <col min="5" max="5" width="10" customWidth="1"/>
    <col min="7" max="7" width="26" customWidth="1"/>
    <col min="11" max="11" width="13.19921875" customWidth="1"/>
    <col min="15" max="15" width="18.06640625" bestFit="1" customWidth="1"/>
    <col min="16" max="16" width="11.796875" bestFit="1" customWidth="1"/>
    <col min="17" max="17" width="13.06640625" bestFit="1" customWidth="1"/>
    <col min="18" max="18" width="14" bestFit="1" customWidth="1"/>
    <col min="19" max="19" width="7.86328125" bestFit="1" customWidth="1"/>
    <col min="21" max="21" width="25.3984375" customWidth="1"/>
    <col min="22" max="22" width="12.265625" bestFit="1" customWidth="1"/>
  </cols>
  <sheetData>
    <row r="6" spans="1:6" x14ac:dyDescent="0.45">
      <c r="A6" s="49" t="s">
        <v>0</v>
      </c>
      <c r="B6" s="49"/>
      <c r="C6" s="49"/>
      <c r="D6" s="49"/>
      <c r="E6" s="49"/>
      <c r="F6" s="49"/>
    </row>
    <row r="7" spans="1:6" x14ac:dyDescent="0.45">
      <c r="A7" s="49"/>
      <c r="B7" s="49"/>
      <c r="C7" s="49"/>
      <c r="D7" s="49"/>
      <c r="E7" s="49"/>
      <c r="F7" s="49"/>
    </row>
    <row r="9" spans="1:6" x14ac:dyDescent="0.45">
      <c r="B9" s="1" t="s">
        <v>1</v>
      </c>
    </row>
    <row r="10" spans="1:6" x14ac:dyDescent="0.45">
      <c r="B10" s="5" t="s">
        <v>2</v>
      </c>
      <c r="C10" s="6">
        <v>17</v>
      </c>
    </row>
    <row r="11" spans="1:6" x14ac:dyDescent="0.45">
      <c r="B11" s="5" t="s">
        <v>3</v>
      </c>
      <c r="C11" s="6">
        <v>3000</v>
      </c>
    </row>
    <row r="12" spans="1:6" x14ac:dyDescent="0.45">
      <c r="B12" s="5" t="s">
        <v>5</v>
      </c>
      <c r="C12" s="6">
        <v>65</v>
      </c>
    </row>
    <row r="13" spans="1:6" x14ac:dyDescent="0.45">
      <c r="B13" s="5" t="s">
        <v>4</v>
      </c>
      <c r="C13" s="6">
        <v>65</v>
      </c>
    </row>
    <row r="14" spans="1:6" x14ac:dyDescent="0.45">
      <c r="B14" s="5" t="s">
        <v>6</v>
      </c>
      <c r="C14" s="6">
        <v>150</v>
      </c>
    </row>
    <row r="15" spans="1:6" x14ac:dyDescent="0.45">
      <c r="B15" s="5" t="s">
        <v>7</v>
      </c>
      <c r="C15" s="6">
        <v>30</v>
      </c>
    </row>
    <row r="16" spans="1:6" x14ac:dyDescent="0.45">
      <c r="C16" s="7">
        <f>C10+C11+C12+C13+C14+C15</f>
        <v>3327</v>
      </c>
    </row>
    <row r="18" spans="2:7" x14ac:dyDescent="0.45">
      <c r="B18" s="51" t="s">
        <v>45</v>
      </c>
      <c r="C18" s="51"/>
      <c r="D18" s="51"/>
      <c r="E18" s="51"/>
      <c r="F18" s="51"/>
    </row>
    <row r="20" spans="2:7" x14ac:dyDescent="0.45">
      <c r="B20" s="1" t="s">
        <v>10</v>
      </c>
    </row>
    <row r="21" spans="2:7" x14ac:dyDescent="0.45">
      <c r="B21" s="5" t="s">
        <v>9</v>
      </c>
      <c r="C21" s="6" t="s">
        <v>8</v>
      </c>
    </row>
    <row r="22" spans="2:7" x14ac:dyDescent="0.45">
      <c r="B22" s="5" t="s">
        <v>11</v>
      </c>
      <c r="C22" s="6" t="s">
        <v>8</v>
      </c>
    </row>
    <row r="23" spans="2:7" x14ac:dyDescent="0.45">
      <c r="B23" s="5" t="s">
        <v>12</v>
      </c>
      <c r="C23" s="6" t="s">
        <v>8</v>
      </c>
    </row>
    <row r="24" spans="2:7" x14ac:dyDescent="0.45">
      <c r="B24" s="5" t="s">
        <v>13</v>
      </c>
      <c r="C24" s="6" t="s">
        <v>8</v>
      </c>
    </row>
    <row r="25" spans="2:7" x14ac:dyDescent="0.45">
      <c r="B25" s="5" t="s">
        <v>14</v>
      </c>
      <c r="C25" s="6">
        <v>300</v>
      </c>
    </row>
    <row r="26" spans="2:7" x14ac:dyDescent="0.45">
      <c r="C26" s="7" t="s">
        <v>33</v>
      </c>
    </row>
    <row r="28" spans="2:7" x14ac:dyDescent="0.45">
      <c r="B28" s="1" t="s">
        <v>16</v>
      </c>
    </row>
    <row r="29" spans="2:7" x14ac:dyDescent="0.45">
      <c r="C29" s="9" t="s">
        <v>20</v>
      </c>
    </row>
    <row r="30" spans="2:7" x14ac:dyDescent="0.45">
      <c r="B30" s="5" t="s">
        <v>17</v>
      </c>
      <c r="C30" s="6" t="s">
        <v>32</v>
      </c>
      <c r="D30" s="6">
        <v>800</v>
      </c>
      <c r="E30" s="26" t="s">
        <v>61</v>
      </c>
      <c r="G30" s="4" t="s">
        <v>29</v>
      </c>
    </row>
    <row r="31" spans="2:7" x14ac:dyDescent="0.45">
      <c r="B31" s="5" t="s">
        <v>18</v>
      </c>
      <c r="C31" s="6"/>
      <c r="D31" s="8">
        <v>300</v>
      </c>
      <c r="E31" s="25"/>
    </row>
    <row r="32" spans="2:7" x14ac:dyDescent="0.45">
      <c r="D32" s="10">
        <f>(D30*12)+D31</f>
        <v>9900</v>
      </c>
      <c r="E32" s="25"/>
    </row>
    <row r="33" spans="2:7" x14ac:dyDescent="0.45">
      <c r="E33" s="25"/>
    </row>
    <row r="34" spans="2:7" x14ac:dyDescent="0.45">
      <c r="B34" s="1" t="s">
        <v>19</v>
      </c>
      <c r="E34" s="25"/>
    </row>
    <row r="35" spans="2:7" x14ac:dyDescent="0.45">
      <c r="C35" s="9" t="s">
        <v>20</v>
      </c>
      <c r="E35" s="25"/>
    </row>
    <row r="36" spans="2:7" x14ac:dyDescent="0.45">
      <c r="B36" s="5" t="s">
        <v>23</v>
      </c>
      <c r="C36" s="11" t="s">
        <v>176</v>
      </c>
      <c r="D36" s="6">
        <v>434</v>
      </c>
      <c r="E36" s="26" t="s">
        <v>61</v>
      </c>
      <c r="G36" s="4" t="s">
        <v>25</v>
      </c>
    </row>
    <row r="37" spans="2:7" x14ac:dyDescent="0.45">
      <c r="B37" s="5" t="s">
        <v>46</v>
      </c>
      <c r="C37" s="11" t="s">
        <v>24</v>
      </c>
      <c r="D37" s="6">
        <v>442</v>
      </c>
      <c r="E37" s="26" t="s">
        <v>61</v>
      </c>
      <c r="G37" s="15" t="s">
        <v>30</v>
      </c>
    </row>
    <row r="38" spans="2:7" x14ac:dyDescent="0.45">
      <c r="B38" s="5" t="s">
        <v>34</v>
      </c>
      <c r="C38" s="11" t="s">
        <v>21</v>
      </c>
      <c r="D38" s="6">
        <v>150</v>
      </c>
      <c r="E38" s="26" t="s">
        <v>61</v>
      </c>
      <c r="G38" s="4" t="s">
        <v>26</v>
      </c>
    </row>
    <row r="39" spans="2:7" x14ac:dyDescent="0.45">
      <c r="B39" s="5" t="s">
        <v>35</v>
      </c>
      <c r="C39" s="11" t="s">
        <v>21</v>
      </c>
      <c r="D39" s="6">
        <v>83</v>
      </c>
      <c r="E39" s="26" t="s">
        <v>61</v>
      </c>
      <c r="G39" s="15" t="s">
        <v>27</v>
      </c>
    </row>
    <row r="40" spans="2:7" x14ac:dyDescent="0.45">
      <c r="B40" s="5" t="s">
        <v>31</v>
      </c>
      <c r="C40" s="11" t="s">
        <v>21</v>
      </c>
      <c r="D40" s="6">
        <v>33</v>
      </c>
      <c r="E40" s="26" t="s">
        <v>61</v>
      </c>
      <c r="G40" s="4" t="s">
        <v>28</v>
      </c>
    </row>
    <row r="41" spans="2:7" x14ac:dyDescent="0.45">
      <c r="B41" s="5" t="s">
        <v>43</v>
      </c>
      <c r="C41" s="11" t="s">
        <v>38</v>
      </c>
      <c r="D41" s="6">
        <v>630</v>
      </c>
      <c r="E41" s="26" t="s">
        <v>61</v>
      </c>
      <c r="G41" s="4" t="s">
        <v>44</v>
      </c>
    </row>
    <row r="42" spans="2:7" x14ac:dyDescent="0.45">
      <c r="B42" s="5" t="s">
        <v>22</v>
      </c>
      <c r="C42" s="11"/>
      <c r="D42" s="12">
        <v>1000</v>
      </c>
    </row>
    <row r="43" spans="2:7" s="16" customFormat="1" x14ac:dyDescent="0.45">
      <c r="B43" s="27" t="s">
        <v>62</v>
      </c>
      <c r="C43" s="28"/>
      <c r="D43" s="29">
        <v>500</v>
      </c>
      <c r="E43" s="30" t="s">
        <v>64</v>
      </c>
    </row>
    <row r="44" spans="2:7" x14ac:dyDescent="0.45">
      <c r="C44" s="3"/>
      <c r="D44" s="13">
        <f>(D36*C36)+(D37*C37)+(D38*C38)+(D40*C40)+(D41*C41)+D43+D42</f>
        <v>7401</v>
      </c>
    </row>
    <row r="45" spans="2:7" x14ac:dyDescent="0.45">
      <c r="C45" s="3"/>
    </row>
    <row r="46" spans="2:7" x14ac:dyDescent="0.45">
      <c r="B46" s="51" t="s">
        <v>60</v>
      </c>
      <c r="C46" s="51"/>
      <c r="D46" s="51"/>
      <c r="E46" s="51"/>
      <c r="F46" s="51"/>
    </row>
    <row r="48" spans="2:7" x14ac:dyDescent="0.45">
      <c r="B48" s="20" t="s">
        <v>41</v>
      </c>
      <c r="C48" s="21"/>
      <c r="D48" s="22">
        <f>C16+D32+D44</f>
        <v>20628</v>
      </c>
      <c r="E48" s="16"/>
    </row>
    <row r="56" spans="1:9" x14ac:dyDescent="0.45">
      <c r="C56" s="3"/>
    </row>
    <row r="60" spans="1:9" x14ac:dyDescent="0.45">
      <c r="A60" s="52" t="s">
        <v>15</v>
      </c>
      <c r="B60" s="52"/>
      <c r="C60" s="52"/>
      <c r="D60" s="52"/>
      <c r="E60" s="52"/>
      <c r="F60" s="52"/>
      <c r="G60" s="52"/>
      <c r="H60" s="52"/>
      <c r="I60" s="52"/>
    </row>
    <row r="61" spans="1:9" x14ac:dyDescent="0.45">
      <c r="A61" s="52"/>
      <c r="B61" s="52"/>
      <c r="C61" s="52"/>
      <c r="D61" s="52"/>
      <c r="E61" s="52"/>
      <c r="F61" s="52"/>
      <c r="G61" s="52"/>
      <c r="H61" s="52"/>
      <c r="I61" s="52"/>
    </row>
    <row r="62" spans="1:9" x14ac:dyDescent="0.45">
      <c r="A62" s="52"/>
      <c r="B62" s="52"/>
      <c r="C62" s="52"/>
      <c r="D62" s="52"/>
      <c r="E62" s="52"/>
      <c r="F62" s="52"/>
      <c r="G62" s="52"/>
      <c r="H62" s="52"/>
      <c r="I62" s="52"/>
    </row>
    <row r="63" spans="1:9" x14ac:dyDescent="0.45">
      <c r="A63" s="52"/>
      <c r="B63" s="52"/>
      <c r="C63" s="52"/>
      <c r="D63" s="52"/>
      <c r="E63" s="52"/>
      <c r="F63" s="52"/>
      <c r="G63" s="52"/>
      <c r="H63" s="52"/>
      <c r="I63" s="52"/>
    </row>
    <row r="65" spans="2:6" x14ac:dyDescent="0.45">
      <c r="B65" s="1" t="s">
        <v>36</v>
      </c>
      <c r="C65" s="3"/>
    </row>
    <row r="66" spans="2:6" x14ac:dyDescent="0.45">
      <c r="C66" s="14" t="s">
        <v>20</v>
      </c>
    </row>
    <row r="67" spans="2:6" x14ac:dyDescent="0.45">
      <c r="B67" s="5" t="s">
        <v>39</v>
      </c>
      <c r="C67" s="11">
        <v>1</v>
      </c>
      <c r="D67" s="17">
        <v>30000</v>
      </c>
      <c r="E67" s="18" t="s">
        <v>40</v>
      </c>
    </row>
    <row r="68" spans="2:6" x14ac:dyDescent="0.45">
      <c r="B68" s="5" t="s">
        <v>47</v>
      </c>
      <c r="C68" s="11" t="s">
        <v>38</v>
      </c>
      <c r="D68" s="17">
        <v>40000</v>
      </c>
      <c r="E68" s="18" t="s">
        <v>40</v>
      </c>
    </row>
    <row r="69" spans="2:6" x14ac:dyDescent="0.45">
      <c r="B69" s="5" t="s">
        <v>37</v>
      </c>
      <c r="C69" s="11" t="s">
        <v>38</v>
      </c>
      <c r="D69" s="17">
        <v>40000</v>
      </c>
      <c r="E69" s="18" t="s">
        <v>40</v>
      </c>
    </row>
    <row r="70" spans="2:6" x14ac:dyDescent="0.45">
      <c r="B70" s="5" t="s">
        <v>42</v>
      </c>
      <c r="C70" s="11" t="s">
        <v>38</v>
      </c>
      <c r="D70" s="17">
        <v>40000</v>
      </c>
      <c r="E70" s="18" t="s">
        <v>40</v>
      </c>
    </row>
    <row r="71" spans="2:6" x14ac:dyDescent="0.45">
      <c r="B71" s="27" t="s">
        <v>177</v>
      </c>
      <c r="C71" s="11" t="s">
        <v>38</v>
      </c>
      <c r="D71" s="17">
        <v>20000</v>
      </c>
      <c r="E71" s="18" t="s">
        <v>40</v>
      </c>
    </row>
    <row r="72" spans="2:6" x14ac:dyDescent="0.45">
      <c r="B72" s="16"/>
      <c r="C72" s="3"/>
      <c r="D72" s="23">
        <f>(D67*C67)+(D68*C68)+(D69*C69)+(D70*C70)+(D71*C71)</f>
        <v>170000</v>
      </c>
    </row>
    <row r="75" spans="2:6" x14ac:dyDescent="0.45">
      <c r="B75" s="20" t="s">
        <v>48</v>
      </c>
      <c r="C75" s="21"/>
      <c r="D75" s="22">
        <f>D72</f>
        <v>170000</v>
      </c>
      <c r="E75" s="16"/>
    </row>
    <row r="78" spans="2:6" ht="51" customHeight="1" x14ac:dyDescent="0.45">
      <c r="B78" s="50" t="s">
        <v>49</v>
      </c>
      <c r="C78" s="51"/>
      <c r="D78" s="51"/>
      <c r="E78" s="51"/>
      <c r="F78" s="51"/>
    </row>
    <row r="81" spans="1:9" x14ac:dyDescent="0.45">
      <c r="A81" s="52" t="s">
        <v>50</v>
      </c>
      <c r="B81" s="52"/>
      <c r="C81" s="52"/>
      <c r="D81" s="52"/>
      <c r="E81" s="52"/>
      <c r="F81" s="52"/>
      <c r="G81" s="52"/>
      <c r="H81" s="52"/>
      <c r="I81" s="52"/>
    </row>
    <row r="82" spans="1:9" x14ac:dyDescent="0.45">
      <c r="A82" s="52"/>
      <c r="B82" s="52"/>
      <c r="C82" s="52"/>
      <c r="D82" s="52"/>
      <c r="E82" s="52"/>
      <c r="F82" s="52"/>
      <c r="G82" s="52"/>
      <c r="H82" s="52"/>
      <c r="I82" s="52"/>
    </row>
    <row r="83" spans="1:9" x14ac:dyDescent="0.45">
      <c r="A83" s="52"/>
      <c r="B83" s="52"/>
      <c r="C83" s="52"/>
      <c r="D83" s="52"/>
      <c r="E83" s="52"/>
      <c r="F83" s="52"/>
      <c r="G83" s="52"/>
      <c r="H83" s="52"/>
      <c r="I83" s="52"/>
    </row>
    <row r="84" spans="1:9" x14ac:dyDescent="0.45">
      <c r="A84" s="52"/>
      <c r="B84" s="52"/>
      <c r="C84" s="52"/>
      <c r="D84" s="52"/>
      <c r="E84" s="52"/>
      <c r="F84" s="52"/>
      <c r="G84" s="52"/>
      <c r="H84" s="52"/>
      <c r="I84" s="52"/>
    </row>
    <row r="87" spans="1:9" x14ac:dyDescent="0.45">
      <c r="B87" s="1" t="s">
        <v>36</v>
      </c>
      <c r="C87" s="3"/>
    </row>
    <row r="88" spans="1:9" x14ac:dyDescent="0.45">
      <c r="C88" s="14" t="s">
        <v>20</v>
      </c>
    </row>
    <row r="89" spans="1:9" x14ac:dyDescent="0.45">
      <c r="B89" s="5" t="s">
        <v>51</v>
      </c>
      <c r="C89" s="11" t="s">
        <v>53</v>
      </c>
      <c r="D89" s="17">
        <v>22000</v>
      </c>
      <c r="E89" s="18" t="s">
        <v>40</v>
      </c>
    </row>
    <row r="90" spans="1:9" x14ac:dyDescent="0.45">
      <c r="B90" s="5" t="s">
        <v>52</v>
      </c>
      <c r="C90" s="11" t="s">
        <v>24</v>
      </c>
      <c r="D90" s="17">
        <v>10000</v>
      </c>
      <c r="E90" s="18" t="s">
        <v>40</v>
      </c>
    </row>
    <row r="91" spans="1:9" x14ac:dyDescent="0.45">
      <c r="B91" s="16"/>
      <c r="C91" s="3"/>
      <c r="D91" s="23">
        <f>(D89*C89)+(D90*C90)</f>
        <v>86000</v>
      </c>
    </row>
    <row r="94" spans="1:9" x14ac:dyDescent="0.45">
      <c r="B94" s="20" t="s">
        <v>48</v>
      </c>
      <c r="C94" s="21"/>
      <c r="D94" s="22">
        <f>D91</f>
        <v>86000</v>
      </c>
      <c r="E94" s="16"/>
    </row>
    <row r="97" spans="1:9" x14ac:dyDescent="0.45">
      <c r="A97" s="52" t="s">
        <v>54</v>
      </c>
      <c r="B97" s="52"/>
      <c r="C97" s="52"/>
      <c r="D97" s="52"/>
      <c r="E97" s="52"/>
      <c r="F97" s="52"/>
      <c r="G97" s="52"/>
      <c r="H97" s="52"/>
      <c r="I97" s="52"/>
    </row>
    <row r="98" spans="1:9" x14ac:dyDescent="0.45">
      <c r="A98" s="52"/>
      <c r="B98" s="52"/>
      <c r="C98" s="52"/>
      <c r="D98" s="52"/>
      <c r="E98" s="52"/>
      <c r="F98" s="52"/>
      <c r="G98" s="52"/>
      <c r="H98" s="52"/>
      <c r="I98" s="52"/>
    </row>
    <row r="99" spans="1:9" x14ac:dyDescent="0.45">
      <c r="A99" s="52"/>
      <c r="B99" s="52"/>
      <c r="C99" s="52"/>
      <c r="D99" s="52"/>
      <c r="E99" s="52"/>
      <c r="F99" s="52"/>
      <c r="G99" s="52"/>
      <c r="H99" s="52"/>
      <c r="I99" s="52"/>
    </row>
    <row r="100" spans="1:9" x14ac:dyDescent="0.45">
      <c r="A100" s="52"/>
      <c r="B100" s="52"/>
      <c r="C100" s="52"/>
      <c r="D100" s="52"/>
      <c r="E100" s="52"/>
      <c r="F100" s="52"/>
      <c r="G100" s="52"/>
      <c r="H100" s="52"/>
      <c r="I100" s="52"/>
    </row>
    <row r="104" spans="1:9" x14ac:dyDescent="0.45">
      <c r="B104" s="1" t="s">
        <v>36</v>
      </c>
      <c r="C104" s="3"/>
    </row>
    <row r="105" spans="1:9" x14ac:dyDescent="0.45">
      <c r="C105" s="14" t="s">
        <v>20</v>
      </c>
    </row>
    <row r="106" spans="1:9" x14ac:dyDescent="0.45">
      <c r="B106" s="5" t="s">
        <v>51</v>
      </c>
      <c r="C106" s="11" t="s">
        <v>53</v>
      </c>
      <c r="D106" s="17">
        <v>22000</v>
      </c>
      <c r="E106" s="18" t="s">
        <v>40</v>
      </c>
    </row>
    <row r="107" spans="1:9" x14ac:dyDescent="0.45">
      <c r="B107" s="5" t="s">
        <v>52</v>
      </c>
      <c r="C107" s="11" t="s">
        <v>24</v>
      </c>
      <c r="D107" s="17">
        <v>10000</v>
      </c>
      <c r="E107" s="18" t="s">
        <v>40</v>
      </c>
    </row>
    <row r="108" spans="1:9" x14ac:dyDescent="0.45">
      <c r="B108" s="5" t="s">
        <v>56</v>
      </c>
      <c r="C108" s="11" t="s">
        <v>38</v>
      </c>
      <c r="D108" s="17">
        <v>22000</v>
      </c>
      <c r="E108" s="18" t="s">
        <v>40</v>
      </c>
    </row>
    <row r="109" spans="1:9" x14ac:dyDescent="0.45">
      <c r="B109" s="16"/>
      <c r="C109" s="3"/>
      <c r="D109" s="19">
        <f>(D106*C106)+(D107*C107)+(D108*C108)</f>
        <v>108000</v>
      </c>
    </row>
    <row r="112" spans="1:9" x14ac:dyDescent="0.45">
      <c r="B112" s="20" t="s">
        <v>48</v>
      </c>
      <c r="C112" s="21"/>
      <c r="D112" s="22">
        <f>D109</f>
        <v>108000</v>
      </c>
      <c r="E112" s="16"/>
    </row>
    <row r="118" spans="1:9" x14ac:dyDescent="0.45">
      <c r="A118" s="52" t="s">
        <v>55</v>
      </c>
      <c r="B118" s="52"/>
      <c r="C118" s="52"/>
      <c r="D118" s="52"/>
      <c r="E118" s="52"/>
      <c r="F118" s="52"/>
      <c r="G118" s="52"/>
      <c r="H118" s="52"/>
      <c r="I118" s="52"/>
    </row>
    <row r="119" spans="1:9" x14ac:dyDescent="0.45">
      <c r="A119" s="52"/>
      <c r="B119" s="52"/>
      <c r="C119" s="52"/>
      <c r="D119" s="52"/>
      <c r="E119" s="52"/>
      <c r="F119" s="52"/>
      <c r="G119" s="52"/>
      <c r="H119" s="52"/>
      <c r="I119" s="52"/>
    </row>
    <row r="120" spans="1:9" x14ac:dyDescent="0.45">
      <c r="A120" s="52"/>
      <c r="B120" s="52"/>
      <c r="C120" s="52"/>
      <c r="D120" s="52"/>
      <c r="E120" s="52"/>
      <c r="F120" s="52"/>
      <c r="G120" s="52"/>
      <c r="H120" s="52"/>
      <c r="I120" s="52"/>
    </row>
    <row r="121" spans="1:9" x14ac:dyDescent="0.45">
      <c r="A121" s="52"/>
      <c r="B121" s="52"/>
      <c r="C121" s="52"/>
      <c r="D121" s="52"/>
      <c r="E121" s="52"/>
      <c r="F121" s="52"/>
      <c r="G121" s="52"/>
      <c r="H121" s="52"/>
      <c r="I121" s="52"/>
    </row>
    <row r="124" spans="1:9" x14ac:dyDescent="0.45">
      <c r="B124" s="1" t="s">
        <v>36</v>
      </c>
      <c r="C124" s="3"/>
    </row>
    <row r="125" spans="1:9" x14ac:dyDescent="0.45">
      <c r="C125" s="14" t="s">
        <v>20</v>
      </c>
    </row>
    <row r="126" spans="1:9" x14ac:dyDescent="0.45">
      <c r="B126" s="5" t="s">
        <v>57</v>
      </c>
      <c r="C126" s="11" t="s">
        <v>38</v>
      </c>
      <c r="D126" s="17">
        <v>100000</v>
      </c>
      <c r="E126" s="18" t="s">
        <v>40</v>
      </c>
    </row>
    <row r="127" spans="1:9" x14ac:dyDescent="0.45">
      <c r="B127" s="16"/>
      <c r="C127" s="3"/>
      <c r="D127" s="19">
        <f>(D126*C126)</f>
        <v>100000</v>
      </c>
    </row>
    <row r="130" spans="1:9" x14ac:dyDescent="0.45">
      <c r="B130" s="20" t="s">
        <v>48</v>
      </c>
      <c r="C130" s="21"/>
      <c r="D130" s="22">
        <f>D127</f>
        <v>100000</v>
      </c>
      <c r="E130" s="16"/>
    </row>
    <row r="134" spans="1:9" x14ac:dyDescent="0.45">
      <c r="A134" s="52" t="s">
        <v>63</v>
      </c>
      <c r="B134" s="52"/>
      <c r="C134" s="52"/>
      <c r="D134" s="52"/>
      <c r="E134" s="52"/>
      <c r="F134" s="52"/>
      <c r="G134" s="52"/>
      <c r="H134" s="52"/>
      <c r="I134" s="52"/>
    </row>
    <row r="135" spans="1:9" x14ac:dyDescent="0.45">
      <c r="A135" s="52"/>
      <c r="B135" s="52"/>
      <c r="C135" s="52"/>
      <c r="D135" s="52"/>
      <c r="E135" s="52"/>
      <c r="F135" s="52"/>
      <c r="G135" s="52"/>
      <c r="H135" s="52"/>
      <c r="I135" s="52"/>
    </row>
    <row r="136" spans="1:9" x14ac:dyDescent="0.45">
      <c r="A136" s="52"/>
      <c r="B136" s="52"/>
      <c r="C136" s="52"/>
      <c r="D136" s="52"/>
      <c r="E136" s="52"/>
      <c r="F136" s="52"/>
      <c r="G136" s="52"/>
      <c r="H136" s="52"/>
      <c r="I136" s="52"/>
    </row>
    <row r="137" spans="1:9" x14ac:dyDescent="0.45">
      <c r="A137" s="52"/>
      <c r="B137" s="52"/>
      <c r="C137" s="52"/>
      <c r="D137" s="52"/>
      <c r="E137" s="52"/>
      <c r="F137" s="52"/>
      <c r="G137" s="52"/>
      <c r="H137" s="52"/>
      <c r="I137" s="52"/>
    </row>
    <row r="139" spans="1:9" x14ac:dyDescent="0.45">
      <c r="B139" s="1" t="s">
        <v>36</v>
      </c>
      <c r="C139" s="3"/>
    </row>
    <row r="140" spans="1:9" x14ac:dyDescent="0.45">
      <c r="C140" s="14" t="s">
        <v>20</v>
      </c>
    </row>
    <row r="141" spans="1:9" x14ac:dyDescent="0.45">
      <c r="B141" s="5" t="s">
        <v>37</v>
      </c>
      <c r="C141" s="11" t="s">
        <v>38</v>
      </c>
      <c r="D141" s="17">
        <v>40000</v>
      </c>
      <c r="E141" s="18" t="s">
        <v>40</v>
      </c>
    </row>
    <row r="142" spans="1:9" x14ac:dyDescent="0.45">
      <c r="B142" s="5" t="s">
        <v>42</v>
      </c>
      <c r="C142" s="11" t="s">
        <v>38</v>
      </c>
      <c r="D142" s="17">
        <v>40000</v>
      </c>
      <c r="E142" s="18" t="s">
        <v>40</v>
      </c>
    </row>
    <row r="143" spans="1:9" x14ac:dyDescent="0.45">
      <c r="B143" s="16"/>
      <c r="C143" s="3"/>
      <c r="D143" s="19">
        <f>(D141*C141)+(D142*C142)</f>
        <v>80000</v>
      </c>
    </row>
    <row r="146" spans="2:5" x14ac:dyDescent="0.45">
      <c r="B146" s="20" t="s">
        <v>48</v>
      </c>
      <c r="C146" s="21"/>
      <c r="D146" s="22">
        <f>D143</f>
        <v>80000</v>
      </c>
      <c r="E146" s="16"/>
    </row>
    <row r="149" spans="2:5" x14ac:dyDescent="0.45">
      <c r="B149" s="24" t="s">
        <v>58</v>
      </c>
      <c r="D149" s="22">
        <v>50000</v>
      </c>
    </row>
    <row r="152" spans="2:5" x14ac:dyDescent="0.45">
      <c r="B152" s="20" t="s">
        <v>59</v>
      </c>
      <c r="C152" s="21"/>
      <c r="D152" s="22">
        <f>D48+D75+D94+D112+D149+D146+D130</f>
        <v>614628</v>
      </c>
    </row>
  </sheetData>
  <mergeCells count="9">
    <mergeCell ref="A6:F7"/>
    <mergeCell ref="B78:F78"/>
    <mergeCell ref="A81:I84"/>
    <mergeCell ref="B46:F46"/>
    <mergeCell ref="A134:I137"/>
    <mergeCell ref="A97:I100"/>
    <mergeCell ref="A118:I121"/>
    <mergeCell ref="A60:I63"/>
    <mergeCell ref="B18:F18"/>
  </mergeCells>
  <hyperlinks>
    <hyperlink ref="G38" r:id="rId1" xr:uid="{5428B04C-A9A5-44FA-948C-4065657C3005}"/>
    <hyperlink ref="G40" r:id="rId2" xr:uid="{60B12E71-BE7A-489B-95DA-F661B98E72D5}"/>
    <hyperlink ref="G30" r:id="rId3" xr:uid="{BCE2DF26-0DE9-421F-9B85-C1F4CEEB8F64}"/>
    <hyperlink ref="G37" r:id="rId4" xr:uid="{42735D28-1427-4CAC-BC9A-41BCA6EA2B07}"/>
    <hyperlink ref="G39" r:id="rId5" xr:uid="{9120CBA0-ED86-44E2-9ED9-F576022A1316}"/>
    <hyperlink ref="G36" r:id="rId6" xr:uid="{30A7AC1D-18C3-439D-9A8B-945589188291}"/>
    <hyperlink ref="G41" r:id="rId7" xr:uid="{79C77C4E-38F1-4524-ADEC-F74CCE1591E8}"/>
    <hyperlink ref="E30" r:id="rId8" xr:uid="{07B24B87-1595-44E0-BFF7-F05989D7184C}"/>
    <hyperlink ref="E36" r:id="rId9" xr:uid="{AEA1E282-918D-4A52-AD1E-FB477656C3CD}"/>
    <hyperlink ref="E37" r:id="rId10" xr:uid="{67AB270C-3A83-4E0F-89AD-AE53908930D3}"/>
    <hyperlink ref="E38" r:id="rId11" xr:uid="{9A67155F-41B7-4BC6-A9EA-E81F85323DAB}"/>
    <hyperlink ref="E39" r:id="rId12" xr:uid="{48842611-9078-4ACC-A6F9-4C6C43B4A3A5}"/>
    <hyperlink ref="E40" r:id="rId13" xr:uid="{83E96232-E93D-4CF1-BC76-E9A74A11BADA}"/>
    <hyperlink ref="E41" r:id="rId14" xr:uid="{D3E805D6-2666-4C2C-9A10-D8B7983F4AA3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A199-2A39-4C8E-9913-4970B3CEFE3F}">
  <dimension ref="A2:J128"/>
  <sheetViews>
    <sheetView showGridLines="0" tabSelected="1" workbookViewId="0">
      <selection activeCell="J8" sqref="J8"/>
    </sheetView>
  </sheetViews>
  <sheetFormatPr baseColWidth="10" defaultRowHeight="14.25" x14ac:dyDescent="0.45"/>
  <cols>
    <col min="1" max="1" width="24.33203125" bestFit="1" customWidth="1"/>
    <col min="2" max="2" width="14.06640625" customWidth="1"/>
  </cols>
  <sheetData>
    <row r="2" spans="1:6" x14ac:dyDescent="0.45">
      <c r="B2" s="37" t="s">
        <v>161</v>
      </c>
      <c r="C2" s="37" t="s">
        <v>163</v>
      </c>
      <c r="D2" s="37" t="s">
        <v>162</v>
      </c>
      <c r="E2" s="38" t="s">
        <v>164</v>
      </c>
    </row>
    <row r="3" spans="1:6" x14ac:dyDescent="0.45">
      <c r="A3" s="35" t="s">
        <v>160</v>
      </c>
      <c r="B3" s="39">
        <v>43625</v>
      </c>
      <c r="C3" s="39">
        <v>15444</v>
      </c>
      <c r="D3" s="39">
        <v>6244</v>
      </c>
      <c r="E3" s="40">
        <v>154573</v>
      </c>
    </row>
    <row r="4" spans="1:6" x14ac:dyDescent="0.45">
      <c r="A4" s="36" t="s">
        <v>159</v>
      </c>
      <c r="B4" s="39">
        <v>33800</v>
      </c>
      <c r="C4" s="39">
        <v>1242</v>
      </c>
      <c r="D4" s="39">
        <v>39</v>
      </c>
      <c r="E4" s="41">
        <v>102071</v>
      </c>
    </row>
    <row r="6" spans="1:6" x14ac:dyDescent="0.45">
      <c r="B6" s="45" t="s">
        <v>161</v>
      </c>
      <c r="C6" s="45" t="s">
        <v>163</v>
      </c>
      <c r="D6" s="45" t="s">
        <v>162</v>
      </c>
      <c r="E6" s="46" t="s">
        <v>164</v>
      </c>
    </row>
    <row r="7" spans="1:6" x14ac:dyDescent="0.45">
      <c r="A7" s="34" t="s">
        <v>168</v>
      </c>
      <c r="B7" s="39">
        <v>1742</v>
      </c>
      <c r="C7" s="39">
        <v>1516</v>
      </c>
      <c r="D7" s="39">
        <v>373</v>
      </c>
      <c r="E7" s="47">
        <v>10064</v>
      </c>
    </row>
    <row r="10" spans="1:6" x14ac:dyDescent="0.45">
      <c r="B10" s="48" t="s">
        <v>175</v>
      </c>
      <c r="C10" s="48" t="s">
        <v>171</v>
      </c>
      <c r="D10" s="48" t="s">
        <v>173</v>
      </c>
    </row>
    <row r="11" spans="1:6" x14ac:dyDescent="0.45">
      <c r="A11" s="34" t="s">
        <v>169</v>
      </c>
      <c r="B11" s="11" t="s">
        <v>170</v>
      </c>
      <c r="C11" s="11" t="s">
        <v>172</v>
      </c>
      <c r="D11" s="11" t="s">
        <v>174</v>
      </c>
      <c r="E11" s="3"/>
      <c r="F11" s="25"/>
    </row>
    <row r="12" spans="1:6" x14ac:dyDescent="0.45">
      <c r="B12" s="25"/>
      <c r="C12" s="25"/>
      <c r="D12" s="25"/>
      <c r="E12" s="25"/>
      <c r="F12" s="25"/>
    </row>
    <row r="13" spans="1:6" x14ac:dyDescent="0.45">
      <c r="B13" s="25"/>
      <c r="C13" s="25"/>
      <c r="D13" s="25"/>
      <c r="E13" s="25"/>
      <c r="F13" s="25"/>
    </row>
    <row r="36" spans="2:7" ht="27" x14ac:dyDescent="0.45">
      <c r="B36" s="31" t="s">
        <v>65</v>
      </c>
      <c r="C36" s="31"/>
      <c r="D36" s="31"/>
      <c r="E36" s="31"/>
      <c r="F36" s="31"/>
    </row>
    <row r="37" spans="2:7" ht="54" x14ac:dyDescent="0.45">
      <c r="B37" s="42" t="s">
        <v>66</v>
      </c>
      <c r="C37" s="42" t="s">
        <v>67</v>
      </c>
      <c r="D37" s="42" t="s">
        <v>68</v>
      </c>
      <c r="E37" s="42" t="s">
        <v>69</v>
      </c>
      <c r="F37" s="42" t="s">
        <v>70</v>
      </c>
      <c r="G37" s="5" t="s">
        <v>166</v>
      </c>
    </row>
    <row r="38" spans="2:7" x14ac:dyDescent="0.45">
      <c r="B38" s="42" t="s">
        <v>71</v>
      </c>
      <c r="C38" s="33">
        <v>2123</v>
      </c>
      <c r="D38" s="42">
        <v>115</v>
      </c>
      <c r="E38" s="33">
        <v>1137</v>
      </c>
      <c r="F38" s="33">
        <v>3375</v>
      </c>
      <c r="G38" s="33">
        <v>249</v>
      </c>
    </row>
    <row r="39" spans="2:7" x14ac:dyDescent="0.45">
      <c r="B39" s="42" t="s">
        <v>72</v>
      </c>
      <c r="C39" s="42">
        <v>561</v>
      </c>
      <c r="D39" s="42">
        <v>3</v>
      </c>
      <c r="E39" s="42">
        <v>302</v>
      </c>
      <c r="F39" s="42">
        <v>866</v>
      </c>
      <c r="G39" s="42">
        <v>51</v>
      </c>
    </row>
    <row r="40" spans="2:7" x14ac:dyDescent="0.45">
      <c r="B40" s="42" t="s">
        <v>73</v>
      </c>
      <c r="C40" s="42">
        <v>885</v>
      </c>
      <c r="D40" s="42">
        <v>73</v>
      </c>
      <c r="E40" s="42">
        <v>901</v>
      </c>
      <c r="F40" s="33">
        <v>1859</v>
      </c>
      <c r="G40" s="42">
        <v>52</v>
      </c>
    </row>
    <row r="41" spans="2:7" ht="27" x14ac:dyDescent="0.45">
      <c r="B41" s="42" t="s">
        <v>74</v>
      </c>
      <c r="C41" s="42">
        <v>497</v>
      </c>
      <c r="D41" s="42">
        <v>802</v>
      </c>
      <c r="E41" s="42">
        <v>198</v>
      </c>
      <c r="F41" s="33">
        <v>1497</v>
      </c>
      <c r="G41" s="5"/>
    </row>
    <row r="42" spans="2:7" x14ac:dyDescent="0.45">
      <c r="B42" s="42" t="s">
        <v>75</v>
      </c>
      <c r="C42" s="42">
        <v>181</v>
      </c>
      <c r="D42" s="42">
        <v>13</v>
      </c>
      <c r="E42" s="42">
        <v>385</v>
      </c>
      <c r="F42" s="42">
        <v>579</v>
      </c>
      <c r="G42" s="5"/>
    </row>
    <row r="43" spans="2:7" x14ac:dyDescent="0.45">
      <c r="B43" s="42" t="s">
        <v>76</v>
      </c>
      <c r="C43" s="33">
        <v>3059</v>
      </c>
      <c r="D43" s="42">
        <v>22</v>
      </c>
      <c r="E43" s="33">
        <v>1524</v>
      </c>
      <c r="F43" s="33">
        <v>4605</v>
      </c>
      <c r="G43" s="33">
        <v>351</v>
      </c>
    </row>
    <row r="44" spans="2:7" x14ac:dyDescent="0.45">
      <c r="B44" s="42" t="s">
        <v>77</v>
      </c>
      <c r="C44" s="33">
        <v>1635</v>
      </c>
      <c r="D44" s="42">
        <v>12</v>
      </c>
      <c r="E44" s="33">
        <v>1324</v>
      </c>
      <c r="F44" s="33">
        <v>2971</v>
      </c>
      <c r="G44" s="33">
        <v>117</v>
      </c>
    </row>
    <row r="45" spans="2:7" x14ac:dyDescent="0.45">
      <c r="B45" s="42" t="s">
        <v>78</v>
      </c>
      <c r="C45" s="42">
        <v>325</v>
      </c>
      <c r="D45" s="42">
        <v>46</v>
      </c>
      <c r="E45" s="42">
        <v>513</v>
      </c>
      <c r="F45" s="42">
        <v>884</v>
      </c>
      <c r="G45" s="5"/>
    </row>
    <row r="46" spans="2:7" x14ac:dyDescent="0.45">
      <c r="B46" s="42" t="s">
        <v>79</v>
      </c>
      <c r="C46" s="42">
        <v>114</v>
      </c>
      <c r="D46" s="42">
        <v>0</v>
      </c>
      <c r="E46" s="42">
        <v>89</v>
      </c>
      <c r="F46" s="42">
        <v>203</v>
      </c>
      <c r="G46" s="5"/>
    </row>
    <row r="47" spans="2:7" x14ac:dyDescent="0.45">
      <c r="B47" s="42" t="s">
        <v>80</v>
      </c>
      <c r="C47" s="42">
        <v>255</v>
      </c>
      <c r="D47" s="42">
        <v>22</v>
      </c>
      <c r="E47" s="42">
        <v>339</v>
      </c>
      <c r="F47" s="42">
        <v>616</v>
      </c>
      <c r="G47" s="42">
        <v>117</v>
      </c>
    </row>
    <row r="48" spans="2:7" x14ac:dyDescent="0.45">
      <c r="B48" s="42" t="s">
        <v>81</v>
      </c>
      <c r="C48" s="33">
        <v>1142</v>
      </c>
      <c r="D48" s="42">
        <v>13</v>
      </c>
      <c r="E48" s="42">
        <v>537</v>
      </c>
      <c r="F48" s="33">
        <v>1692</v>
      </c>
      <c r="G48" s="5">
        <v>119</v>
      </c>
    </row>
    <row r="49" spans="1:8" x14ac:dyDescent="0.45">
      <c r="B49" s="42" t="s">
        <v>82</v>
      </c>
      <c r="C49" s="33">
        <v>2854</v>
      </c>
      <c r="D49" s="42">
        <v>15</v>
      </c>
      <c r="E49" s="33">
        <v>1200</v>
      </c>
      <c r="F49" s="33">
        <v>4069</v>
      </c>
      <c r="G49" s="5">
        <v>296</v>
      </c>
    </row>
    <row r="50" spans="1:8" x14ac:dyDescent="0.45">
      <c r="A50" s="32">
        <f>C50+D50</f>
        <v>16686</v>
      </c>
      <c r="B50" s="42" t="s">
        <v>83</v>
      </c>
      <c r="C50" s="33">
        <v>15444</v>
      </c>
      <c r="D50" s="33">
        <v>1242</v>
      </c>
      <c r="E50" s="33">
        <v>7487</v>
      </c>
      <c r="F50" s="33">
        <v>24173</v>
      </c>
      <c r="G50" s="5">
        <v>1516</v>
      </c>
    </row>
    <row r="51" spans="1:8" x14ac:dyDescent="0.45">
      <c r="B51" s="42" t="s">
        <v>84</v>
      </c>
      <c r="C51" s="42">
        <v>668</v>
      </c>
      <c r="D51" s="42">
        <v>35</v>
      </c>
      <c r="E51" s="42">
        <v>417</v>
      </c>
      <c r="F51" s="33">
        <v>1120</v>
      </c>
      <c r="G51" s="5">
        <v>64</v>
      </c>
    </row>
    <row r="52" spans="1:8" x14ac:dyDescent="0.45">
      <c r="B52" s="44" t="s">
        <v>165</v>
      </c>
      <c r="C52" s="42"/>
      <c r="D52" s="42"/>
      <c r="E52" s="42"/>
      <c r="F52" s="33"/>
      <c r="G52" s="5">
        <v>174</v>
      </c>
    </row>
    <row r="53" spans="1:8" x14ac:dyDescent="0.45">
      <c r="B53" s="44" t="s">
        <v>85</v>
      </c>
      <c r="C53" s="42">
        <v>651</v>
      </c>
      <c r="D53" s="42">
        <v>47</v>
      </c>
      <c r="E53" s="42">
        <v>272</v>
      </c>
      <c r="F53" s="42">
        <v>970</v>
      </c>
      <c r="G53" s="5">
        <v>65</v>
      </c>
    </row>
    <row r="54" spans="1:8" x14ac:dyDescent="0.45">
      <c r="B54" s="44" t="s">
        <v>86</v>
      </c>
      <c r="C54" s="33">
        <v>2090</v>
      </c>
      <c r="D54" s="42">
        <v>53</v>
      </c>
      <c r="E54" s="42">
        <v>567</v>
      </c>
      <c r="F54" s="33">
        <v>2710</v>
      </c>
      <c r="G54" s="5">
        <v>207</v>
      </c>
    </row>
    <row r="55" spans="1:8" x14ac:dyDescent="0.45">
      <c r="B55" s="44" t="s">
        <v>87</v>
      </c>
      <c r="C55" s="33">
        <v>1215</v>
      </c>
      <c r="D55" s="42">
        <v>18</v>
      </c>
      <c r="E55" s="42">
        <v>972</v>
      </c>
      <c r="F55" s="33">
        <v>2205</v>
      </c>
      <c r="G55" s="5">
        <v>93</v>
      </c>
    </row>
    <row r="56" spans="1:8" x14ac:dyDescent="0.45">
      <c r="B56" s="44" t="s">
        <v>88</v>
      </c>
      <c r="C56" s="42">
        <v>531</v>
      </c>
      <c r="D56" s="42">
        <v>96</v>
      </c>
      <c r="E56" s="42">
        <v>518</v>
      </c>
      <c r="F56" s="33">
        <v>1145</v>
      </c>
      <c r="H56" s="5">
        <v>65</v>
      </c>
    </row>
    <row r="57" spans="1:8" x14ac:dyDescent="0.45">
      <c r="B57" s="44" t="s">
        <v>89</v>
      </c>
      <c r="C57" s="33">
        <v>1169</v>
      </c>
      <c r="D57" s="42">
        <v>17</v>
      </c>
      <c r="E57" s="42">
        <v>582</v>
      </c>
      <c r="F57" s="33">
        <v>1768</v>
      </c>
      <c r="G57" s="5">
        <v>147</v>
      </c>
    </row>
    <row r="58" spans="1:8" x14ac:dyDescent="0.45">
      <c r="B58" s="44" t="s">
        <v>90</v>
      </c>
      <c r="C58" s="42">
        <v>230</v>
      </c>
      <c r="D58" s="42">
        <v>8</v>
      </c>
      <c r="E58" s="42">
        <v>369</v>
      </c>
      <c r="F58" s="42">
        <v>607</v>
      </c>
      <c r="G58" s="5">
        <v>12</v>
      </c>
    </row>
    <row r="59" spans="1:8" x14ac:dyDescent="0.45">
      <c r="B59" s="44" t="s">
        <v>91</v>
      </c>
      <c r="C59" s="42">
        <v>808</v>
      </c>
      <c r="D59" s="42">
        <v>20</v>
      </c>
      <c r="E59" s="42">
        <v>527</v>
      </c>
      <c r="F59" s="33">
        <v>1355</v>
      </c>
      <c r="G59" s="5">
        <v>103</v>
      </c>
    </row>
    <row r="60" spans="1:8" x14ac:dyDescent="0.45">
      <c r="B60" s="42" t="s">
        <v>92</v>
      </c>
      <c r="C60" s="33">
        <v>1820</v>
      </c>
      <c r="D60" s="42">
        <v>22</v>
      </c>
      <c r="E60" s="42">
        <v>508</v>
      </c>
      <c r="F60" s="33">
        <v>2350</v>
      </c>
      <c r="G60" s="5">
        <v>129</v>
      </c>
    </row>
    <row r="61" spans="1:8" x14ac:dyDescent="0.45">
      <c r="B61" s="42" t="s">
        <v>93</v>
      </c>
      <c r="C61" s="42">
        <v>274</v>
      </c>
      <c r="D61" s="42">
        <v>13</v>
      </c>
      <c r="E61" s="42">
        <v>189</v>
      </c>
      <c r="F61" s="42">
        <v>476</v>
      </c>
      <c r="G61" s="5">
        <v>38</v>
      </c>
    </row>
    <row r="62" spans="1:8" x14ac:dyDescent="0.45">
      <c r="B62" s="42" t="s">
        <v>94</v>
      </c>
      <c r="C62" s="42">
        <v>699</v>
      </c>
      <c r="D62" s="42">
        <v>23</v>
      </c>
      <c r="E62" s="42">
        <v>343</v>
      </c>
      <c r="F62" s="33">
        <v>1065</v>
      </c>
      <c r="G62" s="5"/>
    </row>
    <row r="63" spans="1:8" x14ac:dyDescent="0.45">
      <c r="B63" s="42" t="s">
        <v>95</v>
      </c>
      <c r="C63" s="42">
        <v>42</v>
      </c>
      <c r="D63" s="42">
        <v>10</v>
      </c>
      <c r="E63" s="42">
        <v>24</v>
      </c>
      <c r="F63" s="42">
        <v>76</v>
      </c>
      <c r="G63" s="5"/>
    </row>
    <row r="64" spans="1:8" x14ac:dyDescent="0.45">
      <c r="B64" s="42" t="s">
        <v>96</v>
      </c>
      <c r="C64" s="42">
        <v>344</v>
      </c>
      <c r="D64" s="42">
        <v>20</v>
      </c>
      <c r="E64" s="42">
        <v>320</v>
      </c>
      <c r="F64" s="42">
        <v>684</v>
      </c>
      <c r="G64" s="5"/>
    </row>
    <row r="65" spans="1:10" x14ac:dyDescent="0.45">
      <c r="B65" s="42" t="s">
        <v>97</v>
      </c>
      <c r="C65" s="42">
        <v>185</v>
      </c>
      <c r="D65" s="42">
        <v>29</v>
      </c>
      <c r="E65" s="42">
        <v>54</v>
      </c>
      <c r="F65" s="42">
        <v>268</v>
      </c>
      <c r="G65" s="5"/>
    </row>
    <row r="66" spans="1:10" x14ac:dyDescent="0.45">
      <c r="B66" s="42" t="s">
        <v>98</v>
      </c>
      <c r="C66" s="42">
        <v>856</v>
      </c>
      <c r="D66" s="42">
        <v>66</v>
      </c>
      <c r="E66" s="42">
        <v>495</v>
      </c>
      <c r="F66" s="33">
        <v>1417</v>
      </c>
      <c r="G66" s="5"/>
    </row>
    <row r="67" spans="1:10" x14ac:dyDescent="0.45">
      <c r="B67" s="42" t="s">
        <v>99</v>
      </c>
      <c r="C67" s="33">
        <v>1618</v>
      </c>
      <c r="D67" s="42">
        <v>7</v>
      </c>
      <c r="E67" s="42">
        <v>552</v>
      </c>
      <c r="F67" s="33">
        <v>2177</v>
      </c>
      <c r="G67" s="5">
        <v>165</v>
      </c>
    </row>
    <row r="68" spans="1:10" x14ac:dyDescent="0.45">
      <c r="B68" s="42" t="s">
        <v>100</v>
      </c>
      <c r="C68" s="33">
        <v>1227</v>
      </c>
      <c r="D68" s="42">
        <v>52</v>
      </c>
      <c r="E68" s="42">
        <v>633</v>
      </c>
      <c r="F68" s="33">
        <v>1912</v>
      </c>
      <c r="G68" s="5">
        <v>243</v>
      </c>
    </row>
    <row r="69" spans="1:10" x14ac:dyDescent="0.45">
      <c r="B69" s="42" t="s">
        <v>101</v>
      </c>
      <c r="C69" s="33">
        <v>2829</v>
      </c>
      <c r="D69" s="42">
        <v>76</v>
      </c>
      <c r="E69" s="42">
        <v>791</v>
      </c>
      <c r="F69" s="33">
        <v>3696</v>
      </c>
      <c r="G69" s="5">
        <v>161</v>
      </c>
    </row>
    <row r="70" spans="1:10" x14ac:dyDescent="0.45">
      <c r="B70" s="42" t="s">
        <v>102</v>
      </c>
      <c r="C70" s="42">
        <v>475</v>
      </c>
      <c r="D70" s="42">
        <v>44</v>
      </c>
      <c r="E70" s="42">
        <v>214</v>
      </c>
      <c r="F70" s="42">
        <v>733</v>
      </c>
      <c r="G70" s="5"/>
    </row>
    <row r="71" spans="1:10" ht="27" x14ac:dyDescent="0.45">
      <c r="B71" s="42" t="s">
        <v>103</v>
      </c>
      <c r="C71" s="42">
        <v>386</v>
      </c>
      <c r="D71" s="42">
        <v>12</v>
      </c>
      <c r="E71" s="42">
        <v>416</v>
      </c>
      <c r="F71" s="42">
        <v>814</v>
      </c>
      <c r="G71" s="5">
        <v>43</v>
      </c>
    </row>
    <row r="72" spans="1:10" x14ac:dyDescent="0.45">
      <c r="B72" s="42" t="s">
        <v>104</v>
      </c>
      <c r="C72" s="33">
        <v>1053</v>
      </c>
      <c r="D72" s="42">
        <v>8</v>
      </c>
      <c r="E72" s="42">
        <v>609</v>
      </c>
      <c r="F72" s="33">
        <v>1670</v>
      </c>
      <c r="G72" s="5">
        <v>82</v>
      </c>
    </row>
    <row r="73" spans="1:10" x14ac:dyDescent="0.45">
      <c r="A73" s="16"/>
      <c r="B73" s="42" t="s">
        <v>105</v>
      </c>
      <c r="C73" s="42">
        <v>283</v>
      </c>
      <c r="D73" s="42">
        <v>28</v>
      </c>
      <c r="E73" s="42">
        <v>558</v>
      </c>
      <c r="F73" s="42">
        <v>869</v>
      </c>
      <c r="G73" s="5">
        <v>58</v>
      </c>
      <c r="H73" s="16"/>
      <c r="I73" s="16"/>
      <c r="J73" s="16"/>
    </row>
    <row r="74" spans="1:10" x14ac:dyDescent="0.45">
      <c r="B74" s="42" t="s">
        <v>106</v>
      </c>
      <c r="C74" s="33">
        <v>1332</v>
      </c>
      <c r="D74" s="42">
        <v>12</v>
      </c>
      <c r="E74" s="42">
        <v>812</v>
      </c>
      <c r="F74" s="33">
        <v>2156</v>
      </c>
      <c r="G74" s="27">
        <v>100</v>
      </c>
    </row>
    <row r="75" spans="1:10" ht="27" x14ac:dyDescent="0.45">
      <c r="B75" s="42" t="s">
        <v>107</v>
      </c>
      <c r="C75" s="42">
        <v>481</v>
      </c>
      <c r="D75" s="42">
        <v>22</v>
      </c>
      <c r="E75" s="42">
        <v>168</v>
      </c>
      <c r="F75" s="42">
        <v>671</v>
      </c>
      <c r="G75" s="5"/>
    </row>
    <row r="76" spans="1:10" x14ac:dyDescent="0.45">
      <c r="B76" s="42" t="s">
        <v>108</v>
      </c>
      <c r="C76" s="42">
        <v>655</v>
      </c>
      <c r="D76" s="42">
        <v>5</v>
      </c>
      <c r="E76" s="42">
        <v>359</v>
      </c>
      <c r="F76" s="33">
        <v>1019</v>
      </c>
      <c r="G76" s="5">
        <v>64</v>
      </c>
    </row>
    <row r="77" spans="1:10" x14ac:dyDescent="0.45">
      <c r="B77" s="42" t="s">
        <v>109</v>
      </c>
      <c r="C77" s="42">
        <v>262</v>
      </c>
      <c r="D77" s="42">
        <v>4</v>
      </c>
      <c r="E77" s="42">
        <v>109</v>
      </c>
      <c r="F77" s="42">
        <v>375</v>
      </c>
      <c r="G77" s="5"/>
    </row>
    <row r="78" spans="1:10" x14ac:dyDescent="0.45">
      <c r="B78" s="42" t="s">
        <v>110</v>
      </c>
      <c r="C78" s="33">
        <v>2767</v>
      </c>
      <c r="D78" s="42">
        <v>22</v>
      </c>
      <c r="E78" s="33">
        <v>1964</v>
      </c>
      <c r="F78" s="33">
        <v>4753</v>
      </c>
      <c r="G78" s="5"/>
    </row>
    <row r="79" spans="1:10" x14ac:dyDescent="0.45">
      <c r="B79" s="42" t="s">
        <v>111</v>
      </c>
      <c r="C79" s="33">
        <v>1016</v>
      </c>
      <c r="D79" s="42">
        <v>26</v>
      </c>
      <c r="E79" s="42">
        <v>788</v>
      </c>
      <c r="F79" s="33">
        <v>1830</v>
      </c>
      <c r="G79" s="5">
        <v>97</v>
      </c>
    </row>
    <row r="80" spans="1:10" x14ac:dyDescent="0.45">
      <c r="B80" s="42" t="s">
        <v>112</v>
      </c>
      <c r="C80" s="42">
        <v>765</v>
      </c>
      <c r="D80" s="42">
        <v>15</v>
      </c>
      <c r="E80" s="42">
        <v>508</v>
      </c>
      <c r="F80" s="33">
        <v>1288</v>
      </c>
      <c r="G80" s="5">
        <v>176</v>
      </c>
    </row>
    <row r="81" spans="1:7" x14ac:dyDescent="0.45">
      <c r="B81" s="42" t="s">
        <v>113</v>
      </c>
      <c r="C81" s="42">
        <v>292</v>
      </c>
      <c r="D81" s="42">
        <v>38</v>
      </c>
      <c r="E81" s="42">
        <v>151</v>
      </c>
      <c r="F81" s="42">
        <v>481</v>
      </c>
      <c r="G81" s="5"/>
    </row>
    <row r="82" spans="1:7" x14ac:dyDescent="0.45">
      <c r="B82" s="42" t="s">
        <v>114</v>
      </c>
      <c r="C82" s="42">
        <v>145</v>
      </c>
      <c r="D82" s="42">
        <v>102</v>
      </c>
      <c r="E82" s="33">
        <v>12841</v>
      </c>
      <c r="F82" s="33">
        <v>13088</v>
      </c>
      <c r="G82" s="5"/>
    </row>
    <row r="83" spans="1:7" x14ac:dyDescent="0.45">
      <c r="A83" s="32">
        <f>C84+D84</f>
        <v>43625</v>
      </c>
      <c r="B83" s="42" t="s">
        <v>115</v>
      </c>
      <c r="C83" s="42">
        <v>589</v>
      </c>
      <c r="D83" s="42">
        <v>17</v>
      </c>
      <c r="E83" s="42">
        <v>300</v>
      </c>
      <c r="F83" s="42">
        <v>906</v>
      </c>
      <c r="G83" s="5">
        <v>74</v>
      </c>
    </row>
    <row r="84" spans="1:7" x14ac:dyDescent="0.45">
      <c r="B84" s="42" t="s">
        <v>116</v>
      </c>
      <c r="C84" s="33">
        <v>38129</v>
      </c>
      <c r="D84" s="33">
        <v>5496</v>
      </c>
      <c r="E84" s="33">
        <v>33800</v>
      </c>
      <c r="F84" s="33">
        <v>77425</v>
      </c>
      <c r="G84" s="5">
        <v>1742</v>
      </c>
    </row>
    <row r="85" spans="1:7" x14ac:dyDescent="0.45">
      <c r="B85" s="42" t="s">
        <v>117</v>
      </c>
      <c r="C85" s="33">
        <v>5183</v>
      </c>
      <c r="D85" s="42">
        <v>45</v>
      </c>
      <c r="E85" s="42">
        <v>883</v>
      </c>
      <c r="F85" s="33">
        <v>6111</v>
      </c>
      <c r="G85" s="5">
        <v>372</v>
      </c>
    </row>
    <row r="86" spans="1:7" x14ac:dyDescent="0.45">
      <c r="B86" s="42" t="s">
        <v>118</v>
      </c>
      <c r="C86" s="42">
        <v>265</v>
      </c>
      <c r="D86" s="42">
        <v>14</v>
      </c>
      <c r="E86" s="42">
        <v>192</v>
      </c>
      <c r="F86" s="42">
        <v>471</v>
      </c>
      <c r="G86" s="5"/>
    </row>
    <row r="87" spans="1:7" x14ac:dyDescent="0.45">
      <c r="B87" s="42" t="s">
        <v>119</v>
      </c>
      <c r="C87" s="42">
        <v>357</v>
      </c>
      <c r="D87" s="42">
        <v>74</v>
      </c>
      <c r="E87" s="42">
        <v>238</v>
      </c>
      <c r="F87" s="42">
        <v>669</v>
      </c>
      <c r="G87" s="5"/>
    </row>
    <row r="88" spans="1:7" x14ac:dyDescent="0.45">
      <c r="B88" s="42" t="s">
        <v>120</v>
      </c>
      <c r="C88" s="42">
        <v>201</v>
      </c>
      <c r="D88" s="42">
        <v>17</v>
      </c>
      <c r="E88" s="42">
        <v>101</v>
      </c>
      <c r="F88" s="42">
        <v>319</v>
      </c>
      <c r="G88" s="5">
        <v>3</v>
      </c>
    </row>
    <row r="89" spans="1:7" x14ac:dyDescent="0.45">
      <c r="B89" s="42" t="s">
        <v>121</v>
      </c>
      <c r="C89" s="33">
        <v>2964</v>
      </c>
      <c r="D89" s="42">
        <v>127</v>
      </c>
      <c r="E89" s="33">
        <v>1470</v>
      </c>
      <c r="F89" s="33">
        <v>4561</v>
      </c>
      <c r="G89" s="5">
        <v>198</v>
      </c>
    </row>
    <row r="90" spans="1:7" x14ac:dyDescent="0.45">
      <c r="B90" s="42" t="s">
        <v>167</v>
      </c>
      <c r="C90" s="33"/>
      <c r="D90" s="42"/>
      <c r="E90" s="33"/>
      <c r="F90" s="33"/>
      <c r="G90" s="5">
        <v>84</v>
      </c>
    </row>
    <row r="91" spans="1:7" x14ac:dyDescent="0.45">
      <c r="B91" s="42" t="s">
        <v>122</v>
      </c>
      <c r="C91" s="42">
        <v>615</v>
      </c>
      <c r="D91" s="42">
        <v>75</v>
      </c>
      <c r="E91" s="42">
        <v>312</v>
      </c>
      <c r="F91" s="33">
        <v>1002</v>
      </c>
      <c r="G91" s="5"/>
    </row>
    <row r="92" spans="1:7" x14ac:dyDescent="0.45">
      <c r="B92" s="42" t="s">
        <v>123</v>
      </c>
      <c r="C92" s="42">
        <v>690</v>
      </c>
      <c r="D92" s="42">
        <v>21</v>
      </c>
      <c r="E92" s="42">
        <v>950</v>
      </c>
      <c r="F92" s="33">
        <v>1661</v>
      </c>
      <c r="G92" s="5">
        <v>64</v>
      </c>
    </row>
    <row r="93" spans="1:7" x14ac:dyDescent="0.45">
      <c r="B93" s="42" t="s">
        <v>124</v>
      </c>
      <c r="C93" s="33">
        <v>2253</v>
      </c>
      <c r="D93" s="42">
        <v>43</v>
      </c>
      <c r="E93" s="33">
        <v>1950</v>
      </c>
      <c r="F93" s="33">
        <v>4246</v>
      </c>
      <c r="G93" s="5"/>
    </row>
    <row r="94" spans="1:7" x14ac:dyDescent="0.45">
      <c r="B94" s="42" t="s">
        <v>125</v>
      </c>
      <c r="C94" s="42">
        <v>259</v>
      </c>
      <c r="D94" s="42">
        <v>14</v>
      </c>
      <c r="E94" s="42">
        <v>194</v>
      </c>
      <c r="F94" s="42">
        <v>467</v>
      </c>
      <c r="G94" s="5">
        <v>26</v>
      </c>
    </row>
    <row r="95" spans="1:7" x14ac:dyDescent="0.45">
      <c r="B95" s="42" t="s">
        <v>126</v>
      </c>
      <c r="C95" s="33">
        <v>1105</v>
      </c>
      <c r="D95" s="42">
        <v>17</v>
      </c>
      <c r="E95" s="42">
        <v>528</v>
      </c>
      <c r="F95" s="33">
        <v>1650</v>
      </c>
      <c r="G95" s="5"/>
    </row>
    <row r="96" spans="1:7" x14ac:dyDescent="0.45">
      <c r="B96" s="42" t="s">
        <v>127</v>
      </c>
      <c r="C96" s="42">
        <v>974</v>
      </c>
      <c r="D96" s="42">
        <v>42</v>
      </c>
      <c r="E96" s="42">
        <v>503</v>
      </c>
      <c r="F96" s="33">
        <v>1519</v>
      </c>
      <c r="G96" s="5">
        <v>171</v>
      </c>
    </row>
    <row r="97" spans="1:7" x14ac:dyDescent="0.45">
      <c r="B97" s="42" t="s">
        <v>128</v>
      </c>
      <c r="C97" s="42">
        <v>316</v>
      </c>
      <c r="D97" s="42">
        <v>32</v>
      </c>
      <c r="E97" s="42">
        <v>140</v>
      </c>
      <c r="F97" s="42">
        <v>488</v>
      </c>
      <c r="G97" s="5"/>
    </row>
    <row r="98" spans="1:7" x14ac:dyDescent="0.45">
      <c r="B98" s="42" t="s">
        <v>129</v>
      </c>
      <c r="C98" s="42">
        <v>763</v>
      </c>
      <c r="D98" s="42">
        <v>49</v>
      </c>
      <c r="E98" s="42">
        <v>391</v>
      </c>
      <c r="F98" s="33">
        <v>1203</v>
      </c>
      <c r="G98" s="5"/>
    </row>
    <row r="99" spans="1:7" x14ac:dyDescent="0.45">
      <c r="B99" s="42" t="s">
        <v>130</v>
      </c>
      <c r="C99" s="42">
        <v>845</v>
      </c>
      <c r="D99" s="42">
        <v>57</v>
      </c>
      <c r="E99" s="42">
        <v>640</v>
      </c>
      <c r="F99" s="33">
        <v>1542</v>
      </c>
      <c r="G99" s="5">
        <v>75</v>
      </c>
    </row>
    <row r="100" spans="1:7" x14ac:dyDescent="0.45">
      <c r="B100" s="42" t="s">
        <v>131</v>
      </c>
      <c r="C100" s="42">
        <v>433</v>
      </c>
      <c r="D100" s="42">
        <v>79</v>
      </c>
      <c r="E100" s="42">
        <v>894</v>
      </c>
      <c r="F100" s="33">
        <v>1406</v>
      </c>
      <c r="G100" s="5"/>
    </row>
    <row r="101" spans="1:7" ht="27" x14ac:dyDescent="0.45">
      <c r="B101" s="42" t="s">
        <v>132</v>
      </c>
      <c r="C101" s="33">
        <v>2553</v>
      </c>
      <c r="D101" s="42">
        <v>35</v>
      </c>
      <c r="E101" s="42">
        <v>377</v>
      </c>
      <c r="F101" s="33">
        <v>2965</v>
      </c>
      <c r="G101" s="5">
        <v>208</v>
      </c>
    </row>
    <row r="102" spans="1:7" ht="27" x14ac:dyDescent="0.45">
      <c r="B102" s="42" t="s">
        <v>133</v>
      </c>
      <c r="C102" s="33">
        <v>2260</v>
      </c>
      <c r="D102" s="42">
        <v>41</v>
      </c>
      <c r="E102" s="33">
        <v>1683</v>
      </c>
      <c r="F102" s="33">
        <v>3984</v>
      </c>
      <c r="G102" s="5">
        <v>169</v>
      </c>
    </row>
    <row r="103" spans="1:7" x14ac:dyDescent="0.45">
      <c r="A103" s="32">
        <f>C105+D105</f>
        <v>6283</v>
      </c>
      <c r="B103" s="42" t="s">
        <v>134</v>
      </c>
      <c r="C103" s="42">
        <v>874</v>
      </c>
      <c r="D103" s="42">
        <v>41</v>
      </c>
      <c r="E103" s="42">
        <v>551</v>
      </c>
      <c r="F103" s="33">
        <v>1466</v>
      </c>
      <c r="G103" s="5"/>
    </row>
    <row r="104" spans="1:7" x14ac:dyDescent="0.45">
      <c r="B104" s="42" t="s">
        <v>135</v>
      </c>
      <c r="C104" s="42">
        <v>262</v>
      </c>
      <c r="D104" s="42">
        <v>8</v>
      </c>
      <c r="E104" s="42">
        <v>192</v>
      </c>
      <c r="F104" s="42">
        <v>462</v>
      </c>
      <c r="G104" s="5">
        <v>45</v>
      </c>
    </row>
    <row r="105" spans="1:7" x14ac:dyDescent="0.45">
      <c r="B105" s="42" t="s">
        <v>136</v>
      </c>
      <c r="C105" s="33">
        <v>6244</v>
      </c>
      <c r="D105" s="42">
        <v>39</v>
      </c>
      <c r="E105" s="33">
        <v>1566</v>
      </c>
      <c r="F105" s="33">
        <v>7849</v>
      </c>
      <c r="G105" s="5">
        <v>373</v>
      </c>
    </row>
    <row r="106" spans="1:7" x14ac:dyDescent="0.45">
      <c r="B106" s="42" t="s">
        <v>137</v>
      </c>
      <c r="C106" s="42">
        <v>129</v>
      </c>
      <c r="D106" s="42">
        <v>11</v>
      </c>
      <c r="E106" s="42">
        <v>148</v>
      </c>
      <c r="F106" s="42">
        <v>288</v>
      </c>
      <c r="G106" s="5">
        <v>24</v>
      </c>
    </row>
    <row r="107" spans="1:7" x14ac:dyDescent="0.45">
      <c r="B107" s="42" t="s">
        <v>138</v>
      </c>
      <c r="C107" s="42">
        <v>121</v>
      </c>
      <c r="D107" s="42">
        <v>39</v>
      </c>
      <c r="E107" s="42">
        <v>724</v>
      </c>
      <c r="F107" s="42">
        <v>884</v>
      </c>
      <c r="G107" s="5"/>
    </row>
    <row r="108" spans="1:7" x14ac:dyDescent="0.45">
      <c r="B108" s="42" t="s">
        <v>139</v>
      </c>
      <c r="C108" s="42">
        <v>33</v>
      </c>
      <c r="D108" s="42">
        <v>0</v>
      </c>
      <c r="E108" s="42">
        <v>10</v>
      </c>
      <c r="F108" s="42">
        <v>43</v>
      </c>
      <c r="G108" s="5"/>
    </row>
    <row r="109" spans="1:7" ht="27" x14ac:dyDescent="0.45">
      <c r="B109" s="42" t="s">
        <v>140</v>
      </c>
      <c r="C109" s="42">
        <v>234</v>
      </c>
      <c r="D109" s="42">
        <v>6</v>
      </c>
      <c r="E109" s="42">
        <v>82</v>
      </c>
      <c r="F109" s="42">
        <v>322</v>
      </c>
      <c r="G109" s="5"/>
    </row>
    <row r="110" spans="1:7" x14ac:dyDescent="0.45">
      <c r="B110" s="42" t="s">
        <v>141</v>
      </c>
      <c r="C110" s="42">
        <v>772</v>
      </c>
      <c r="D110" s="42">
        <v>82</v>
      </c>
      <c r="E110" s="42">
        <v>485</v>
      </c>
      <c r="F110" s="33">
        <v>1339</v>
      </c>
      <c r="G110" s="5">
        <v>212</v>
      </c>
    </row>
    <row r="111" spans="1:7" x14ac:dyDescent="0.45">
      <c r="B111" s="42" t="s">
        <v>142</v>
      </c>
      <c r="C111" s="42">
        <v>592</v>
      </c>
      <c r="D111" s="42">
        <v>42</v>
      </c>
      <c r="E111" s="42">
        <v>185</v>
      </c>
      <c r="F111" s="42">
        <v>819</v>
      </c>
      <c r="G111" s="5"/>
    </row>
    <row r="112" spans="1:7" x14ac:dyDescent="0.45">
      <c r="B112" s="42" t="s">
        <v>143</v>
      </c>
      <c r="C112" s="42">
        <v>130</v>
      </c>
      <c r="D112" s="42">
        <v>35</v>
      </c>
      <c r="E112" s="42">
        <v>84</v>
      </c>
      <c r="F112" s="42">
        <v>249</v>
      </c>
      <c r="G112" s="5">
        <v>29</v>
      </c>
    </row>
    <row r="113" spans="2:9" x14ac:dyDescent="0.45">
      <c r="B113" s="42" t="s">
        <v>144</v>
      </c>
      <c r="C113" s="42">
        <v>731</v>
      </c>
      <c r="D113" s="42">
        <v>74</v>
      </c>
      <c r="E113" s="42">
        <v>256</v>
      </c>
      <c r="F113" s="33">
        <v>1061</v>
      </c>
      <c r="G113" s="5">
        <v>129</v>
      </c>
    </row>
    <row r="114" spans="2:9" x14ac:dyDescent="0.45">
      <c r="B114" s="42" t="s">
        <v>145</v>
      </c>
      <c r="C114" s="42">
        <v>237</v>
      </c>
      <c r="D114" s="42">
        <v>10</v>
      </c>
      <c r="E114" s="42">
        <v>172</v>
      </c>
      <c r="F114" s="42">
        <v>419</v>
      </c>
      <c r="G114" s="5"/>
    </row>
    <row r="115" spans="2:9" x14ac:dyDescent="0.45">
      <c r="B115" s="42" t="s">
        <v>146</v>
      </c>
      <c r="C115" s="42">
        <v>114</v>
      </c>
      <c r="D115" s="42">
        <v>12</v>
      </c>
      <c r="E115" s="42">
        <v>99</v>
      </c>
      <c r="F115" s="42">
        <v>225</v>
      </c>
      <c r="G115" s="5"/>
    </row>
    <row r="116" spans="2:9" x14ac:dyDescent="0.45">
      <c r="B116" s="42" t="s">
        <v>147</v>
      </c>
      <c r="C116" s="33">
        <v>7403</v>
      </c>
      <c r="D116" s="42">
        <v>103</v>
      </c>
      <c r="E116" s="33">
        <v>4288</v>
      </c>
      <c r="F116" s="33">
        <v>11794</v>
      </c>
      <c r="G116" s="5">
        <v>567</v>
      </c>
    </row>
    <row r="117" spans="2:9" x14ac:dyDescent="0.45">
      <c r="B117" s="42" t="s">
        <v>148</v>
      </c>
      <c r="C117" s="33">
        <v>1241</v>
      </c>
      <c r="D117" s="42">
        <v>67</v>
      </c>
      <c r="E117" s="42">
        <v>267</v>
      </c>
      <c r="F117" s="33">
        <v>1575</v>
      </c>
      <c r="G117" s="5">
        <v>112</v>
      </c>
    </row>
    <row r="118" spans="2:9" x14ac:dyDescent="0.45">
      <c r="B118" s="42" t="s">
        <v>149</v>
      </c>
      <c r="C118" s="42">
        <v>234</v>
      </c>
      <c r="D118" s="42">
        <v>6</v>
      </c>
      <c r="E118" s="42">
        <v>182</v>
      </c>
      <c r="F118" s="42">
        <v>422</v>
      </c>
      <c r="G118" s="5"/>
    </row>
    <row r="119" spans="2:9" x14ac:dyDescent="0.45">
      <c r="B119" s="42" t="s">
        <v>150</v>
      </c>
      <c r="C119" s="33">
        <v>1460</v>
      </c>
      <c r="D119" s="42">
        <v>14</v>
      </c>
      <c r="E119" s="42">
        <v>997</v>
      </c>
      <c r="F119" s="33">
        <v>2471</v>
      </c>
      <c r="G119" s="5"/>
    </row>
    <row r="120" spans="2:9" x14ac:dyDescent="0.45">
      <c r="B120" s="42" t="s">
        <v>151</v>
      </c>
      <c r="C120" s="33">
        <v>3456</v>
      </c>
      <c r="D120" s="42">
        <v>79</v>
      </c>
      <c r="E120" s="33">
        <v>1438</v>
      </c>
      <c r="F120" s="33">
        <v>4973</v>
      </c>
      <c r="G120" s="5"/>
    </row>
    <row r="121" spans="2:9" x14ac:dyDescent="0.45">
      <c r="B121" s="42" t="s">
        <v>152</v>
      </c>
      <c r="C121" s="42">
        <v>315</v>
      </c>
      <c r="D121" s="42">
        <v>32</v>
      </c>
      <c r="E121" s="42">
        <v>299</v>
      </c>
      <c r="F121" s="42">
        <v>646</v>
      </c>
      <c r="G121" s="5">
        <v>38</v>
      </c>
      <c r="I121" s="32">
        <f>D123+C123</f>
        <v>154573</v>
      </c>
    </row>
    <row r="122" spans="2:9" x14ac:dyDescent="0.45">
      <c r="B122" s="42" t="s">
        <v>153</v>
      </c>
      <c r="C122" s="33">
        <v>2633</v>
      </c>
      <c r="D122" s="42">
        <v>38</v>
      </c>
      <c r="E122" s="42">
        <v>934</v>
      </c>
      <c r="F122" s="33">
        <v>3605</v>
      </c>
      <c r="G122" s="5">
        <v>260</v>
      </c>
    </row>
    <row r="123" spans="2:9" x14ac:dyDescent="0.45">
      <c r="B123" s="42" t="s">
        <v>70</v>
      </c>
      <c r="C123" s="33">
        <v>144212</v>
      </c>
      <c r="D123" s="33">
        <v>10361</v>
      </c>
      <c r="E123" s="33">
        <v>102071</v>
      </c>
      <c r="F123" s="33">
        <v>256644</v>
      </c>
      <c r="G123" s="5"/>
      <c r="I123">
        <v>154573</v>
      </c>
    </row>
    <row r="124" spans="2:9" x14ac:dyDescent="0.45">
      <c r="B124" s="43"/>
      <c r="C124" s="5"/>
      <c r="D124" s="5"/>
      <c r="E124" s="5"/>
      <c r="F124" s="5"/>
      <c r="G124" s="5"/>
    </row>
    <row r="125" spans="2:9" ht="54" x14ac:dyDescent="0.45">
      <c r="B125" s="42" t="s">
        <v>154</v>
      </c>
      <c r="C125" s="42" t="s">
        <v>155</v>
      </c>
      <c r="D125" s="42" t="s">
        <v>156</v>
      </c>
      <c r="E125" s="42" t="s">
        <v>157</v>
      </c>
      <c r="F125" s="5"/>
      <c r="G125" s="5"/>
    </row>
    <row r="126" spans="2:9" x14ac:dyDescent="0.45">
      <c r="B126" s="42"/>
      <c r="C126" s="33">
        <v>144212</v>
      </c>
      <c r="D126" s="33">
        <v>10361</v>
      </c>
      <c r="E126" s="33">
        <v>102071</v>
      </c>
      <c r="F126" s="5"/>
      <c r="G126" s="39">
        <f>SUM(G38:G122)</f>
        <v>10064</v>
      </c>
    </row>
    <row r="127" spans="2:9" x14ac:dyDescent="0.45">
      <c r="B127" s="42"/>
      <c r="C127" s="53" t="s">
        <v>158</v>
      </c>
      <c r="D127" s="53"/>
      <c r="E127" s="42"/>
      <c r="F127" s="5"/>
      <c r="G127" s="5"/>
    </row>
    <row r="128" spans="2:9" x14ac:dyDescent="0.45">
      <c r="B128" s="42"/>
      <c r="C128" s="54">
        <v>154573</v>
      </c>
      <c r="D128" s="54"/>
      <c r="E128" s="5"/>
      <c r="F128" s="5"/>
      <c r="G128" s="5"/>
    </row>
  </sheetData>
  <mergeCells count="2">
    <mergeCell ref="C127:D127"/>
    <mergeCell ref="C128:D1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 Garcia</dc:creator>
  <cp:lastModifiedBy>Alvaro Lopez Garcia</cp:lastModifiedBy>
  <dcterms:created xsi:type="dcterms:W3CDTF">2018-08-25T09:03:11Z</dcterms:created>
  <dcterms:modified xsi:type="dcterms:W3CDTF">2018-09-12T20:01:38Z</dcterms:modified>
</cp:coreProperties>
</file>