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Genia\Final_pjt2\"/>
    </mc:Choice>
  </mc:AlternateContent>
  <xr:revisionPtr revIDLastSave="0" documentId="13_ncr:1_{4496278D-BE4D-4F13-A9CF-255BA83722C4}" xr6:coauthVersionLast="47" xr6:coauthVersionMax="47" xr10:uidLastSave="{00000000-0000-0000-0000-000000000000}"/>
  <bookViews>
    <workbookView xWindow="5070" yWindow="5070" windowWidth="23325" windowHeight="15345" xr2:uid="{00000000-000D-0000-FFFF-FFFF00000000}"/>
  </bookViews>
  <sheets>
    <sheet name="WBS" sheetId="1" r:id="rId1"/>
    <sheet name="Table" sheetId="2" r:id="rId2"/>
  </sheets>
  <definedNames>
    <definedName name="_xlnm._FilterDatabase" localSheetId="1" hidden="1">Table!$C$6:$D$16</definedName>
    <definedName name="_xlnm.Print_Area" localSheetId="1">Table!$A$1:$AI$19</definedName>
    <definedName name="_xlnm.Print_Area" localSheetId="0">WBS!$A$1:$M$27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K16" i="1"/>
  <c r="K17" i="1"/>
  <c r="K18" i="1"/>
  <c r="K19" i="1"/>
  <c r="K20" i="1"/>
  <c r="E19" i="1"/>
  <c r="E16" i="1"/>
  <c r="K10" i="1"/>
  <c r="K11" i="1"/>
  <c r="K12" i="1"/>
  <c r="K13" i="1"/>
  <c r="E18" i="1"/>
  <c r="E10" i="1"/>
  <c r="E12" i="1"/>
  <c r="E13" i="1"/>
  <c r="F7" i="1"/>
  <c r="K25" i="1"/>
  <c r="K26" i="1"/>
  <c r="K24" i="1"/>
  <c r="K22" i="1"/>
  <c r="K15" i="1"/>
  <c r="K9" i="1"/>
  <c r="K8" i="1"/>
  <c r="J23" i="1"/>
  <c r="J21" i="1"/>
  <c r="J14" i="1"/>
  <c r="J7" i="1"/>
  <c r="J2" i="1"/>
  <c r="L8" i="1" s="1"/>
  <c r="E9" i="1"/>
  <c r="E11" i="1"/>
  <c r="E25" i="1"/>
  <c r="G23" i="1"/>
  <c r="F23" i="1"/>
  <c r="G21" i="1"/>
  <c r="F21" i="1"/>
  <c r="G14" i="1"/>
  <c r="F14" i="1"/>
  <c r="G7" i="1"/>
  <c r="E24" i="1"/>
  <c r="E22" i="1"/>
  <c r="E20" i="1"/>
  <c r="E17" i="1"/>
  <c r="E15" i="1"/>
  <c r="E8" i="1"/>
  <c r="L16" i="1" l="1"/>
  <c r="L17" i="1"/>
  <c r="L19" i="1"/>
  <c r="L13" i="1"/>
  <c r="L12" i="1"/>
  <c r="L11" i="1"/>
  <c r="L10" i="1"/>
  <c r="L18" i="1"/>
  <c r="F6" i="1"/>
  <c r="K21" i="1"/>
  <c r="E21" i="1"/>
  <c r="K23" i="1"/>
  <c r="E7" i="1"/>
  <c r="K14" i="1"/>
  <c r="J6" i="1"/>
  <c r="K7" i="1"/>
  <c r="I6" i="1" s="1"/>
  <c r="E14" i="1"/>
  <c r="L25" i="1"/>
  <c r="L23" i="1"/>
  <c r="L22" i="1"/>
  <c r="L26" i="1"/>
  <c r="L24" i="1"/>
  <c r="L20" i="1"/>
  <c r="L9" i="1"/>
  <c r="G6" i="1"/>
  <c r="E23" i="1"/>
  <c r="L21" i="1"/>
  <c r="L14" i="1"/>
  <c r="L7" i="1"/>
  <c r="L15" i="1"/>
  <c r="K6" i="1" l="1"/>
  <c r="L2" i="1" s="1"/>
  <c r="E6" i="1"/>
  <c r="L6" i="1"/>
</calcChain>
</file>

<file path=xl/sharedStrings.xml><?xml version="1.0" encoding="utf-8"?>
<sst xmlns="http://schemas.openxmlformats.org/spreadsheetml/2006/main" count="101" uniqueCount="53">
  <si>
    <t>테스트</t>
  </si>
  <si>
    <t>구성비</t>
  </si>
  <si>
    <t>이형석</t>
  </si>
  <si>
    <t>담당자</t>
  </si>
  <si>
    <t>개발</t>
  </si>
  <si>
    <t>임유하</t>
  </si>
  <si>
    <t>계획</t>
  </si>
  <si>
    <t>발표</t>
  </si>
  <si>
    <t>일정</t>
  </si>
  <si>
    <t>잔여일</t>
  </si>
  <si>
    <t>공통</t>
  </si>
  <si>
    <t>진행</t>
  </si>
  <si>
    <t>이찬녕</t>
  </si>
  <si>
    <t>업무</t>
  </si>
  <si>
    <t>데이터</t>
  </si>
  <si>
    <t>기간</t>
  </si>
  <si>
    <t>종료일</t>
  </si>
  <si>
    <t>Web</t>
  </si>
  <si>
    <t>진행율</t>
  </si>
  <si>
    <t>시작일</t>
  </si>
  <si>
    <t>상태</t>
  </si>
  <si>
    <t>착수 보고서 작성</t>
  </si>
  <si>
    <t>기획 및 역할 분담</t>
  </si>
  <si>
    <t>카테고리 구분</t>
  </si>
  <si>
    <t>PPT 제작</t>
  </si>
  <si>
    <t>시스템 테스트</t>
  </si>
  <si>
    <t>결과물 정리</t>
  </si>
  <si>
    <t>작업일정</t>
  </si>
  <si>
    <t>구성진행비율</t>
  </si>
  <si>
    <t>보고서 작성</t>
  </si>
  <si>
    <t>작업 상세</t>
  </si>
  <si>
    <t>전체공정</t>
  </si>
  <si>
    <t>기능 구현</t>
  </si>
  <si>
    <t xml:space="preserve">진행비율 : </t>
    <phoneticPr fontId="7" type="noConversion"/>
  </si>
  <si>
    <t>완료</t>
  </si>
  <si>
    <t>WEEK</t>
    <phoneticPr fontId="7" type="noConversion"/>
  </si>
  <si>
    <t>23.11.20 ~ 23.12.29</t>
    <phoneticPr fontId="7" type="noConversion"/>
  </si>
  <si>
    <t>기술 탐구 및 실험</t>
    <phoneticPr fontId="7" type="noConversion"/>
  </si>
  <si>
    <t>인프라 구축</t>
    <phoneticPr fontId="7" type="noConversion"/>
  </si>
  <si>
    <t>모델 활용 연구</t>
    <phoneticPr fontId="7" type="noConversion"/>
  </si>
  <si>
    <t>김민수</t>
  </si>
  <si>
    <t>전혁선</t>
  </si>
  <si>
    <t>Dash 학습</t>
    <phoneticPr fontId="7" type="noConversion"/>
  </si>
  <si>
    <t>최종 문서 작업</t>
    <phoneticPr fontId="7" type="noConversion"/>
  </si>
  <si>
    <t>Mediapipe 연구</t>
    <phoneticPr fontId="7" type="noConversion"/>
  </si>
  <si>
    <t>Dash 학습 및 연구</t>
    <phoneticPr fontId="7" type="noConversion"/>
  </si>
  <si>
    <r>
      <t xml:space="preserve">Project Name: </t>
    </r>
    <r>
      <rPr>
        <sz val="12"/>
        <color rgb="FF000000"/>
        <rFont val="맑은 고딕"/>
        <family val="3"/>
        <charset val="129"/>
      </rPr>
      <t>강의 영상 내 비언어 차이 탐구 및 분석</t>
    </r>
    <phoneticPr fontId="7" type="noConversion"/>
  </si>
  <si>
    <t>테스트</t>
    <phoneticPr fontId="7" type="noConversion"/>
  </si>
  <si>
    <t>Feature 연구 및 테스트</t>
    <phoneticPr fontId="7" type="noConversion"/>
  </si>
  <si>
    <t>AWS 환경 구축</t>
    <phoneticPr fontId="7" type="noConversion"/>
  </si>
  <si>
    <t xml:space="preserve">Local 환경에서 Feature Test </t>
    <phoneticPr fontId="7" type="noConversion"/>
  </si>
  <si>
    <t>코드 병합</t>
    <phoneticPr fontId="7" type="noConversion"/>
  </si>
  <si>
    <t xml:space="preserve">진행율 기준일자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</si>
</sst>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\/mm\/dd\(aaa\)"/>
    <numFmt numFmtId="177" formatCode="0.0%"/>
  </numFmts>
  <fonts count="10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A0B4E6"/>
        <bgColor indexed="64"/>
      </patternFill>
    </fill>
    <fill>
      <patternFill patternType="solid">
        <fgColor rgb="FFDFE6F7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0" fontId="1" fillId="3" borderId="13" xfId="0" applyNumberFormat="1" applyFont="1" applyFill="1" applyBorder="1" applyAlignment="1">
      <alignment horizontal="center" vertical="center"/>
    </xf>
    <xf numFmtId="49" fontId="1" fillId="4" borderId="18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10" fontId="1" fillId="4" borderId="13" xfId="0" applyNumberFormat="1" applyFont="1" applyFill="1" applyBorder="1" applyAlignment="1">
      <alignment horizontal="center" vertical="center"/>
    </xf>
    <xf numFmtId="176" fontId="1" fillId="0" borderId="20" xfId="0" applyNumberFormat="1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176" fontId="1" fillId="3" borderId="22" xfId="0" applyNumberFormat="1" applyFont="1" applyFill="1" applyBorder="1" applyAlignment="1">
      <alignment horizontal="center" vertical="center"/>
    </xf>
    <xf numFmtId="10" fontId="1" fillId="3" borderId="23" xfId="0" applyNumberFormat="1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0" xfId="0" applyAlignment="1">
      <alignment horizontal="center" vertical="center"/>
    </xf>
    <xf numFmtId="10" fontId="1" fillId="0" borderId="3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0" fontId="1" fillId="4" borderId="1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1" fillId="0" borderId="61" xfId="0" applyFont="1" applyBorder="1" applyAlignment="1">
      <alignment horizontal="center" vertical="center"/>
    </xf>
    <xf numFmtId="49" fontId="4" fillId="3" borderId="22" xfId="0" applyNumberFormat="1" applyFont="1" applyFill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65" xfId="0" applyBorder="1">
      <alignment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8" fillId="13" borderId="30" xfId="0" applyFont="1" applyFill="1" applyBorder="1" applyAlignment="1">
      <alignment horizontal="center" vertical="center"/>
    </xf>
    <xf numFmtId="0" fontId="0" fillId="17" borderId="30" xfId="0" applyFill="1" applyBorder="1">
      <alignment vertical="center"/>
    </xf>
    <xf numFmtId="49" fontId="1" fillId="0" borderId="0" xfId="0" applyNumberFormat="1" applyFont="1">
      <alignment vertical="center"/>
    </xf>
    <xf numFmtId="0" fontId="0" fillId="17" borderId="24" xfId="0" applyFill="1" applyBorder="1">
      <alignment vertical="center"/>
    </xf>
    <xf numFmtId="0" fontId="0" fillId="17" borderId="65" xfId="0" applyFill="1" applyBorder="1">
      <alignment vertical="center"/>
    </xf>
    <xf numFmtId="0" fontId="8" fillId="13" borderId="37" xfId="0" applyFont="1" applyFill="1" applyBorder="1" applyAlignment="1">
      <alignment horizontal="center" vertical="center"/>
    </xf>
    <xf numFmtId="0" fontId="0" fillId="18" borderId="30" xfId="0" applyFill="1" applyBorder="1">
      <alignment vertical="center"/>
    </xf>
    <xf numFmtId="0" fontId="0" fillId="18" borderId="65" xfId="0" applyFill="1" applyBorder="1">
      <alignment vertical="center"/>
    </xf>
    <xf numFmtId="0" fontId="0" fillId="18" borderId="24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67" xfId="0" applyNumberFormat="1" applyFont="1" applyBorder="1" applyAlignment="1">
      <alignment horizontal="left" vertical="center"/>
    </xf>
    <xf numFmtId="49" fontId="1" fillId="0" borderId="62" xfId="0" applyNumberFormat="1" applyFont="1" applyBorder="1" applyAlignment="1">
      <alignment horizontal="left" vertical="center"/>
    </xf>
    <xf numFmtId="0" fontId="1" fillId="0" borderId="54" xfId="0" applyFont="1" applyBorder="1" applyAlignment="1">
      <alignment horizontal="center" vertical="center"/>
    </xf>
    <xf numFmtId="49" fontId="1" fillId="0" borderId="68" xfId="0" applyNumberFormat="1" applyFont="1" applyBorder="1">
      <alignment vertical="center"/>
    </xf>
    <xf numFmtId="49" fontId="1" fillId="0" borderId="67" xfId="0" applyNumberFormat="1" applyFont="1" applyBorder="1">
      <alignment vertical="center"/>
    </xf>
    <xf numFmtId="49" fontId="1" fillId="0" borderId="27" xfId="0" applyNumberFormat="1" applyFont="1" applyBorder="1" applyAlignment="1">
      <alignment horizontal="center" vertical="center"/>
    </xf>
    <xf numFmtId="176" fontId="1" fillId="0" borderId="67" xfId="0" applyNumberFormat="1" applyFont="1" applyBorder="1" applyAlignment="1">
      <alignment horizontal="center" vertical="center"/>
    </xf>
    <xf numFmtId="10" fontId="1" fillId="4" borderId="12" xfId="0" applyNumberFormat="1" applyFont="1" applyFill="1" applyBorder="1" applyAlignment="1">
      <alignment horizontal="center" vertical="center"/>
    </xf>
    <xf numFmtId="10" fontId="1" fillId="3" borderId="12" xfId="0" applyNumberFormat="1" applyFont="1" applyFill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1" fillId="3" borderId="22" xfId="0" applyNumberFormat="1" applyFont="1" applyFill="1" applyBorder="1" applyAlignment="1">
      <alignment horizontal="center" vertical="center"/>
    </xf>
    <xf numFmtId="10" fontId="1" fillId="0" borderId="16" xfId="0" applyNumberFormat="1" applyFont="1" applyBorder="1" applyAlignment="1">
      <alignment horizontal="center" vertical="center"/>
    </xf>
    <xf numFmtId="10" fontId="1" fillId="0" borderId="28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9" fontId="1" fillId="4" borderId="38" xfId="0" applyNumberFormat="1" applyFont="1" applyFill="1" applyBorder="1" applyAlignment="1">
      <alignment horizontal="center" vertical="center"/>
    </xf>
    <xf numFmtId="10" fontId="1" fillId="3" borderId="38" xfId="0" applyNumberFormat="1" applyFont="1" applyFill="1" applyBorder="1" applyAlignment="1">
      <alignment horizontal="center" vertical="center"/>
    </xf>
    <xf numFmtId="9" fontId="1" fillId="0" borderId="71" xfId="0" applyNumberFormat="1" applyFont="1" applyBorder="1" applyAlignment="1">
      <alignment horizontal="center" vertical="center"/>
    </xf>
    <xf numFmtId="176" fontId="1" fillId="0" borderId="72" xfId="0" applyNumberFormat="1" applyFont="1" applyBorder="1" applyAlignment="1">
      <alignment horizontal="center" vertical="center"/>
    </xf>
    <xf numFmtId="9" fontId="1" fillId="0" borderId="64" xfId="0" applyNumberFormat="1" applyFont="1" applyBorder="1" applyAlignment="1">
      <alignment horizontal="center" vertical="center"/>
    </xf>
    <xf numFmtId="10" fontId="1" fillId="3" borderId="30" xfId="0" applyNumberFormat="1" applyFont="1" applyFill="1" applyBorder="1" applyAlignment="1">
      <alignment horizontal="center" vertical="center"/>
    </xf>
    <xf numFmtId="9" fontId="1" fillId="0" borderId="37" xfId="0" applyNumberFormat="1" applyFont="1" applyBorder="1" applyAlignment="1">
      <alignment horizontal="center" vertical="center"/>
    </xf>
    <xf numFmtId="9" fontId="1" fillId="0" borderId="73" xfId="0" applyNumberFormat="1" applyFont="1" applyBorder="1" applyAlignment="1">
      <alignment horizontal="center" vertical="center"/>
    </xf>
    <xf numFmtId="9" fontId="1" fillId="0" borderId="7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0" fontId="1" fillId="0" borderId="7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75" xfId="0" applyNumberFormat="1" applyFont="1" applyBorder="1" applyAlignment="1">
      <alignment horizontal="center" vertical="center"/>
    </xf>
    <xf numFmtId="176" fontId="1" fillId="0" borderId="74" xfId="0" applyNumberFormat="1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9" fontId="1" fillId="0" borderId="70" xfId="0" applyNumberFormat="1" applyFont="1" applyBorder="1" applyAlignment="1">
      <alignment horizontal="center" vertical="center"/>
    </xf>
    <xf numFmtId="10" fontId="1" fillId="0" borderId="7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2" fillId="7" borderId="42" xfId="0" applyNumberFormat="1" applyFont="1" applyFill="1" applyBorder="1">
      <alignment vertical="center"/>
    </xf>
    <xf numFmtId="49" fontId="2" fillId="7" borderId="44" xfId="0" applyNumberFormat="1" applyFont="1" applyFill="1" applyBorder="1">
      <alignment vertical="center"/>
    </xf>
    <xf numFmtId="49" fontId="2" fillId="2" borderId="78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49" fontId="2" fillId="7" borderId="43" xfId="0" applyNumberFormat="1" applyFont="1" applyFill="1" applyBorder="1">
      <alignment vertical="center"/>
    </xf>
    <xf numFmtId="49" fontId="4" fillId="3" borderId="60" xfId="0" applyNumberFormat="1" applyFont="1" applyFill="1" applyBorder="1" applyAlignment="1">
      <alignment horizontal="center" vertical="center" wrapText="1"/>
    </xf>
    <xf numFmtId="49" fontId="1" fillId="0" borderId="81" xfId="0" applyNumberFormat="1" applyFont="1" applyBorder="1">
      <alignment vertical="center"/>
    </xf>
    <xf numFmtId="14" fontId="3" fillId="0" borderId="81" xfId="0" applyNumberFormat="1" applyFont="1" applyBorder="1" applyAlignment="1">
      <alignment horizontal="left" vertical="center"/>
    </xf>
    <xf numFmtId="49" fontId="1" fillId="0" borderId="81" xfId="0" applyNumberFormat="1" applyFont="1" applyBorder="1" applyAlignment="1">
      <alignment horizontal="right" vertical="center"/>
    </xf>
    <xf numFmtId="177" fontId="3" fillId="0" borderId="82" xfId="0" applyNumberFormat="1" applyFont="1" applyBorder="1" applyAlignment="1">
      <alignment horizontal="left" vertical="center"/>
    </xf>
    <xf numFmtId="49" fontId="1" fillId="0" borderId="63" xfId="0" applyNumberFormat="1" applyFont="1" applyBorder="1" applyAlignment="1">
      <alignment horizontal="left" vertical="center"/>
    </xf>
    <xf numFmtId="49" fontId="1" fillId="0" borderId="66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62" xfId="0" applyNumberFormat="1" applyFont="1" applyBorder="1" applyAlignment="1">
      <alignment horizontal="left" vertical="center"/>
    </xf>
    <xf numFmtId="49" fontId="4" fillId="4" borderId="58" xfId="0" applyNumberFormat="1" applyFont="1" applyFill="1" applyBorder="1" applyAlignment="1">
      <alignment horizontal="center" vertical="center" wrapText="1"/>
    </xf>
    <xf numFmtId="49" fontId="4" fillId="4" borderId="59" xfId="0" applyNumberFormat="1" applyFont="1" applyFill="1" applyBorder="1" applyAlignment="1">
      <alignment horizontal="center" vertical="center" wrapText="1"/>
    </xf>
    <xf numFmtId="49" fontId="6" fillId="0" borderId="80" xfId="0" applyNumberFormat="1" applyFont="1" applyBorder="1" applyAlignment="1">
      <alignment horizontal="center" vertical="center"/>
    </xf>
    <xf numFmtId="49" fontId="6" fillId="0" borderId="81" xfId="0" applyNumberFormat="1" applyFont="1" applyBorder="1" applyAlignment="1">
      <alignment horizontal="center" vertical="center"/>
    </xf>
    <xf numFmtId="49" fontId="4" fillId="11" borderId="69" xfId="0" applyNumberFormat="1" applyFont="1" applyFill="1" applyBorder="1" applyAlignment="1">
      <alignment horizontal="center" vertical="center" wrapText="1"/>
    </xf>
    <xf numFmtId="49" fontId="4" fillId="11" borderId="64" xfId="0" applyNumberFormat="1" applyFont="1" applyFill="1" applyBorder="1" applyAlignment="1">
      <alignment horizontal="center" vertical="center" wrapText="1"/>
    </xf>
    <xf numFmtId="49" fontId="4" fillId="11" borderId="70" xfId="0" applyNumberFormat="1" applyFont="1" applyFill="1" applyBorder="1" applyAlignment="1">
      <alignment horizontal="center" vertical="center" wrapText="1"/>
    </xf>
    <xf numFmtId="49" fontId="4" fillId="10" borderId="76" xfId="0" applyNumberFormat="1" applyFont="1" applyFill="1" applyBorder="1" applyAlignment="1">
      <alignment horizontal="center" vertical="center" wrapText="1"/>
    </xf>
    <xf numFmtId="49" fontId="4" fillId="10" borderId="57" xfId="0" applyNumberFormat="1" applyFont="1" applyFill="1" applyBorder="1" applyAlignment="1">
      <alignment horizontal="center" vertical="center" wrapText="1"/>
    </xf>
    <xf numFmtId="49" fontId="4" fillId="10" borderId="77" xfId="0" applyNumberFormat="1" applyFont="1" applyFill="1" applyBorder="1" applyAlignment="1">
      <alignment horizontal="center" vertical="center" wrapText="1"/>
    </xf>
    <xf numFmtId="49" fontId="4" fillId="10" borderId="11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49" fontId="4" fillId="9" borderId="51" xfId="0" applyNumberFormat="1" applyFont="1" applyFill="1" applyBorder="1" applyAlignment="1">
      <alignment horizontal="center" vertical="center"/>
    </xf>
    <xf numFmtId="49" fontId="4" fillId="9" borderId="52" xfId="0" applyNumberFormat="1" applyFont="1" applyFill="1" applyBorder="1" applyAlignment="1">
      <alignment horizontal="center" vertical="center"/>
    </xf>
    <xf numFmtId="49" fontId="4" fillId="10" borderId="53" xfId="0" applyNumberFormat="1" applyFont="1" applyFill="1" applyBorder="1" applyAlignment="1">
      <alignment horizontal="center" vertical="center" wrapText="1"/>
    </xf>
    <xf numFmtId="49" fontId="4" fillId="10" borderId="54" xfId="0" applyNumberFormat="1" applyFont="1" applyFill="1" applyBorder="1" applyAlignment="1">
      <alignment horizontal="center" vertical="center" wrapText="1"/>
    </xf>
    <xf numFmtId="49" fontId="4" fillId="10" borderId="55" xfId="0" applyNumberFormat="1" applyFont="1" applyFill="1" applyBorder="1" applyAlignment="1">
      <alignment horizontal="center" vertical="center" wrapText="1"/>
    </xf>
    <xf numFmtId="49" fontId="4" fillId="10" borderId="56" xfId="0" applyNumberFormat="1" applyFont="1" applyFill="1" applyBorder="1" applyAlignment="1">
      <alignment horizontal="center" vertical="center" wrapText="1"/>
    </xf>
    <xf numFmtId="49" fontId="4" fillId="8" borderId="45" xfId="0" applyNumberFormat="1" applyFont="1" applyFill="1" applyBorder="1" applyAlignment="1">
      <alignment horizontal="center" vertical="center" wrapText="1"/>
    </xf>
    <xf numFmtId="49" fontId="4" fillId="8" borderId="46" xfId="0" applyNumberFormat="1" applyFont="1" applyFill="1" applyBorder="1" applyAlignment="1">
      <alignment horizontal="center" vertical="center" wrapText="1"/>
    </xf>
    <xf numFmtId="49" fontId="4" fillId="8" borderId="47" xfId="0" applyNumberFormat="1" applyFont="1" applyFill="1" applyBorder="1" applyAlignment="1">
      <alignment horizontal="center" vertical="center" wrapText="1"/>
    </xf>
    <xf numFmtId="49" fontId="4" fillId="8" borderId="48" xfId="0" applyNumberFormat="1" applyFont="1" applyFill="1" applyBorder="1" applyAlignment="1">
      <alignment horizontal="center" vertical="center" wrapText="1"/>
    </xf>
    <xf numFmtId="49" fontId="4" fillId="8" borderId="49" xfId="0" applyNumberFormat="1" applyFont="1" applyFill="1" applyBorder="1" applyAlignment="1">
      <alignment horizontal="center" vertical="center" wrapText="1"/>
    </xf>
    <xf numFmtId="49" fontId="4" fillId="8" borderId="50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/>
    </xf>
    <xf numFmtId="49" fontId="4" fillId="0" borderId="40" xfId="0" applyNumberFormat="1" applyFont="1" applyBorder="1" applyAlignment="1">
      <alignment horizontal="center" vertical="center"/>
    </xf>
    <xf numFmtId="49" fontId="4" fillId="0" borderId="79" xfId="0" applyNumberFormat="1" applyFont="1" applyBorder="1" applyAlignment="1">
      <alignment horizontal="center" vertical="center"/>
    </xf>
    <xf numFmtId="0" fontId="8" fillId="16" borderId="35" xfId="0" applyFont="1" applyFill="1" applyBorder="1" applyAlignment="1">
      <alignment horizontal="center" vertical="center"/>
    </xf>
    <xf numFmtId="0" fontId="5" fillId="16" borderId="35" xfId="0" applyFont="1" applyFill="1" applyBorder="1" applyAlignment="1">
      <alignment horizontal="center" vertical="center"/>
    </xf>
    <xf numFmtId="0" fontId="5" fillId="16" borderId="24" xfId="0" applyFont="1" applyFill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13" borderId="37" xfId="0" applyFont="1" applyFill="1" applyBorder="1" applyAlignment="1">
      <alignment horizontal="center" vertical="center"/>
    </xf>
    <xf numFmtId="0" fontId="8" fillId="13" borderId="38" xfId="0" applyFont="1" applyFill="1" applyBorder="1" applyAlignment="1">
      <alignment horizontal="center" vertical="center"/>
    </xf>
    <xf numFmtId="0" fontId="8" fillId="15" borderId="34" xfId="0" applyFont="1" applyFill="1" applyBorder="1" applyAlignment="1">
      <alignment horizontal="center" vertical="center"/>
    </xf>
    <xf numFmtId="0" fontId="8" fillId="15" borderId="24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0" fillId="13" borderId="64" xfId="0" applyFill="1" applyBorder="1" applyAlignment="1">
      <alignment horizontal="center" vertical="center"/>
    </xf>
    <xf numFmtId="0" fontId="0" fillId="13" borderId="38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8" fillId="16" borderId="34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8" fillId="19" borderId="36" xfId="0" applyFont="1" applyFill="1" applyBorder="1" applyAlignment="1">
      <alignment horizontal="center" vertical="center"/>
    </xf>
    <xf numFmtId="0" fontId="8" fillId="19" borderId="14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5" fillId="12" borderId="34" xfId="0" applyFont="1" applyFill="1" applyBorder="1" applyAlignment="1">
      <alignment horizontal="center" vertical="center"/>
    </xf>
    <xf numFmtId="0" fontId="5" fillId="12" borderId="35" xfId="0" applyFont="1" applyFill="1" applyBorder="1" applyAlignment="1">
      <alignment horizontal="center" vertical="center"/>
    </xf>
    <xf numFmtId="0" fontId="5" fillId="12" borderId="24" xfId="0" applyFont="1" applyFill="1" applyBorder="1" applyAlignment="1">
      <alignment horizontal="center" vertical="center"/>
    </xf>
  </cellXfs>
  <cellStyles count="1">
    <cellStyle name="표준" xfId="0" builtinId="0"/>
  </cellStyles>
  <dxfs count="32">
    <dxf>
      <fill>
        <patternFill>
          <bgColor theme="2" tint="-9.9948118533890809E-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4" tint="0.79998168889431442"/>
        </patternFill>
      </fill>
    </dxf>
    <dxf>
      <fill>
        <patternFill>
          <bgColor rgb="FF33FF8F"/>
        </patternFill>
      </fill>
    </dxf>
    <dxf>
      <fill>
        <patternFill>
          <bgColor rgb="FFFF8F8F"/>
        </patternFill>
      </fill>
    </dxf>
    <dxf>
      <fill>
        <patternFill>
          <bgColor rgb="FFFFFF69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firstRowStripe" dxfId="26"/>
      <tableStyleElement type="firstColumnStripe" dxfId="25"/>
    </tableStyle>
    <tableStyle name="Light Style 1 - Accent 1" table="0" count="7" xr9:uid="{00000000-0011-0000-FFFF-FFFF01000000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</tableStyles>
  <colors>
    <mruColors>
      <color rgb="FFFFFF69"/>
      <color rgb="FFFF8F8F"/>
      <color rgb="FF33FF8F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M26"/>
  <sheetViews>
    <sheetView tabSelected="1" zoomScale="115" zoomScaleNormal="115" zoomScaleSheetLayoutView="75" workbookViewId="0">
      <selection activeCell="E19" sqref="E19"/>
    </sheetView>
  </sheetViews>
  <sheetFormatPr defaultColWidth="9" defaultRowHeight="16.5" x14ac:dyDescent="0.3"/>
  <cols>
    <col min="1" max="1" width="5.75" style="2" customWidth="1"/>
    <col min="2" max="2" width="20.5" style="3" customWidth="1"/>
    <col min="3" max="3" width="21.875" style="2" bestFit="1" customWidth="1"/>
    <col min="4" max="4" width="7.375" style="2" bestFit="1" customWidth="1"/>
    <col min="5" max="7" width="12.5" style="2" bestFit="1" customWidth="1"/>
    <col min="8" max="8" width="7" style="2" customWidth="1"/>
    <col min="9" max="9" width="13.375" style="2" customWidth="1"/>
    <col min="10" max="10" width="9.75" style="2" bestFit="1" customWidth="1"/>
    <col min="11" max="11" width="8.875" style="2" bestFit="1" customWidth="1"/>
    <col min="12" max="12" width="6" bestFit="1" customWidth="1"/>
    <col min="13" max="13" width="11.125" bestFit="1" customWidth="1"/>
  </cols>
  <sheetData>
    <row r="1" spans="1:13" ht="14.25" customHeight="1" x14ac:dyDescent="0.3">
      <c r="A1" s="89"/>
      <c r="B1" s="46"/>
      <c r="C1" s="89"/>
      <c r="D1" s="89"/>
      <c r="E1" s="89"/>
      <c r="F1" s="89"/>
      <c r="G1" s="89"/>
      <c r="H1" s="89"/>
      <c r="I1" s="89"/>
      <c r="J1" s="89"/>
      <c r="K1" s="89"/>
      <c r="L1" s="90"/>
    </row>
    <row r="2" spans="1:13" ht="42" customHeight="1" thickBot="1" x14ac:dyDescent="0.35">
      <c r="A2" s="59"/>
      <c r="B2" s="104" t="s">
        <v>46</v>
      </c>
      <c r="C2" s="105"/>
      <c r="D2" s="105"/>
      <c r="E2" s="94"/>
      <c r="F2" s="94"/>
      <c r="G2" s="94"/>
      <c r="H2" s="94"/>
      <c r="I2" s="94" t="s">
        <v>52</v>
      </c>
      <c r="J2" s="95">
        <f ca="1">TODAY()</f>
        <v>45258</v>
      </c>
      <c r="K2" s="96" t="s">
        <v>33</v>
      </c>
      <c r="L2" s="97">
        <f>K6</f>
        <v>0</v>
      </c>
      <c r="M2" s="30"/>
    </row>
    <row r="3" spans="1:13" ht="24" customHeight="1" x14ac:dyDescent="0.3">
      <c r="A3" s="91"/>
      <c r="B3" s="116" t="s">
        <v>23</v>
      </c>
      <c r="C3" s="118" t="s">
        <v>30</v>
      </c>
      <c r="D3" s="120" t="s">
        <v>20</v>
      </c>
      <c r="E3" s="122" t="s">
        <v>6</v>
      </c>
      <c r="F3" s="123"/>
      <c r="G3" s="123"/>
      <c r="H3" s="123"/>
      <c r="I3" s="124"/>
      <c r="J3" s="106" t="s">
        <v>1</v>
      </c>
      <c r="K3" s="109" t="s">
        <v>28</v>
      </c>
      <c r="L3" s="110"/>
      <c r="M3" s="30"/>
    </row>
    <row r="4" spans="1:13" x14ac:dyDescent="0.3">
      <c r="A4" s="91"/>
      <c r="B4" s="117"/>
      <c r="C4" s="119"/>
      <c r="D4" s="121"/>
      <c r="E4" s="125"/>
      <c r="F4" s="126"/>
      <c r="G4" s="126"/>
      <c r="H4" s="126"/>
      <c r="I4" s="127"/>
      <c r="J4" s="107"/>
      <c r="K4" s="111"/>
      <c r="L4" s="112"/>
    </row>
    <row r="5" spans="1:13" ht="17.25" thickBot="1" x14ac:dyDescent="0.35">
      <c r="A5" s="91"/>
      <c r="B5" s="92" t="s">
        <v>27</v>
      </c>
      <c r="C5" s="86"/>
      <c r="D5" s="87"/>
      <c r="E5" s="8" t="s">
        <v>15</v>
      </c>
      <c r="F5" s="7" t="s">
        <v>19</v>
      </c>
      <c r="G5" s="7" t="s">
        <v>16</v>
      </c>
      <c r="H5" s="7" t="s">
        <v>3</v>
      </c>
      <c r="I5" s="9" t="s">
        <v>18</v>
      </c>
      <c r="J5" s="108"/>
      <c r="K5" s="88" t="s">
        <v>6</v>
      </c>
      <c r="L5" s="10" t="s">
        <v>9</v>
      </c>
    </row>
    <row r="6" spans="1:13" x14ac:dyDescent="0.3">
      <c r="A6" s="91"/>
      <c r="B6" s="102" t="s">
        <v>31</v>
      </c>
      <c r="C6" s="103"/>
      <c r="D6" s="16"/>
      <c r="E6" s="17" t="str">
        <f>CONCATENATE(NETWORKDAYS(F6,G6),"일")</f>
        <v>30일</v>
      </c>
      <c r="F6" s="18">
        <f>MIN(F7:F26)</f>
        <v>45250</v>
      </c>
      <c r="G6" s="18">
        <f>MAX(G7:G26)</f>
        <v>45289</v>
      </c>
      <c r="H6" s="18" t="s">
        <v>2</v>
      </c>
      <c r="I6" s="19">
        <f>SUM(K7, K14, K21, K23)</f>
        <v>0</v>
      </c>
      <c r="J6" s="68">
        <f>SUM(J7, J14, J21, J23)</f>
        <v>0.99999999999999989</v>
      </c>
      <c r="K6" s="61">
        <f>SUM(K7, K14, K21, K23)</f>
        <v>0</v>
      </c>
      <c r="L6" s="31">
        <f t="shared" ref="L6:L23" ca="1" si="0">IF(G6-$J$2&lt;=0,0,G6-$J$2)</f>
        <v>31</v>
      </c>
    </row>
    <row r="7" spans="1:13" x14ac:dyDescent="0.3">
      <c r="A7" s="91"/>
      <c r="B7" s="93" t="s">
        <v>10</v>
      </c>
      <c r="C7" s="38" t="s">
        <v>14</v>
      </c>
      <c r="D7" s="13"/>
      <c r="E7" s="13" t="str">
        <f>CONCATENATE(NETWORKDAYS(F7,G7),"일")</f>
        <v>30일</v>
      </c>
      <c r="F7" s="14">
        <f>MIN(F8:F11)</f>
        <v>45250</v>
      </c>
      <c r="G7" s="14">
        <f>MAX(G8:G11)</f>
        <v>45289</v>
      </c>
      <c r="H7" s="14" t="s">
        <v>10</v>
      </c>
      <c r="I7" s="15">
        <v>0.1</v>
      </c>
      <c r="J7" s="69">
        <f>I7</f>
        <v>0.1</v>
      </c>
      <c r="K7" s="62">
        <f>SUM(K8:K11)</f>
        <v>0</v>
      </c>
      <c r="L7" s="32">
        <f t="shared" ca="1" si="0"/>
        <v>31</v>
      </c>
      <c r="M7" s="36"/>
    </row>
    <row r="8" spans="1:13" x14ac:dyDescent="0.3">
      <c r="A8" s="91"/>
      <c r="B8" s="113" t="s">
        <v>10</v>
      </c>
      <c r="C8" s="58" t="s">
        <v>21</v>
      </c>
      <c r="D8" s="6" t="s">
        <v>11</v>
      </c>
      <c r="E8" s="6" t="str">
        <f t="shared" ref="E8:E22" si="1">CONCATENATE(NETWORKDAYS(F8,G8),"일")</f>
        <v>30일</v>
      </c>
      <c r="F8" s="1">
        <v>45250</v>
      </c>
      <c r="G8" s="1">
        <v>45289</v>
      </c>
      <c r="H8" s="4" t="s">
        <v>10</v>
      </c>
      <c r="I8" s="11">
        <v>0.8</v>
      </c>
      <c r="J8" s="70"/>
      <c r="K8" s="63">
        <f>I8*J8</f>
        <v>0</v>
      </c>
      <c r="L8" s="33">
        <f t="shared" ca="1" si="0"/>
        <v>31</v>
      </c>
    </row>
    <row r="9" spans="1:13" x14ac:dyDescent="0.3">
      <c r="A9" s="91"/>
      <c r="B9" s="114"/>
      <c r="C9" s="3" t="s">
        <v>22</v>
      </c>
      <c r="D9" s="6" t="s">
        <v>34</v>
      </c>
      <c r="E9" s="6" t="str">
        <f t="shared" si="1"/>
        <v>4일</v>
      </c>
      <c r="F9" s="1">
        <v>45250</v>
      </c>
      <c r="G9" s="1">
        <v>45253</v>
      </c>
      <c r="H9" s="4" t="s">
        <v>10</v>
      </c>
      <c r="I9" s="11">
        <v>0.6</v>
      </c>
      <c r="J9" s="70"/>
      <c r="K9" s="63">
        <f t="shared" ref="K9:K13" si="2">I9*J9</f>
        <v>0</v>
      </c>
      <c r="L9" s="33">
        <f t="shared" ca="1" si="0"/>
        <v>0</v>
      </c>
    </row>
    <row r="10" spans="1:13" x14ac:dyDescent="0.3">
      <c r="A10" s="91"/>
      <c r="B10" s="114"/>
      <c r="C10" s="3" t="s">
        <v>37</v>
      </c>
      <c r="D10" s="6" t="s">
        <v>11</v>
      </c>
      <c r="E10" s="6" t="str">
        <f t="shared" si="1"/>
        <v>4일</v>
      </c>
      <c r="F10" s="1">
        <v>45253</v>
      </c>
      <c r="G10" s="1">
        <v>45258</v>
      </c>
      <c r="H10" s="4" t="s">
        <v>10</v>
      </c>
      <c r="I10" s="11">
        <v>0.3</v>
      </c>
      <c r="J10" s="70"/>
      <c r="K10" s="63">
        <f t="shared" si="2"/>
        <v>0</v>
      </c>
      <c r="L10" s="33">
        <f t="shared" ca="1" si="0"/>
        <v>0</v>
      </c>
    </row>
    <row r="11" spans="1:13" x14ac:dyDescent="0.3">
      <c r="A11" s="91"/>
      <c r="B11" s="114"/>
      <c r="C11" s="3" t="s">
        <v>44</v>
      </c>
      <c r="D11" s="6" t="s">
        <v>11</v>
      </c>
      <c r="E11" s="6" t="str">
        <f t="shared" si="1"/>
        <v>4일</v>
      </c>
      <c r="F11" s="1">
        <v>45253</v>
      </c>
      <c r="G11" s="1">
        <v>45258</v>
      </c>
      <c r="H11" s="4" t="s">
        <v>10</v>
      </c>
      <c r="I11" s="11">
        <v>0.3</v>
      </c>
      <c r="J11" s="70"/>
      <c r="K11" s="63">
        <f t="shared" si="2"/>
        <v>0</v>
      </c>
      <c r="L11" s="33">
        <f t="shared" ca="1" si="0"/>
        <v>0</v>
      </c>
    </row>
    <row r="12" spans="1:13" x14ac:dyDescent="0.3">
      <c r="A12" s="91"/>
      <c r="B12" s="114"/>
      <c r="C12" s="3" t="s">
        <v>45</v>
      </c>
      <c r="D12" s="6" t="s">
        <v>11</v>
      </c>
      <c r="E12" s="6" t="str">
        <f t="shared" si="1"/>
        <v>4일</v>
      </c>
      <c r="F12" s="1">
        <v>45253</v>
      </c>
      <c r="G12" s="1">
        <v>45258</v>
      </c>
      <c r="H12" s="4" t="s">
        <v>10</v>
      </c>
      <c r="I12" s="11">
        <v>0</v>
      </c>
      <c r="J12" s="71"/>
      <c r="K12" s="63">
        <f t="shared" si="2"/>
        <v>0</v>
      </c>
      <c r="L12" s="33">
        <f t="shared" ca="1" si="0"/>
        <v>0</v>
      </c>
    </row>
    <row r="13" spans="1:13" x14ac:dyDescent="0.3">
      <c r="A13" s="91"/>
      <c r="B13" s="115"/>
      <c r="C13" s="57" t="s">
        <v>48</v>
      </c>
      <c r="D13" s="6" t="s">
        <v>11</v>
      </c>
      <c r="E13" s="6" t="str">
        <f t="shared" si="1"/>
        <v>4일</v>
      </c>
      <c r="F13" s="20">
        <v>45253</v>
      </c>
      <c r="G13" s="20">
        <v>45258</v>
      </c>
      <c r="H13" s="4" t="s">
        <v>10</v>
      </c>
      <c r="I13" s="11">
        <v>0</v>
      </c>
      <c r="J13" s="72"/>
      <c r="K13" s="63">
        <f t="shared" si="2"/>
        <v>0</v>
      </c>
      <c r="L13" s="33">
        <f t="shared" ca="1" si="0"/>
        <v>0</v>
      </c>
    </row>
    <row r="14" spans="1:13" x14ac:dyDescent="0.3">
      <c r="A14" s="91"/>
      <c r="B14" s="93" t="s">
        <v>4</v>
      </c>
      <c r="C14" s="38" t="s">
        <v>32</v>
      </c>
      <c r="D14" s="21"/>
      <c r="E14" s="21" t="str">
        <f>CONCATENATE(NETWORKDAYS(F14,G14),"일")</f>
        <v>13일</v>
      </c>
      <c r="F14" s="22">
        <f>MIN(F15:F20)</f>
        <v>45259</v>
      </c>
      <c r="G14" s="22">
        <f>MAX(G15:G20)</f>
        <v>45275</v>
      </c>
      <c r="H14" s="22"/>
      <c r="I14" s="23">
        <v>0.7</v>
      </c>
      <c r="J14" s="73">
        <f>I14</f>
        <v>0.7</v>
      </c>
      <c r="K14" s="64">
        <f>SUM(K15:K20)</f>
        <v>0</v>
      </c>
      <c r="L14" s="34">
        <f t="shared" ca="1" si="0"/>
        <v>17</v>
      </c>
    </row>
    <row r="15" spans="1:13" x14ac:dyDescent="0.3">
      <c r="A15" s="91"/>
      <c r="B15" s="113" t="s">
        <v>4</v>
      </c>
      <c r="C15" s="98" t="s">
        <v>50</v>
      </c>
      <c r="D15" s="56" t="s">
        <v>6</v>
      </c>
      <c r="E15" s="5" t="str">
        <f t="shared" si="1"/>
        <v>13일</v>
      </c>
      <c r="F15" s="1">
        <v>45259</v>
      </c>
      <c r="G15" s="1">
        <v>45275</v>
      </c>
      <c r="H15" s="4" t="s">
        <v>40</v>
      </c>
      <c r="I15" s="11">
        <v>0</v>
      </c>
      <c r="J15" s="70"/>
      <c r="K15" s="63">
        <f>I15*J15</f>
        <v>0</v>
      </c>
      <c r="L15" s="33">
        <f t="shared" ca="1" si="0"/>
        <v>17</v>
      </c>
    </row>
    <row r="16" spans="1:13" x14ac:dyDescent="0.3">
      <c r="A16" s="91"/>
      <c r="B16" s="114"/>
      <c r="C16" s="99"/>
      <c r="D16" s="56" t="s">
        <v>6</v>
      </c>
      <c r="E16" s="5" t="str">
        <f t="shared" si="1"/>
        <v>2일</v>
      </c>
      <c r="F16" s="1">
        <v>45259</v>
      </c>
      <c r="G16" s="1">
        <v>45260</v>
      </c>
      <c r="H16" s="20" t="s">
        <v>12</v>
      </c>
      <c r="I16" s="11">
        <v>0</v>
      </c>
      <c r="J16" s="70"/>
      <c r="K16" s="63">
        <f t="shared" ref="K16:K20" si="3">I16*J16</f>
        <v>0</v>
      </c>
      <c r="L16" s="33">
        <f t="shared" ca="1" si="0"/>
        <v>2</v>
      </c>
    </row>
    <row r="17" spans="1:12" x14ac:dyDescent="0.3">
      <c r="A17" s="91"/>
      <c r="B17" s="114"/>
      <c r="C17" s="100"/>
      <c r="D17" s="53" t="s">
        <v>6</v>
      </c>
      <c r="E17" s="5" t="str">
        <f t="shared" si="1"/>
        <v>13일</v>
      </c>
      <c r="F17" s="1">
        <v>45259</v>
      </c>
      <c r="G17" s="1">
        <v>45275</v>
      </c>
      <c r="H17" s="20" t="s">
        <v>5</v>
      </c>
      <c r="I17" s="11">
        <v>0</v>
      </c>
      <c r="J17" s="70"/>
      <c r="K17" s="63">
        <f t="shared" si="3"/>
        <v>0</v>
      </c>
      <c r="L17" s="33">
        <f t="shared" ca="1" si="0"/>
        <v>17</v>
      </c>
    </row>
    <row r="18" spans="1:12" x14ac:dyDescent="0.3">
      <c r="A18" s="91"/>
      <c r="B18" s="114"/>
      <c r="C18" s="101" t="s">
        <v>49</v>
      </c>
      <c r="D18" s="53" t="s">
        <v>6</v>
      </c>
      <c r="E18" s="5" t="str">
        <f t="shared" si="1"/>
        <v>11일</v>
      </c>
      <c r="F18" s="1">
        <v>45259</v>
      </c>
      <c r="G18" s="1">
        <v>45273</v>
      </c>
      <c r="H18" s="1" t="s">
        <v>2</v>
      </c>
      <c r="I18" s="11">
        <v>0</v>
      </c>
      <c r="J18" s="70"/>
      <c r="K18" s="63">
        <f t="shared" si="3"/>
        <v>0</v>
      </c>
      <c r="L18" s="33">
        <f t="shared" ca="1" si="0"/>
        <v>15</v>
      </c>
    </row>
    <row r="19" spans="1:12" x14ac:dyDescent="0.3">
      <c r="A19" s="91"/>
      <c r="B19" s="114"/>
      <c r="C19" s="100"/>
      <c r="D19" s="6" t="s">
        <v>6</v>
      </c>
      <c r="E19" s="5" t="str">
        <f t="shared" si="1"/>
        <v>13일</v>
      </c>
      <c r="F19" s="1">
        <v>45259</v>
      </c>
      <c r="G19" s="1">
        <v>45275</v>
      </c>
      <c r="H19" s="20" t="s">
        <v>41</v>
      </c>
      <c r="I19" s="11">
        <v>0</v>
      </c>
      <c r="J19" s="70"/>
      <c r="K19" s="63">
        <f t="shared" si="3"/>
        <v>0</v>
      </c>
      <c r="L19" s="33">
        <f t="shared" ca="1" si="0"/>
        <v>17</v>
      </c>
    </row>
    <row r="20" spans="1:12" x14ac:dyDescent="0.3">
      <c r="A20" s="91"/>
      <c r="B20" s="115"/>
      <c r="C20" s="57" t="s">
        <v>51</v>
      </c>
      <c r="D20" s="6" t="s">
        <v>6</v>
      </c>
      <c r="E20" s="5" t="str">
        <f t="shared" si="1"/>
        <v>3일</v>
      </c>
      <c r="F20" s="1">
        <v>45273</v>
      </c>
      <c r="G20" s="1">
        <v>45275</v>
      </c>
      <c r="H20" s="20" t="s">
        <v>2</v>
      </c>
      <c r="I20" s="11">
        <v>0</v>
      </c>
      <c r="J20" s="70"/>
      <c r="K20" s="63">
        <f t="shared" si="3"/>
        <v>0</v>
      </c>
      <c r="L20" s="33">
        <f t="shared" ca="1" si="0"/>
        <v>17</v>
      </c>
    </row>
    <row r="21" spans="1:12" x14ac:dyDescent="0.3">
      <c r="A21" s="91"/>
      <c r="B21" s="93" t="s">
        <v>0</v>
      </c>
      <c r="C21" s="38" t="s">
        <v>17</v>
      </c>
      <c r="D21" s="21"/>
      <c r="E21" s="21" t="str">
        <f>CONCATENATE(NETWORKDAYS(F21,G21),"일")</f>
        <v>5일</v>
      </c>
      <c r="F21" s="25">
        <f>MIN(F22:F22)</f>
        <v>45278</v>
      </c>
      <c r="G21" s="22">
        <f>MAX(G22:G22)</f>
        <v>45282</v>
      </c>
      <c r="H21" s="22"/>
      <c r="I21" s="23">
        <v>0.1</v>
      </c>
      <c r="J21" s="73">
        <f>I21</f>
        <v>0.1</v>
      </c>
      <c r="K21" s="64">
        <f>SUM(K22:K22)</f>
        <v>0</v>
      </c>
      <c r="L21" s="34">
        <f t="shared" ca="1" si="0"/>
        <v>24</v>
      </c>
    </row>
    <row r="22" spans="1:12" ht="16.5" customHeight="1" x14ac:dyDescent="0.3">
      <c r="A22" s="91"/>
      <c r="B22" s="39" t="s">
        <v>47</v>
      </c>
      <c r="C22" s="54" t="s">
        <v>25</v>
      </c>
      <c r="D22" s="6" t="s">
        <v>6</v>
      </c>
      <c r="E22" s="6" t="str">
        <f t="shared" si="1"/>
        <v>5일</v>
      </c>
      <c r="F22" s="1">
        <v>45278</v>
      </c>
      <c r="G22" s="1">
        <v>45282</v>
      </c>
      <c r="H22" s="1" t="s">
        <v>10</v>
      </c>
      <c r="I22" s="12">
        <v>0</v>
      </c>
      <c r="J22" s="74"/>
      <c r="K22" s="65">
        <f t="shared" ref="K22" si="4">I22*J22</f>
        <v>0</v>
      </c>
      <c r="L22" s="35">
        <f t="shared" ca="1" si="0"/>
        <v>24</v>
      </c>
    </row>
    <row r="23" spans="1:12" x14ac:dyDescent="0.3">
      <c r="A23" s="91"/>
      <c r="B23" s="93" t="s">
        <v>26</v>
      </c>
      <c r="C23" s="38" t="s">
        <v>26</v>
      </c>
      <c r="D23" s="24"/>
      <c r="E23" s="21" t="str">
        <f>CONCATENATE(NETWORKDAYS(F23,G23),"일")</f>
        <v>5일</v>
      </c>
      <c r="F23" s="22">
        <f>MIN(F24:F26)</f>
        <v>45285</v>
      </c>
      <c r="G23" s="22">
        <f>MAX(G24:G26)</f>
        <v>45289</v>
      </c>
      <c r="H23" s="22"/>
      <c r="I23" s="23">
        <v>0.1</v>
      </c>
      <c r="J23" s="73">
        <f>I23</f>
        <v>0.1</v>
      </c>
      <c r="K23" s="64">
        <f>SUM(K24:K26)</f>
        <v>0</v>
      </c>
      <c r="L23" s="34">
        <f t="shared" ca="1" si="0"/>
        <v>31</v>
      </c>
    </row>
    <row r="24" spans="1:12" x14ac:dyDescent="0.3">
      <c r="A24" s="91"/>
      <c r="B24" s="128" t="s">
        <v>26</v>
      </c>
      <c r="C24" s="54" t="s">
        <v>29</v>
      </c>
      <c r="D24" s="26" t="s">
        <v>6</v>
      </c>
      <c r="E24" s="26" t="str">
        <f>CONCATENATE(NETWORKDAYS(F25,G25),"일")</f>
        <v>5일</v>
      </c>
      <c r="F24" s="60">
        <v>45285</v>
      </c>
      <c r="G24" s="60">
        <v>45289</v>
      </c>
      <c r="H24" s="60" t="s">
        <v>10</v>
      </c>
      <c r="I24" s="29">
        <v>0</v>
      </c>
      <c r="J24" s="75"/>
      <c r="K24" s="66">
        <f>I24*J24</f>
        <v>0</v>
      </c>
      <c r="L24" s="37">
        <f ca="1">IF(G25-$J$2&lt;=0,0,G25-$J$2)</f>
        <v>31</v>
      </c>
    </row>
    <row r="25" spans="1:12" x14ac:dyDescent="0.3">
      <c r="A25" s="91"/>
      <c r="B25" s="129"/>
      <c r="C25" s="55" t="s">
        <v>24</v>
      </c>
      <c r="D25" s="6" t="s">
        <v>6</v>
      </c>
      <c r="E25" s="6" t="str">
        <f>CONCATENATE(NETWORKDAYS(F26,G26),"일")</f>
        <v>1일</v>
      </c>
      <c r="F25" s="1">
        <v>45285</v>
      </c>
      <c r="G25" s="1">
        <v>45289</v>
      </c>
      <c r="H25" s="4" t="s">
        <v>10</v>
      </c>
      <c r="I25" s="12">
        <v>0</v>
      </c>
      <c r="J25" s="76"/>
      <c r="K25" s="67">
        <f t="shared" ref="K25:K26" si="5">I25*J25</f>
        <v>0</v>
      </c>
      <c r="L25" s="33">
        <f ca="1">IF(G26-$J$2&lt;=0,0,G26-$J$2)</f>
        <v>31</v>
      </c>
    </row>
    <row r="26" spans="1:12" ht="17.25" thickBot="1" x14ac:dyDescent="0.35">
      <c r="A26" s="59"/>
      <c r="B26" s="130"/>
      <c r="C26" s="77" t="s">
        <v>7</v>
      </c>
      <c r="D26" s="78" t="s">
        <v>6</v>
      </c>
      <c r="E26" s="79" t="str">
        <f>CONCATENATE(NETWORKDAYS(F26,G26),"일")</f>
        <v>1일</v>
      </c>
      <c r="F26" s="80">
        <v>45289</v>
      </c>
      <c r="G26" s="80">
        <v>45289</v>
      </c>
      <c r="H26" s="81" t="s">
        <v>10</v>
      </c>
      <c r="I26" s="82">
        <v>0</v>
      </c>
      <c r="J26" s="83"/>
      <c r="K26" s="84">
        <f t="shared" si="5"/>
        <v>0</v>
      </c>
      <c r="L26" s="85">
        <f ca="1">IF(G26-$J$2&lt;=0,0,G26-$J$2)</f>
        <v>31</v>
      </c>
    </row>
  </sheetData>
  <mergeCells count="13">
    <mergeCell ref="B24:B26"/>
    <mergeCell ref="K3:L4"/>
    <mergeCell ref="B15:B20"/>
    <mergeCell ref="B8:B13"/>
    <mergeCell ref="B3:B4"/>
    <mergeCell ref="C3:C4"/>
    <mergeCell ref="D3:D4"/>
    <mergeCell ref="E3:I4"/>
    <mergeCell ref="C15:C17"/>
    <mergeCell ref="C18:C19"/>
    <mergeCell ref="B6:C6"/>
    <mergeCell ref="B2:D2"/>
    <mergeCell ref="J3:J5"/>
  </mergeCells>
  <phoneticPr fontId="7" type="noConversion"/>
  <conditionalFormatting sqref="D7:D26">
    <cfRule type="containsText" dxfId="17" priority="1" operator="containsText" text="계획">
      <formula>NOT(ISERROR(SEARCH("계획",D7)))</formula>
    </cfRule>
    <cfRule type="containsText" dxfId="16" priority="2" operator="containsText" text="완료">
      <formula>NOT(ISERROR(SEARCH("완료",D7)))</formula>
    </cfRule>
    <cfRule type="containsText" dxfId="15" priority="3" operator="containsText" text="진행">
      <formula>NOT(ISERROR(SEARCH("진행",D7)))</formula>
    </cfRule>
  </conditionalFormatting>
  <conditionalFormatting sqref="H6:H26">
    <cfRule type="containsText" dxfId="14" priority="4" operator="containsText" text="공통">
      <formula>NOT(ISERROR(SEARCH("공통",H6)))</formula>
    </cfRule>
    <cfRule type="containsText" dxfId="13" priority="5" operator="containsText" text="김민수">
      <formula>NOT(ISERROR(SEARCH("김민수",H6)))</formula>
    </cfRule>
    <cfRule type="containsText" dxfId="12" priority="6" operator="containsText" text="이찬녕">
      <formula>NOT(ISERROR(SEARCH("이찬녕",H6)))</formula>
    </cfRule>
    <cfRule type="containsText" dxfId="11" priority="7" operator="containsText" text="임유하">
      <formula>NOT(ISERROR(SEARCH("임유하",H6)))</formula>
    </cfRule>
    <cfRule type="containsText" dxfId="10" priority="8" operator="containsText" text="이형석">
      <formula>NOT(ISERROR(SEARCH("이형석",H6)))</formula>
    </cfRule>
    <cfRule type="containsText" dxfId="9" priority="9" operator="containsText" text="전혁선">
      <formula>NOT(ISERROR(SEARCH("전혁선",H6)))</formula>
    </cfRule>
  </conditionalFormatting>
  <conditionalFormatting sqref="I8:I13 I15:I20 I22 I24:I26">
    <cfRule type="cellIs" dxfId="8" priority="23" operator="between">
      <formula>0.01</formula>
      <formula>0.69</formula>
    </cfRule>
    <cfRule type="cellIs" dxfId="7" priority="24" operator="between">
      <formula>0.7</formula>
      <formula>0.99</formula>
    </cfRule>
    <cfRule type="cellIs" dxfId="6" priority="25" operator="equal">
      <formula>1</formula>
    </cfRule>
  </conditionalFormatting>
  <dataValidations count="2">
    <dataValidation type="list" operator="equal" allowBlank="1" showInputMessage="1" showErrorMessage="1" sqref="H6:H26" xr:uid="{A15ED28A-F900-44C7-B573-44B919FDAFCD}">
      <formula1>"공통, 김민수, 이찬녕, 이형석, 임유하, 전혁선"</formula1>
    </dataValidation>
    <dataValidation type="list" allowBlank="1" showInputMessage="1" showErrorMessage="1" sqref="D6:D26" xr:uid="{00000000-0002-0000-0000-000000000000}">
      <formula1>"계획,진행,완료"</formula1>
    </dataValidation>
  </dataValidations>
  <pageMargins left="0.74805557727813721" right="0.74805557727813721" top="0.98430556058883667" bottom="0.98430556058883667" header="0.51152777671813965" footer="0.51152777671813965"/>
  <pageSetup paperSize="9" scale="4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3:AH17"/>
  <sheetViews>
    <sheetView zoomScale="130" zoomScaleNormal="130" zoomScaleSheetLayoutView="100" workbookViewId="0">
      <selection activeCell="J17" sqref="J17"/>
    </sheetView>
  </sheetViews>
  <sheetFormatPr defaultColWidth="9" defaultRowHeight="16.5" x14ac:dyDescent="0.3"/>
  <cols>
    <col min="2" max="2" width="17.5" bestFit="1" customWidth="1"/>
    <col min="4" max="4" width="1.25" customWidth="1"/>
    <col min="5" max="34" width="2.625" customWidth="1"/>
  </cols>
  <sheetData>
    <row r="3" spans="2:34" x14ac:dyDescent="0.3">
      <c r="B3" s="142" t="s">
        <v>13</v>
      </c>
      <c r="C3" s="144" t="s">
        <v>3</v>
      </c>
      <c r="D3" s="144"/>
      <c r="E3" s="155" t="s">
        <v>8</v>
      </c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7"/>
    </row>
    <row r="4" spans="2:34" x14ac:dyDescent="0.3">
      <c r="B4" s="143"/>
      <c r="C4" s="145"/>
      <c r="D4" s="146"/>
      <c r="E4" s="158" t="s">
        <v>36</v>
      </c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60"/>
    </row>
    <row r="5" spans="2:34" x14ac:dyDescent="0.3">
      <c r="B5" s="163" t="s">
        <v>35</v>
      </c>
      <c r="C5" s="164"/>
      <c r="D5" s="165"/>
      <c r="E5" s="151">
        <v>1</v>
      </c>
      <c r="F5" s="132"/>
      <c r="G5" s="132"/>
      <c r="H5" s="132"/>
      <c r="I5" s="133"/>
      <c r="J5" s="162">
        <v>2</v>
      </c>
      <c r="K5" s="159"/>
      <c r="L5" s="159"/>
      <c r="M5" s="159"/>
      <c r="N5" s="160"/>
      <c r="O5" s="161">
        <v>3</v>
      </c>
      <c r="P5" s="159"/>
      <c r="Q5" s="159"/>
      <c r="R5" s="159"/>
      <c r="S5" s="160"/>
      <c r="T5" s="161">
        <v>4</v>
      </c>
      <c r="U5" s="159"/>
      <c r="V5" s="159"/>
      <c r="W5" s="159"/>
      <c r="X5" s="160"/>
      <c r="Y5" s="161">
        <v>5</v>
      </c>
      <c r="Z5" s="159"/>
      <c r="AA5" s="159"/>
      <c r="AB5" s="159"/>
      <c r="AC5" s="160"/>
      <c r="AD5" s="131">
        <v>6</v>
      </c>
      <c r="AE5" s="132"/>
      <c r="AF5" s="132"/>
      <c r="AG5" s="132"/>
      <c r="AH5" s="133"/>
    </row>
    <row r="6" spans="2:34" x14ac:dyDescent="0.3">
      <c r="B6" s="42" t="s">
        <v>21</v>
      </c>
      <c r="C6" s="134" t="s">
        <v>5</v>
      </c>
      <c r="D6" s="135"/>
      <c r="E6" s="50"/>
      <c r="F6" s="50"/>
      <c r="G6" s="50"/>
      <c r="H6" s="50"/>
      <c r="I6" s="51"/>
      <c r="J6" s="40"/>
      <c r="K6" s="27"/>
      <c r="L6" s="27"/>
      <c r="M6" s="27"/>
      <c r="N6" s="41"/>
      <c r="O6" s="40"/>
      <c r="P6" s="27"/>
      <c r="Q6" s="27"/>
      <c r="R6" s="27"/>
      <c r="S6" s="41"/>
      <c r="T6" s="40"/>
      <c r="U6" s="27"/>
      <c r="V6" s="27"/>
      <c r="W6" s="27"/>
      <c r="X6" s="41"/>
      <c r="Y6" s="40"/>
      <c r="Z6" s="27"/>
      <c r="AA6" s="27"/>
      <c r="AB6" s="27"/>
      <c r="AC6" s="41"/>
      <c r="AD6" s="40"/>
      <c r="AE6" s="27"/>
      <c r="AF6" s="27"/>
      <c r="AG6" s="27"/>
      <c r="AH6" s="27"/>
    </row>
    <row r="7" spans="2:34" x14ac:dyDescent="0.3">
      <c r="B7" s="43" t="s">
        <v>22</v>
      </c>
      <c r="C7" s="134" t="s">
        <v>10</v>
      </c>
      <c r="D7" s="135"/>
      <c r="E7" s="50"/>
      <c r="F7" s="50"/>
      <c r="G7" s="50"/>
      <c r="H7" s="27"/>
      <c r="I7" s="41"/>
      <c r="J7" s="40"/>
      <c r="K7" s="27"/>
      <c r="L7" s="27"/>
      <c r="M7" s="27"/>
      <c r="N7" s="41"/>
      <c r="O7" s="40"/>
      <c r="P7" s="27"/>
      <c r="Q7" s="27"/>
      <c r="R7" s="27"/>
      <c r="S7" s="41"/>
      <c r="T7" s="40"/>
      <c r="U7" s="27"/>
      <c r="V7" s="27"/>
      <c r="W7" s="27"/>
      <c r="X7" s="41"/>
      <c r="Y7" s="40"/>
      <c r="Z7" s="27"/>
      <c r="AA7" s="27"/>
      <c r="AB7" s="27"/>
      <c r="AC7" s="41"/>
      <c r="AD7" s="40"/>
      <c r="AE7" s="27"/>
      <c r="AF7" s="27"/>
      <c r="AG7" s="27"/>
      <c r="AH7" s="27"/>
    </row>
    <row r="8" spans="2:34" x14ac:dyDescent="0.3">
      <c r="B8" s="44" t="s">
        <v>37</v>
      </c>
      <c r="C8" s="134" t="s">
        <v>10</v>
      </c>
      <c r="D8" s="135"/>
      <c r="E8" s="27"/>
      <c r="F8" s="27"/>
      <c r="G8" s="50"/>
      <c r="H8" s="50"/>
      <c r="I8" s="51"/>
      <c r="J8" s="52"/>
      <c r="K8" s="50"/>
      <c r="L8" s="27"/>
      <c r="M8" s="27"/>
      <c r="N8" s="41"/>
      <c r="O8" s="40"/>
      <c r="P8" s="27"/>
      <c r="Q8" s="27"/>
      <c r="R8" s="27"/>
      <c r="S8" s="41"/>
      <c r="T8" s="40"/>
      <c r="U8" s="27"/>
      <c r="V8" s="27"/>
      <c r="W8" s="27"/>
      <c r="X8" s="41"/>
      <c r="Y8" s="40"/>
      <c r="Z8" s="27"/>
      <c r="AA8" s="27"/>
      <c r="AB8" s="27"/>
      <c r="AC8" s="41"/>
      <c r="AD8" s="40"/>
      <c r="AE8" s="27"/>
      <c r="AF8" s="27"/>
      <c r="AG8" s="27"/>
      <c r="AH8" s="27"/>
    </row>
    <row r="9" spans="2:34" x14ac:dyDescent="0.3">
      <c r="B9" s="49" t="s">
        <v>42</v>
      </c>
      <c r="C9" s="134" t="s">
        <v>10</v>
      </c>
      <c r="D9" s="135"/>
      <c r="E9" s="27"/>
      <c r="F9" s="27"/>
      <c r="G9" s="50"/>
      <c r="H9" s="50"/>
      <c r="I9" s="51"/>
      <c r="J9" s="52"/>
      <c r="K9" s="50"/>
      <c r="L9" s="27"/>
      <c r="M9" s="27"/>
      <c r="N9" s="41"/>
      <c r="O9" s="40"/>
      <c r="P9" s="27"/>
      <c r="Q9" s="27"/>
      <c r="R9" s="27"/>
      <c r="S9" s="41"/>
      <c r="T9" s="40"/>
      <c r="U9" s="27"/>
      <c r="V9" s="27"/>
      <c r="W9" s="27"/>
      <c r="X9" s="41"/>
      <c r="Y9" s="40"/>
      <c r="Z9" s="27"/>
      <c r="AA9" s="27"/>
      <c r="AB9" s="27"/>
      <c r="AC9" s="41"/>
      <c r="AD9" s="40"/>
      <c r="AE9" s="27"/>
      <c r="AF9" s="27"/>
      <c r="AG9" s="27"/>
      <c r="AH9" s="27"/>
    </row>
    <row r="10" spans="2:34" x14ac:dyDescent="0.3">
      <c r="B10" s="136" t="s">
        <v>39</v>
      </c>
      <c r="C10" s="149" t="s">
        <v>40</v>
      </c>
      <c r="D10" s="150"/>
      <c r="E10" s="27"/>
      <c r="F10" s="27"/>
      <c r="G10" s="27"/>
      <c r="H10" s="45"/>
      <c r="I10" s="48"/>
      <c r="J10" s="47"/>
      <c r="K10" s="45"/>
      <c r="L10" s="45"/>
      <c r="M10" s="45"/>
      <c r="N10" s="48"/>
      <c r="O10" s="45"/>
      <c r="P10" s="45"/>
      <c r="Q10" s="45"/>
      <c r="R10" s="45"/>
      <c r="S10" s="48"/>
      <c r="T10" s="47"/>
      <c r="U10" s="45"/>
      <c r="V10" s="45"/>
      <c r="W10" s="45"/>
      <c r="X10" s="48"/>
      <c r="Y10" s="27"/>
      <c r="Z10" s="27"/>
      <c r="AA10" s="27"/>
      <c r="AB10" s="27"/>
      <c r="AC10" s="41"/>
      <c r="AD10" s="27"/>
      <c r="AE10" s="27"/>
      <c r="AF10" s="27"/>
      <c r="AG10" s="27"/>
      <c r="AH10" s="27"/>
    </row>
    <row r="11" spans="2:34" x14ac:dyDescent="0.3">
      <c r="B11" s="147"/>
      <c r="C11" s="151" t="s">
        <v>12</v>
      </c>
      <c r="D11" s="152"/>
      <c r="E11" s="27"/>
      <c r="F11" s="27"/>
      <c r="G11" s="27"/>
      <c r="H11" s="45"/>
      <c r="I11" s="48"/>
      <c r="J11" s="47"/>
      <c r="K11" s="45"/>
      <c r="L11" s="45"/>
      <c r="M11" s="45"/>
      <c r="N11" s="41"/>
      <c r="O11" s="27"/>
      <c r="P11" s="27"/>
      <c r="Q11" s="27"/>
      <c r="R11" s="27"/>
      <c r="S11" s="41"/>
      <c r="T11" s="40"/>
      <c r="U11" s="27"/>
      <c r="V11" s="27"/>
      <c r="W11" s="27"/>
      <c r="X11" s="41"/>
      <c r="Y11" s="27"/>
      <c r="Z11" s="27"/>
      <c r="AA11" s="27"/>
      <c r="AB11" s="27"/>
      <c r="AC11" s="41"/>
      <c r="AD11" s="27"/>
      <c r="AE11" s="27"/>
      <c r="AF11" s="27"/>
      <c r="AG11" s="27"/>
      <c r="AH11" s="27"/>
    </row>
    <row r="12" spans="2:34" x14ac:dyDescent="0.3">
      <c r="B12" s="148"/>
      <c r="C12" s="153" t="s">
        <v>5</v>
      </c>
      <c r="D12" s="154"/>
      <c r="E12" s="27"/>
      <c r="G12" s="27"/>
      <c r="H12" s="45"/>
      <c r="I12" s="48"/>
      <c r="J12" s="47"/>
      <c r="K12" s="45"/>
      <c r="L12" s="45"/>
      <c r="M12" s="45"/>
      <c r="N12" s="48"/>
      <c r="O12" s="47"/>
      <c r="P12" s="45"/>
      <c r="Q12" s="45"/>
      <c r="R12" s="45"/>
      <c r="S12" s="48"/>
      <c r="T12" s="47"/>
      <c r="U12" s="45"/>
      <c r="V12" s="45"/>
      <c r="W12" s="45"/>
      <c r="X12" s="48"/>
      <c r="Y12" s="40"/>
      <c r="Z12" s="27"/>
      <c r="AA12" s="27"/>
      <c r="AB12" s="27"/>
      <c r="AC12" s="41"/>
      <c r="AD12" s="40"/>
      <c r="AE12" s="27"/>
      <c r="AF12" s="27"/>
      <c r="AG12" s="27"/>
      <c r="AH12" s="27"/>
    </row>
    <row r="13" spans="2:34" x14ac:dyDescent="0.3">
      <c r="B13" s="136" t="s">
        <v>38</v>
      </c>
      <c r="C13" s="138" t="s">
        <v>2</v>
      </c>
      <c r="D13" s="139"/>
      <c r="E13" s="27"/>
      <c r="F13" s="27"/>
      <c r="G13" s="27"/>
      <c r="H13" s="45"/>
      <c r="I13" s="48"/>
      <c r="J13" s="47"/>
      <c r="K13" s="45"/>
      <c r="L13" s="45"/>
      <c r="M13" s="45"/>
      <c r="N13" s="48"/>
      <c r="O13" s="45"/>
      <c r="P13" s="45"/>
      <c r="Q13" s="45"/>
      <c r="R13" s="45"/>
      <c r="S13" s="48"/>
      <c r="T13" s="47"/>
      <c r="U13" s="45"/>
      <c r="V13" s="45"/>
      <c r="W13" s="45"/>
      <c r="X13" s="48"/>
      <c r="Y13" s="27"/>
      <c r="Z13" s="27"/>
      <c r="AA13" s="27"/>
      <c r="AB13" s="27"/>
      <c r="AC13" s="41"/>
      <c r="AD13" s="27"/>
      <c r="AE13" s="27"/>
      <c r="AF13" s="27"/>
      <c r="AG13" s="27"/>
      <c r="AH13" s="27"/>
    </row>
    <row r="14" spans="2:34" x14ac:dyDescent="0.3">
      <c r="B14" s="137"/>
      <c r="C14" s="140" t="s">
        <v>41</v>
      </c>
      <c r="D14" s="141"/>
      <c r="E14" s="27"/>
      <c r="F14" s="27"/>
      <c r="G14" s="27"/>
      <c r="H14" s="45"/>
      <c r="I14" s="48"/>
      <c r="J14" s="47"/>
      <c r="K14" s="45"/>
      <c r="L14" s="45"/>
      <c r="M14" s="45"/>
      <c r="N14" s="48"/>
      <c r="O14" s="45"/>
      <c r="P14" s="45"/>
      <c r="Q14" s="45"/>
      <c r="R14" s="45"/>
      <c r="S14" s="48"/>
      <c r="T14" s="47"/>
      <c r="U14" s="45"/>
      <c r="V14" s="45"/>
      <c r="W14" s="45"/>
      <c r="X14" s="48"/>
      <c r="Y14" s="27"/>
      <c r="Z14" s="27"/>
      <c r="AA14" s="27"/>
      <c r="AB14" s="27"/>
      <c r="AC14" s="41"/>
      <c r="AD14" s="27"/>
      <c r="AE14" s="27"/>
      <c r="AF14" s="27"/>
      <c r="AG14" s="27"/>
      <c r="AH14" s="27"/>
    </row>
    <row r="15" spans="2:34" x14ac:dyDescent="0.3">
      <c r="B15" s="43" t="s">
        <v>25</v>
      </c>
      <c r="C15" s="134" t="s">
        <v>10</v>
      </c>
      <c r="D15" s="135"/>
      <c r="E15" s="27"/>
      <c r="F15" s="27"/>
      <c r="G15" s="27"/>
      <c r="H15" s="27"/>
      <c r="I15" s="41"/>
      <c r="J15" s="40"/>
      <c r="K15" s="27"/>
      <c r="L15" s="27"/>
      <c r="M15" s="27"/>
      <c r="N15" s="41"/>
      <c r="O15" s="40"/>
      <c r="P15" s="27"/>
      <c r="Q15" s="27"/>
      <c r="R15" s="27"/>
      <c r="S15" s="41"/>
      <c r="T15" s="40"/>
      <c r="U15" s="27"/>
      <c r="V15" s="27"/>
      <c r="W15" s="27"/>
      <c r="X15" s="41"/>
      <c r="Y15" s="52"/>
      <c r="Z15" s="50"/>
      <c r="AA15" s="50"/>
      <c r="AB15" s="50"/>
      <c r="AC15" s="51"/>
      <c r="AD15" s="40"/>
      <c r="AE15" s="27"/>
      <c r="AF15" s="27"/>
      <c r="AG15" s="27"/>
      <c r="AH15" s="27"/>
    </row>
    <row r="16" spans="2:34" x14ac:dyDescent="0.3">
      <c r="B16" s="44" t="s">
        <v>43</v>
      </c>
      <c r="C16" s="140" t="s">
        <v>10</v>
      </c>
      <c r="D16" s="141"/>
      <c r="E16" s="27"/>
      <c r="F16" s="27"/>
      <c r="G16" s="27"/>
      <c r="H16" s="27"/>
      <c r="I16" s="41"/>
      <c r="J16" s="40"/>
      <c r="K16" s="27"/>
      <c r="L16" s="27"/>
      <c r="M16" s="27"/>
      <c r="N16" s="41"/>
      <c r="O16" s="40"/>
      <c r="P16" s="27"/>
      <c r="Q16" s="27"/>
      <c r="R16" s="27"/>
      <c r="S16" s="41"/>
      <c r="T16" s="40"/>
      <c r="U16" s="27"/>
      <c r="V16" s="27"/>
      <c r="W16" s="27"/>
      <c r="X16" s="41"/>
      <c r="Y16" s="40"/>
      <c r="Z16" s="27"/>
      <c r="AA16" s="27"/>
      <c r="AB16" s="27"/>
      <c r="AC16" s="41"/>
      <c r="AD16" s="52"/>
      <c r="AE16" s="50"/>
      <c r="AF16" s="50"/>
      <c r="AG16" s="50"/>
      <c r="AH16" s="50"/>
    </row>
    <row r="17" spans="3:4" x14ac:dyDescent="0.3">
      <c r="C17" s="28"/>
      <c r="D17" s="28"/>
    </row>
  </sheetData>
  <mergeCells count="24">
    <mergeCell ref="E3:AH3"/>
    <mergeCell ref="E4:AH4"/>
    <mergeCell ref="T5:X5"/>
    <mergeCell ref="Y5:AC5"/>
    <mergeCell ref="E5:I5"/>
    <mergeCell ref="J5:N5"/>
    <mergeCell ref="O5:S5"/>
    <mergeCell ref="C16:D16"/>
    <mergeCell ref="B3:B4"/>
    <mergeCell ref="C3:D4"/>
    <mergeCell ref="C6:D6"/>
    <mergeCell ref="C7:D7"/>
    <mergeCell ref="C15:D15"/>
    <mergeCell ref="B10:B12"/>
    <mergeCell ref="C10:D10"/>
    <mergeCell ref="C11:D11"/>
    <mergeCell ref="C12:D12"/>
    <mergeCell ref="B5:D5"/>
    <mergeCell ref="AD5:AH5"/>
    <mergeCell ref="C8:D8"/>
    <mergeCell ref="B13:B14"/>
    <mergeCell ref="C13:D13"/>
    <mergeCell ref="C14:D14"/>
    <mergeCell ref="C9:D9"/>
  </mergeCells>
  <phoneticPr fontId="7" type="noConversion"/>
  <conditionalFormatting sqref="C6:D16">
    <cfRule type="containsText" dxfId="5" priority="1" operator="containsText" text="공통">
      <formula>NOT(ISERROR(SEARCH("공통",C6)))</formula>
    </cfRule>
    <cfRule type="containsText" dxfId="4" priority="2" operator="containsText" text="전혁선">
      <formula>NOT(ISERROR(SEARCH("전혁선",C6)))</formula>
    </cfRule>
    <cfRule type="containsText" dxfId="3" priority="3" operator="containsText" text="이형석">
      <formula>NOT(ISERROR(SEARCH("이형석",C6)))</formula>
    </cfRule>
    <cfRule type="containsText" dxfId="2" priority="4" operator="containsText" text="임유하">
      <formula>NOT(ISERROR(SEARCH("임유하",C6)))</formula>
    </cfRule>
    <cfRule type="containsText" dxfId="1" priority="5" operator="containsText" text="이찬녕">
      <formula>NOT(ISERROR(SEARCH("이찬녕",C6)))</formula>
    </cfRule>
    <cfRule type="containsText" dxfId="0" priority="6" operator="containsText" text="김민수">
      <formula>NOT(ISERROR(SEARCH("김민수",C6)))</formula>
    </cfRule>
  </conditionalFormatting>
  <dataValidations count="2">
    <dataValidation type="list" operator="equal" allowBlank="1" showInputMessage="1" showErrorMessage="1" sqref="C17:D17" xr:uid="{00000000-0002-0000-0100-000000000000}">
      <formula1>$V$6:$V$14</formula1>
    </dataValidation>
    <dataValidation type="list" operator="equal" allowBlank="1" showInputMessage="1" showErrorMessage="1" sqref="D6:D7 D10:D12 D15:D16 C6:C16" xr:uid="{22A8CB1A-FB55-4200-B183-D5E061690655}">
      <formula1>"공통, 김민수, 이찬녕, 이형석, 임유하, 전혁선"</formula1>
    </dataValidation>
  </dataValidations>
  <pageMargins left="0.74805557727813721" right="0.74805557727813721" top="0.98430556058883667" bottom="0.98430556058883667" header="0.51166665554046631" footer="0.51166665554046631"/>
  <pageSetup paperSize="9" scale="6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WBS</vt:lpstr>
      <vt:lpstr>Table</vt:lpstr>
      <vt:lpstr>Table!Print_Area</vt:lpstr>
      <vt:lpstr>WBS!Print_Area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hs l</cp:lastModifiedBy>
  <cp:revision>16</cp:revision>
  <cp:lastPrinted>2023-11-23T06:46:54Z</cp:lastPrinted>
  <dcterms:created xsi:type="dcterms:W3CDTF">2015-11-09T07:39:26Z</dcterms:created>
  <dcterms:modified xsi:type="dcterms:W3CDTF">2023-11-28T01:27:24Z</dcterms:modified>
  <cp:version>1200.0100.01</cp:version>
</cp:coreProperties>
</file>