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990" windowHeight="7380" tabRatio="401" firstSheet="17" activeTab="20"/>
  </bookViews>
  <sheets>
    <sheet name="SYNTHESE" sheetId="31" r:id="rId1"/>
    <sheet name="CUMUL_SYNTHESE" sheetId="32" r:id="rId2"/>
    <sheet name="Maladie_mnt" sheetId="25" r:id="rId3"/>
    <sheet name="Maternité_mnt" sheetId="27" r:id="rId4"/>
    <sheet name="Inva_mnt" sheetId="13" r:id="rId5"/>
    <sheet name="AT_mnt" sheetId="30" r:id="rId6"/>
    <sheet name="Tousrisques_mnt" sheetId="18" r:id="rId7"/>
    <sheet name="Maladie_nbre" sheetId="19" r:id="rId8"/>
    <sheet name="Maternité_nbre" sheetId="20" r:id="rId9"/>
    <sheet name="AT_nbre" sheetId="21" r:id="rId10"/>
    <sheet name="Tousrisques_nbre" sheetId="22" r:id="rId11"/>
    <sheet name="CUMUL_Maladie_mnt" sheetId="33" r:id="rId12"/>
    <sheet name="CUMUL_Maternité_mnt" sheetId="34" r:id="rId13"/>
    <sheet name="CUMUL_Inva_mnt" sheetId="35" r:id="rId14"/>
    <sheet name="CUMUL_AT_mnt" sheetId="36" r:id="rId15"/>
    <sheet name="CUMUL_Tousrisques_mnt" sheetId="37" r:id="rId16"/>
    <sheet name="CUMUL_Maladie_nbre" sheetId="38" r:id="rId17"/>
    <sheet name="CUMUL_Maternité_nbre" sheetId="39" r:id="rId18"/>
    <sheet name="CUMUL_AT_nbre" sheetId="40" r:id="rId19"/>
    <sheet name="CUMUL_Tousrisques_nbre" sheetId="41" r:id="rId20"/>
    <sheet name="TAUX" sheetId="42"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45621" fullCalcOnLoad="1"/>
</workbook>
</file>

<file path=xl/calcChain.xml><?xml version="1.0" encoding="utf-8"?>
<calcChain xmlns="http://schemas.openxmlformats.org/spreadsheetml/2006/main">
  <c r="C3" i="41" l="1"/>
  <c r="G5" i="41"/>
  <c r="G6" i="41"/>
  <c r="C112" i="41"/>
  <c r="G114" i="41"/>
  <c r="G115" i="41"/>
  <c r="B3" i="40"/>
  <c r="E5" i="40"/>
  <c r="E6" i="40"/>
  <c r="B112" i="40"/>
  <c r="E114" i="40"/>
  <c r="E115" i="40"/>
  <c r="B3" i="39"/>
  <c r="E5" i="39"/>
  <c r="E6" i="39"/>
  <c r="B112" i="39"/>
  <c r="E114" i="39"/>
  <c r="E115" i="39"/>
  <c r="C3" i="38"/>
  <c r="G5" i="38"/>
  <c r="G6" i="38"/>
  <c r="C112" i="38"/>
  <c r="G114" i="38"/>
  <c r="G115" i="38"/>
  <c r="C3" i="37"/>
  <c r="K43" i="37"/>
  <c r="K90" i="37"/>
  <c r="K138" i="37"/>
  <c r="K151" i="37"/>
  <c r="C158" i="37"/>
  <c r="B159" i="37"/>
  <c r="H160" i="37"/>
  <c r="H161" i="37"/>
  <c r="K178" i="37"/>
  <c r="K237" i="37"/>
  <c r="K297" i="37"/>
  <c r="C304" i="37"/>
  <c r="B305" i="37"/>
  <c r="H306" i="37"/>
  <c r="H307" i="37"/>
  <c r="K323" i="37"/>
  <c r="K336" i="37"/>
  <c r="K347" i="37"/>
  <c r="K358" i="37"/>
  <c r="K368" i="37"/>
  <c r="K378" i="37"/>
  <c r="K401" i="37"/>
  <c r="K402" i="37"/>
  <c r="K415" i="37"/>
  <c r="C422" i="37"/>
  <c r="B423" i="37"/>
  <c r="H424" i="37"/>
  <c r="H425" i="37"/>
  <c r="K445" i="37"/>
  <c r="K466" i="37"/>
  <c r="K482" i="37"/>
  <c r="K493" i="37"/>
  <c r="K500" i="37"/>
  <c r="K501" i="37"/>
  <c r="K504" i="37"/>
  <c r="K507" i="37"/>
  <c r="C517" i="37"/>
  <c r="B518" i="37"/>
  <c r="F519" i="37"/>
  <c r="K523" i="37"/>
  <c r="K524" i="37"/>
  <c r="K529" i="37"/>
  <c r="K535" i="37"/>
  <c r="K542" i="37"/>
  <c r="K555" i="37"/>
  <c r="K558" i="37"/>
  <c r="C560" i="37"/>
  <c r="B561" i="37"/>
  <c r="F562" i="37"/>
  <c r="K564" i="37"/>
  <c r="K565" i="37"/>
  <c r="K579" i="37"/>
  <c r="K580" i="37"/>
  <c r="K583" i="37"/>
  <c r="K588" i="37"/>
  <c r="K593" i="37"/>
  <c r="K600" i="37"/>
  <c r="K601" i="37"/>
  <c r="K610" i="37"/>
  <c r="K621" i="37"/>
  <c r="K626" i="37"/>
  <c r="C628" i="37"/>
  <c r="B629" i="37"/>
  <c r="F630" i="37"/>
  <c r="K633" i="37"/>
  <c r="K656" i="37"/>
  <c r="C3" i="36"/>
  <c r="C507" i="36" s="1"/>
  <c r="F5" i="36"/>
  <c r="F6" i="36"/>
  <c r="B134" i="36"/>
  <c r="F135" i="36"/>
  <c r="F136" i="36"/>
  <c r="B261" i="36"/>
  <c r="F262" i="36"/>
  <c r="F263" i="36"/>
  <c r="F374" i="36"/>
  <c r="F375" i="36"/>
  <c r="B466" i="36"/>
  <c r="B508" i="36" s="1"/>
  <c r="B574" i="36" s="1"/>
  <c r="F467" i="36"/>
  <c r="F509" i="36"/>
  <c r="F575" i="36"/>
  <c r="B3" i="35"/>
  <c r="C3" i="35"/>
  <c r="F5" i="34"/>
  <c r="F6" i="34"/>
  <c r="B139" i="34"/>
  <c r="F140" i="34"/>
  <c r="F141" i="34"/>
  <c r="B272" i="34"/>
  <c r="F273" i="34"/>
  <c r="F274" i="34"/>
  <c r="B388" i="34"/>
  <c r="F389" i="34"/>
  <c r="F390" i="34"/>
  <c r="B476" i="34"/>
  <c r="B518" i="34" s="1"/>
  <c r="B585" i="34" s="1"/>
  <c r="F477" i="34"/>
  <c r="F519" i="34"/>
  <c r="B582" i="34"/>
  <c r="K42" i="33"/>
  <c r="K89" i="33"/>
  <c r="K137" i="33"/>
  <c r="K151" i="33"/>
  <c r="C159" i="33"/>
  <c r="B160" i="33"/>
  <c r="H161" i="33"/>
  <c r="H162" i="33"/>
  <c r="K179" i="33"/>
  <c r="K238" i="33"/>
  <c r="K298" i="33"/>
  <c r="C305" i="33"/>
  <c r="B306" i="33"/>
  <c r="B430" i="33" s="1"/>
  <c r="B524" i="33" s="1"/>
  <c r="B567" i="33" s="1"/>
  <c r="B635" i="33" s="1"/>
  <c r="H307" i="33"/>
  <c r="H308" i="33"/>
  <c r="K324" i="33"/>
  <c r="K338" i="33"/>
  <c r="K350" i="33"/>
  <c r="K362" i="33"/>
  <c r="K372" i="33"/>
  <c r="K382" i="33"/>
  <c r="K406" i="33"/>
  <c r="K407" i="33"/>
  <c r="K421" i="33"/>
  <c r="C429" i="33"/>
  <c r="H431" i="33"/>
  <c r="H432" i="33"/>
  <c r="K452" i="33"/>
  <c r="K473" i="33"/>
  <c r="K488" i="33"/>
  <c r="K499" i="33"/>
  <c r="K506" i="33"/>
  <c r="K507" i="33"/>
  <c r="K510" i="33"/>
  <c r="K513" i="33"/>
  <c r="C523" i="33"/>
  <c r="F525" i="33"/>
  <c r="K529" i="33"/>
  <c r="K530" i="33"/>
  <c r="K535" i="33"/>
  <c r="K541" i="33"/>
  <c r="K548" i="33"/>
  <c r="K561" i="33"/>
  <c r="K564" i="33"/>
  <c r="C566" i="33"/>
  <c r="F568" i="33"/>
  <c r="K570" i="33"/>
  <c r="K571" i="33"/>
  <c r="K585" i="33"/>
  <c r="K586" i="33"/>
  <c r="K589" i="33"/>
  <c r="K594" i="33"/>
  <c r="K599" i="33"/>
  <c r="K606" i="33"/>
  <c r="K607" i="33"/>
  <c r="K616" i="33"/>
  <c r="K627" i="33"/>
  <c r="K632" i="33"/>
  <c r="C634" i="33"/>
  <c r="F636" i="33"/>
  <c r="K639" i="33"/>
  <c r="K659" i="33"/>
  <c r="G1" i="32"/>
  <c r="G3" i="32"/>
  <c r="G4" i="32"/>
  <c r="H4" i="32"/>
  <c r="I4" i="32"/>
  <c r="J4" i="32"/>
  <c r="K4" i="32"/>
  <c r="G7" i="32"/>
  <c r="G8" i="32"/>
  <c r="G9" i="32"/>
  <c r="G10" i="32"/>
  <c r="G11" i="32"/>
  <c r="G12" i="32"/>
  <c r="G13" i="32"/>
  <c r="G14" i="32"/>
  <c r="G15" i="32"/>
  <c r="G16" i="32"/>
  <c r="G17" i="32"/>
  <c r="G18" i="32"/>
  <c r="G20" i="32"/>
  <c r="G21" i="32"/>
  <c r="G22" i="32"/>
  <c r="G23" i="32"/>
  <c r="G24" i="32"/>
  <c r="G25" i="32"/>
  <c r="G26" i="32"/>
  <c r="G27" i="32"/>
  <c r="G28" i="32"/>
  <c r="G29" i="32"/>
  <c r="G30" i="32"/>
  <c r="G31" i="32"/>
  <c r="G32" i="32"/>
  <c r="G33" i="32"/>
  <c r="G34" i="32"/>
  <c r="G35" i="32"/>
  <c r="G37" i="32"/>
  <c r="G38" i="32"/>
  <c r="G39" i="32"/>
  <c r="G40" i="32"/>
  <c r="G41" i="32"/>
  <c r="G42" i="32"/>
  <c r="G44" i="32"/>
  <c r="G45" i="32"/>
  <c r="G46" i="32"/>
  <c r="G47" i="32"/>
  <c r="G48" i="32"/>
  <c r="G54" i="32"/>
  <c r="G55" i="32"/>
  <c r="G61" i="32"/>
  <c r="G62" i="32"/>
  <c r="G63" i="32"/>
  <c r="G65" i="32"/>
  <c r="G66" i="32"/>
  <c r="K488" i="25"/>
  <c r="K501" i="18"/>
  <c r="K493" i="18"/>
  <c r="K482" i="18"/>
  <c r="K507" i="25"/>
  <c r="K499" i="25"/>
  <c r="K421"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3" i="25"/>
  <c r="K510" i="25"/>
  <c r="K506" i="25"/>
  <c r="K473" i="25"/>
  <c r="K452" i="25"/>
  <c r="K406" i="25"/>
  <c r="K382" i="25"/>
  <c r="K372" i="25"/>
  <c r="K362" i="25"/>
  <c r="K350" i="25"/>
  <c r="K338" i="25"/>
  <c r="K324" i="25"/>
  <c r="K298" i="25"/>
  <c r="K238" i="25"/>
  <c r="K137" i="25"/>
  <c r="K500"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7" i="18"/>
  <c r="K504" i="18"/>
  <c r="K633" i="18"/>
  <c r="K42" i="25"/>
  <c r="C3" i="18"/>
  <c r="C628" i="18"/>
  <c r="F630" i="18"/>
  <c r="F562" i="18"/>
  <c r="F519" i="18"/>
  <c r="H425" i="18"/>
  <c r="H424" i="18"/>
  <c r="H307" i="18"/>
  <c r="H306" i="18"/>
  <c r="B305" i="18"/>
  <c r="B423" i="18"/>
  <c r="B518"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5" i="25"/>
  <c r="H432" i="25"/>
  <c r="H431" i="25"/>
  <c r="H308" i="25"/>
  <c r="H307" i="25"/>
  <c r="H161" i="25"/>
  <c r="H162" i="25"/>
  <c r="C429" i="25"/>
  <c r="B134" i="30"/>
  <c r="B261" i="30"/>
  <c r="B466" i="30"/>
  <c r="B508" i="30"/>
  <c r="B574" i="30"/>
  <c r="B272" i="27"/>
  <c r="B388" i="27"/>
  <c r="B476" i="27"/>
  <c r="B518" i="27"/>
  <c r="B585" i="27"/>
  <c r="B139" i="27"/>
  <c r="B306" i="25"/>
  <c r="B430" i="25"/>
  <c r="B524" i="25"/>
  <c r="B567" i="25"/>
  <c r="B635" i="25"/>
  <c r="B160" i="25"/>
  <c r="C159" i="25"/>
  <c r="C305" i="25"/>
  <c r="C523" i="25"/>
  <c r="C566" i="25"/>
  <c r="C634" i="25"/>
  <c r="C3" i="19"/>
  <c r="B3" i="20"/>
  <c r="B3" i="21"/>
  <c r="C422" i="18"/>
  <c r="C158" i="18"/>
  <c r="C517" i="18"/>
  <c r="C112" i="19"/>
  <c r="C304" i="18"/>
  <c r="C3" i="30"/>
  <c r="C372" i="30"/>
  <c r="C133" i="30"/>
  <c r="C507" i="30"/>
  <c r="C260" i="30"/>
  <c r="C3" i="27"/>
  <c r="C517" i="27"/>
  <c r="C465" i="30"/>
  <c r="C573" i="30"/>
  <c r="C584" i="27"/>
  <c r="C271" i="27"/>
  <c r="B112" i="21"/>
  <c r="C3" i="22"/>
  <c r="C112" i="22"/>
  <c r="C560" i="18"/>
  <c r="C138" i="27"/>
  <c r="C387" i="27"/>
  <c r="B112" i="20"/>
  <c r="C475" i="27"/>
  <c r="C133" i="36" l="1"/>
  <c r="C3" i="34"/>
  <c r="C573" i="36"/>
  <c r="C372" i="36"/>
  <c r="C260" i="36"/>
  <c r="C465" i="36"/>
  <c r="C517" i="34" l="1"/>
  <c r="C138" i="34"/>
  <c r="C271" i="34"/>
  <c r="C387" i="34"/>
  <c r="C475" i="34"/>
  <c r="C584" i="34"/>
</calcChain>
</file>

<file path=xl/sharedStrings.xml><?xml version="1.0" encoding="utf-8"?>
<sst xmlns="http://schemas.openxmlformats.org/spreadsheetml/2006/main" count="6487" uniqueCount="661">
  <si>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</si>
  <si>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</si>
  <si>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</si>
  <si>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</si>
  <si>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</si>
  <si>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</si>
  <si>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</si>
  <si>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</si>
  <si>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</si>
  <si>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</si>
  <si>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</si>
  <si>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</si>
  <si>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</si>
  <si>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</si>
  <si>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</si>
  <si>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</si>
  <si>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</si>
  <si>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</si>
  <si>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</si>
  <si>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</si>
  <si>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</si>
  <si>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</si>
  <si>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</si>
  <si>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</si>
  <si>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</si>
  <si>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</si>
  <si>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</si>
  <si>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</si>
  <si>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</si>
  <si>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</si>
  <si>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</si>
  <si>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</si>
  <si>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</si>
  <si>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</si>
  <si>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</si>
  <si>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</si>
  <si>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</si>
  <si>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</si>
  <si>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</si>
  <si>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</si>
  <si>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</si>
  <si>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</si>
  <si>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</si>
  <si>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</si>
  <si>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</si>
  <si>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</si>
  <si>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</si>
  <si>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</si>
  <si>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</si>
  <si>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</si>
  <si>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</si>
  <si>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</si>
  <si>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</si>
  <si>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</si>
  <si>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</si>
  <si>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</si>
  <si>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</si>
  <si>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</si>
  <si>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</si>
  <si>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</si>
  <si>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</si>
  <si>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</si>
  <si>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</si>
  <si>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</si>
  <si>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</si>
  <si>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</si>
  <si>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</si>
  <si>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</si>
  <si>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</si>
  <si>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</si>
  <si>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</si>
  <si>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</si>
  <si>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</si>
  <si>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</si>
  <si>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</si>
  <si>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</si>
  <si>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</si>
  <si>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</si>
  <si>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</si>
  <si>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</si>
  <si>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</si>
  <si>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</si>
  <si>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</si>
  <si>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</si>
  <si>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</si>
  <si>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</si>
  <si>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</si>
  <si>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</si>
  <si>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</si>
  <si>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</si>
  <si>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</si>
  <si>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</si>
  <si>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</si>
  <si>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</si>
  <si>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</si>
  <si>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</si>
  <si>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</si>
  <si>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</si>
  <si>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</si>
  <si>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</si>
  <si>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</si>
  <si>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</si>
  <si>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</si>
  <si>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</si>
  <si>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</si>
  <si>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</si>
  <si>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</si>
  <si>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</si>
  <si>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</si>
  <si>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</si>
  <si>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</si>
  <si>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</si>
  <si>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</si>
  <si>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</si>
  <si>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</si>
  <si>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</si>
  <si>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</si>
  <si>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</si>
  <si>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</si>
  <si>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</si>
  <si>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</si>
  <si>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</si>
  <si>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</si>
  <si>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</si>
  <si>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</si>
  <si>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</si>
  <si>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</si>
  <si>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</si>
  <si>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</si>
  <si>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</si>
  <si>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</si>
  <si>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</si>
  <si>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</si>
  <si>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</si>
  <si>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</si>
  <si>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</si>
  <si>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</si>
  <si>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</si>
  <si>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</si>
  <si>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</si>
  <si>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</si>
  <si>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</si>
  <si>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</si>
  <si>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</si>
  <si>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</si>
  <si>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</si>
  <si>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</si>
  <si>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</si>
  <si>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</si>
  <si>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</si>
  <si>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</si>
  <si>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</si>
  <si>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</si>
  <si>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</si>
  <si>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</si>
  <si>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</si>
  <si>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</si>
  <si>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</si>
  <si>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</si>
  <si>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</si>
  <si>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</si>
  <si>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</si>
  <si>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</si>
  <si>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</si>
  <si>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</si>
  <si>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</si>
  <si>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</si>
  <si>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</si>
  <si>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</si>
  <si>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</si>
  <si>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</si>
  <si>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</si>
  <si>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</si>
  <si>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</si>
  <si>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</si>
  <si>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</si>
  <si>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</si>
  <si>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</si>
  <si>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</si>
  <si>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</si>
  <si>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</si>
  <si>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</si>
  <si>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</si>
  <si>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</si>
  <si>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</si>
  <si>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</si>
  <si>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</si>
  <si>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</si>
  <si>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</si>
  <si>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</si>
  <si>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</si>
  <si>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</si>
  <si>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</si>
  <si>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</si>
  <si>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</si>
  <si>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</si>
  <si>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</si>
  <si>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</si>
  <si>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</si>
  <si>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</si>
  <si>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</si>
  <si>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</si>
  <si>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</si>
  <si>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</si>
  <si>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</si>
  <si>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</si>
  <si>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</si>
  <si>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</si>
  <si>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</si>
  <si>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</si>
  <si>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</si>
  <si>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</si>
  <si>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</si>
  <si>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</si>
  <si>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</si>
  <si>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</si>
  <si>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</si>
  <si>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</si>
  <si>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</si>
  <si>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</si>
  <si>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</si>
  <si>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</si>
  <si>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</si>
  <si>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</si>
  <si>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</si>
  <si>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</si>
  <si>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</si>
  <si>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</si>
  <si>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</si>
  <si>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</si>
  <si>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</si>
  <si>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</si>
  <si>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</si>
  <si>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</si>
  <si>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</si>
  <si>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</si>
  <si>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</si>
  <si>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</si>
  <si>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</si>
  <si>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</si>
  <si>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</si>
  <si>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</si>
  <si>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</si>
  <si>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</si>
  <si>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</si>
  <si>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</si>
  <si>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</si>
  <si>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</si>
  <si>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</si>
  <si>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</si>
  <si>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</si>
  <si>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</si>
  <si>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</si>
  <si>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</si>
  <si>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</si>
  <si>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</si>
  <si>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</si>
  <si>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</si>
  <si>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</si>
  <si>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</si>
  <si>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</si>
  <si>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</si>
  <si>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</si>
  <si>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</si>
  <si>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</si>
  <si>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</si>
  <si>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</si>
  <si>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</si>
  <si>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</si>
  <si>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</si>
  <si>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</si>
  <si>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</si>
  <si>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</si>
  <si>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</si>
  <si>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</si>
  <si>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</si>
  <si>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</si>
  <si>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</si>
  <si>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</si>
  <si>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</si>
  <si>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</si>
  <si>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</si>
  <si>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</si>
  <si>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</si>
  <si>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</si>
  <si>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</si>
  <si>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</si>
  <si>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</si>
  <si>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</si>
  <si>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</si>
  <si>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</si>
  <si>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</si>
  <si>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</si>
  <si>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</si>
  <si>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</si>
  <si>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</si>
  <si>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</si>
  <si>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</si>
  <si>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</si>
  <si>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</si>
  <si>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</si>
  <si>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</si>
  <si>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</si>
  <si>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</si>
  <si>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</si>
  <si>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</si>
  <si>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</si>
  <si>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</si>
  <si>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</si>
  <si>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</si>
  <si>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</si>
  <si>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</si>
  <si>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</si>
  <si>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</si>
  <si>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</si>
  <si>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</si>
  <si>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</si>
  <si>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</si>
  <si>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</si>
  <si>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</si>
  <si>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</si>
  <si>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</si>
  <si>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</si>
  <si>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</si>
  <si>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</si>
  <si>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</si>
  <si>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</si>
  <si>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</si>
  <si>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</si>
  <si>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</si>
  <si>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</si>
  <si>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</si>
  <si>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</si>
  <si>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</si>
  <si>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</si>
  <si>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</si>
  <si>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</si>
  <si>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</si>
  <si>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</si>
  <si>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</si>
  <si>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</si>
  <si>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</si>
  <si>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</si>
  <si>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</si>
  <si>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</si>
  <si>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</si>
  <si>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</si>
  <si>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</si>
  <si>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</si>
  <si>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</si>
  <si>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</si>
  <si>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</si>
  <si>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</si>
  <si>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</si>
  <si>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</si>
  <si>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</si>
  <si>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</si>
  <si>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</si>
  <si>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</si>
  <si>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</si>
  <si>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</si>
  <si>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</si>
  <si>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</si>
  <si>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</si>
  <si>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</si>
  <si>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</si>
  <si>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</si>
  <si>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</si>
  <si>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</si>
  <si>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</si>
  <si>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</si>
  <si>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</si>
  <si>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</si>
  <si>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</si>
  <si>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</si>
  <si>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</si>
  <si>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</si>
  <si>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</si>
  <si>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</si>
  <si>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</si>
  <si>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</si>
  <si>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</si>
  <si>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</si>
  <si>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</si>
  <si>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</si>
  <si>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</si>
  <si>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</si>
  <si>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</si>
  <si>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</si>
  <si>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</si>
  <si>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</si>
  <si>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</si>
  <si>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</si>
  <si>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</si>
  <si>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</si>
  <si>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</si>
  <si>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</si>
  <si>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</si>
  <si>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</si>
  <si>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</si>
  <si>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</si>
  <si>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</si>
  <si>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</si>
  <si>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</si>
  <si>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</si>
  <si>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</si>
  <si>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</si>
  <si>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</si>
  <si>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</si>
  <si>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</si>
  <si>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</si>
  <si>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</si>
  <si>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</si>
  <si>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</si>
  <si>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</si>
  <si>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</si>
  <si>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</si>
  <si>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</si>
  <si>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</si>
  <si>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</si>
  <si>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</si>
  <si>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</si>
  <si>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</si>
  <si>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</si>
  <si>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</si>
  <si>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</si>
  <si>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</si>
  <si>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</si>
  <si>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</si>
  <si>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</si>
  <si>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</si>
  <si>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</si>
  <si>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</si>
  <si>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</si>
  <si>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</si>
  <si>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</si>
  <si>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</si>
  <si>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</si>
  <si>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</si>
  <si>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</si>
  <si>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</si>
  <si>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</si>
  <si>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</si>
  <si>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</si>
  <si>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</si>
  <si>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</si>
  <si>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</si>
  <si>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</si>
  <si>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</si>
  <si>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</si>
  <si>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</si>
  <si>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</si>
  <si>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</si>
  <si>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</si>
  <si>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</si>
  <si>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</si>
  <si>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</si>
  <si>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</si>
  <si>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</si>
  <si>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</si>
  <si>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</si>
  <si>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</si>
  <si>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</si>
  <si>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</si>
  <si>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</si>
  <si>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</si>
  <si>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</si>
  <si>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</si>
  <si>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</si>
  <si>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</si>
  <si>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</si>
  <si>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</si>
  <si>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</si>
  <si>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</si>
  <si>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</si>
  <si>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</si>
  <si>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</si>
  <si>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</si>
  <si>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</si>
  <si>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</si>
  <si>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</si>
  <si>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</si>
  <si>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</si>
  <si>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</si>
  <si>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</si>
  <si>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</si>
  <si>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</si>
  <si>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</si>
  <si>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</si>
  <si>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</si>
  <si>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</si>
  <si>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</si>
  <si>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</si>
  <si>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</si>
  <si>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</si>
  <si>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</si>
  <si>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</si>
  <si>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</si>
  <si>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MOIS DE FEVRIER 2024</t>
  </si>
  <si>
    <t>GAM</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</si>
  <si>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</si>
  <si>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</si>
  <si>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</si>
  <si>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</si>
  <si>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</si>
  <si>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</si>
  <si>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</si>
  <si>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</si>
  <si>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</si>
  <si>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</si>
  <si>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</si>
  <si>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</si>
  <si>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</si>
  <si>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</si>
  <si>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</si>
  <si>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</si>
  <si>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</si>
  <si>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</si>
  <si>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</si>
  <si>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</si>
  <si>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</si>
  <si>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</si>
  <si>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</si>
  <si>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</si>
  <si>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</si>
  <si>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</si>
  <si>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</si>
  <si>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</si>
  <si>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</si>
  <si>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</si>
  <si>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</si>
  <si>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</si>
  <si>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PERIODE DU 1.1 AU 28.2.2024</t>
  </si>
  <si>
    <t xml:space="preserve"> ASSURANCES :  MALADIE   MATERNITE   INVALIDITE   DECES   ACCIDENTS DU TRAVAIL                                           
Taux d'évolution PCAP</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</si>
  <si>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</si>
  <si>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</si>
  <si>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</si>
  <si>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</si>
  <si>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</si>
  <si>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</si>
  <si>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</si>
  <si>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</si>
  <si>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</si>
  <si>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</si>
  <si>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</si>
  <si>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</si>
  <si>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</si>
  <si>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</si>
  <si>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</si>
  <si>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</si>
  <si>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</si>
  <si>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</si>
  <si>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</si>
  <si>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</si>
  <si>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</si>
  <si>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</si>
  <si>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</si>
  <si>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</si>
  <si>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</si>
  <si>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</si>
  <si>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</si>
  <si>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</si>
  <si>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</si>
  <si>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</si>
  <si>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</si>
  <si>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</si>
  <si>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</si>
  <si>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</si>
  <si>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</si>
  <si>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</si>
  <si>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</si>
  <si>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</si>
  <si>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</si>
  <si>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</si>
  <si>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</si>
  <si>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</si>
  <si>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</si>
  <si>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</si>
  <si>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</si>
  <si>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</si>
  <si>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</si>
  <si>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</si>
  <si>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</si>
  <si>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</si>
  <si>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</si>
  <si>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</si>
  <si>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</si>
  <si>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</si>
  <si>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</si>
  <si>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</si>
  <si>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</si>
  <si>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</si>
  <si>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</si>
  <si>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</si>
  <si>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</si>
  <si>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</si>
  <si>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</si>
  <si>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</si>
  <si>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</si>
  <si>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</si>
  <si>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</si>
  <si>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</si>
  <si>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</si>
  <si>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</si>
  <si>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</si>
  <si>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</si>
  <si>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</si>
  <si>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</si>
  <si>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</si>
  <si>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</si>
  <si>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</si>
  <si>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</si>
  <si>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</si>
  <si>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</si>
  <si>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</si>
  <si>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</si>
  <si>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</si>
  <si>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</si>
  <si>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</si>
  <si>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</si>
  <si>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</si>
  <si>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</si>
  <si>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</si>
  <si>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</si>
  <si>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</si>
  <si>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</si>
  <si>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</si>
  <si>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</si>
  <si>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</si>
  <si>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</si>
  <si>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</si>
  <si>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</si>
  <si>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</si>
  <si>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</si>
  <si>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</si>
  <si>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</si>
  <si>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</si>
  <si>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</si>
  <si>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</si>
  <si>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</si>
  <si>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</si>
  <si>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</si>
  <si>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</si>
  <si>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</si>
  <si>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</si>
  <si>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</si>
  <si>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</si>
  <si>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</si>
  <si>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</si>
  <si>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</si>
  <si>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</si>
  <si>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</si>
  <si>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</si>
  <si>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</si>
  <si>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</si>
  <si>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</si>
  <si>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</si>
  <si>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</si>
  <si>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FEVRIER 2024</t>
  </si>
  <si>
    <t>Taux moyen de remboursement de FEVRIER 2024</t>
  </si>
  <si>
    <t>JANVIER à DECEMBRE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</si>
</sst>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34" fillId="2" borderId="10" xfId="0" applyNumberFormat="1" applyFont="1" applyFill="1" applyBorder="1" applyAlignment="1">
      <alignment horizontal="left" wrapText="1" indent="10"/>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0" fontId="0" fillId="2" borderId="0" xfId="0" applyFill="1" applyBorder="1" applyAlignment="1">
      <alignment horizontal="left" wrapText="1" indent="4"/>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5" fillId="3" borderId="10" xfId="0" applyNumberFormat="1" applyFont="1" applyFill="1" applyBorder="1" applyAlignment="1"/>
    <xf numFmtId="0" fontId="0" fillId="3" borderId="0" xfId="0" applyFill="1" applyBorder="1" applyAlignment="1"/>
    <xf numFmtId="190" fontId="10" fillId="2" borderId="10" xfId="0" applyNumberFormat="1" applyFont="1" applyFill="1" applyBorder="1" applyAlignment="1"/>
    <xf numFmtId="0" fontId="26" fillId="2" borderId="0" xfId="0" applyFont="1" applyFill="1" applyBorder="1" applyAlignment="1"/>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21" fillId="2" borderId="5" xfId="0" applyFont="1"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0" fontId="0" fillId="2" borderId="0" xfId="0" applyFill="1" applyBorder="1" applyAlignment="1">
      <alignment horizontal="left" wrapText="1" indent="6"/>
    </xf>
    <xf numFmtId="0" fontId="0" fillId="2" borderId="5" xfId="0" applyFill="1" applyBorder="1" applyAlignment="1">
      <alignment horizontal="left" wrapText="1" indent="6"/>
    </xf>
    <xf numFmtId="0" fontId="21" fillId="3" borderId="5" xfId="0" applyFont="1" applyFill="1" applyBorder="1" applyAlignment="1">
      <alignment horizontal="left" wrapText="1" indent="6"/>
    </xf>
    <xf numFmtId="0" fontId="0" fillId="3" borderId="5" xfId="0" applyFill="1" applyBorder="1" applyAlignment="1">
      <alignment horizontal="left" wrapText="1" indent="3"/>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190" fontId="2" fillId="2" borderId="13" xfId="0" applyNumberFormat="1" applyFont="1" applyFill="1" applyBorder="1" applyAlignment="1"/>
    <xf numFmtId="0" fontId="0" fillId="2" borderId="6" xfId="0" applyFill="1" applyBorder="1" applyAlignment="1"/>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21" fillId="3" borderId="10"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 fillId="2" borderId="0" xfId="0" applyNumberFormat="1" applyFont="1" applyFill="1" applyBorder="1" applyAlignment="1">
      <alignment horizontal="left" indent="8"/>
    </xf>
    <xf numFmtId="190" fontId="2" fillId="2" borderId="2" xfId="0" applyNumberFormat="1" applyFont="1" applyFill="1" applyBorder="1" applyAlignment="1"/>
    <xf numFmtId="190" fontId="11" fillId="2" borderId="0" xfId="0" applyNumberFormat="1" applyFont="1" applyFill="1" applyBorder="1" applyAlignment="1">
      <alignment horizontal="left" indent="6"/>
    </xf>
    <xf numFmtId="190" fontId="2" fillId="2" borderId="0" xfId="0" applyNumberFormat="1" applyFont="1" applyFill="1" applyBorder="1" applyAlignment="1">
      <alignment horizontal="left" indent="4"/>
    </xf>
    <xf numFmtId="190" fontId="2" fillId="2" borderId="0" xfId="0" applyNumberFormat="1" applyFont="1" applyFill="1" applyBorder="1" applyAlignment="1">
      <alignment horizontal="left" wrapText="1" indent="4"/>
    </xf>
    <xf numFmtId="186" fontId="10" fillId="2" borderId="12" xfId="0" applyNumberFormat="1" applyFont="1" applyFill="1" applyBorder="1" applyAlignment="1">
      <alignment wrapText="1"/>
    </xf>
    <xf numFmtId="190" fontId="10" fillId="2" borderId="0" xfId="0" applyNumberFormat="1" applyFont="1" applyFill="1" applyBorder="1" applyAlignment="1">
      <alignment horizontal="left" indent="2"/>
    </xf>
    <xf numFmtId="190" fontId="14" fillId="2" borderId="13" xfId="0" applyNumberFormat="1" applyFont="1" applyFill="1" applyBorder="1" applyAlignment="1"/>
    <xf numFmtId="190" fontId="14" fillId="2" borderId="6" xfId="0" applyNumberFormat="1" applyFont="1" applyFill="1" applyBorder="1" applyAlignment="1"/>
    <xf numFmtId="190" fontId="5" fillId="2" borderId="0" xfId="0" applyNumberFormat="1" applyFont="1" applyFill="1" applyBorder="1" applyAlignment="1"/>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02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F68" sqref="F68"/>
    </sheetView>
  </sheetViews>
  <sheetFormatPr baseColWidth="10" defaultRowHeight="12.75" x14ac:dyDescent="0.2"/>
  <cols>
    <col min="1" max="1" width="72.140625" style="691" bestFit="1" customWidth="1"/>
    <col min="2" max="2" width="17.5703125" style="692" customWidth="1"/>
    <col min="3" max="3" width="17.140625" style="692" customWidth="1"/>
    <col min="4" max="4" width="17.85546875" style="692" customWidth="1"/>
    <col min="5" max="5" width="15.7109375" style="692" customWidth="1"/>
    <col min="6" max="6" width="3.28515625" style="691" customWidth="1"/>
    <col min="7" max="16384" width="11.42578125" style="691"/>
  </cols>
  <sheetData>
    <row r="1" spans="1:5" ht="42.75" customHeight="1" x14ac:dyDescent="0.2">
      <c r="A1" s="761" t="s">
        <v>531</v>
      </c>
      <c r="B1" s="760"/>
      <c r="C1" s="760"/>
      <c r="D1" s="760"/>
      <c r="E1" s="759"/>
    </row>
    <row r="2" spans="1:5" ht="42.75" customHeight="1" x14ac:dyDescent="0.2">
      <c r="A2" s="758" t="s">
        <v>530</v>
      </c>
      <c r="B2" s="757"/>
      <c r="C2" s="757"/>
      <c r="D2" s="757"/>
      <c r="E2" s="756"/>
    </row>
    <row r="3" spans="1:5" ht="42.75" customHeight="1" thickBot="1" x14ac:dyDescent="0.25">
      <c r="A3" s="755" t="s">
        <v>498</v>
      </c>
      <c r="B3" s="754"/>
      <c r="C3" s="754"/>
      <c r="D3" s="754"/>
      <c r="E3" s="753"/>
    </row>
    <row r="4" spans="1:5" ht="30.75" customHeight="1" x14ac:dyDescent="0.2">
      <c r="A4" s="752" t="s">
        <v>529</v>
      </c>
      <c r="B4" s="751" t="s">
        <v>528</v>
      </c>
      <c r="C4" s="750" t="s">
        <v>527</v>
      </c>
      <c r="D4" s="749" t="s">
        <v>526</v>
      </c>
      <c r="E4" s="748" t="s">
        <v>6</v>
      </c>
    </row>
    <row r="5" spans="1:5" ht="13.5" thickBot="1" x14ac:dyDescent="0.25">
      <c r="A5" s="747"/>
      <c r="B5" s="746"/>
      <c r="C5" s="701"/>
      <c r="D5" s="700"/>
      <c r="E5" s="699"/>
    </row>
    <row r="6" spans="1:5" x14ac:dyDescent="0.2">
      <c r="A6" s="708"/>
      <c r="B6" s="718"/>
      <c r="C6" s="717"/>
      <c r="D6" s="716"/>
      <c r="E6" s="715"/>
    </row>
    <row r="7" spans="1:5" ht="24.75" customHeight="1" x14ac:dyDescent="0.2">
      <c r="A7" s="743" t="s">
        <v>88</v>
      </c>
      <c r="B7" s="707">
        <v>498229004.76026422</v>
      </c>
      <c r="C7" s="706">
        <v>3446328.9939999981</v>
      </c>
      <c r="D7" s="705">
        <v>5814082.9799999977</v>
      </c>
      <c r="E7" s="704">
        <v>507489416.73426425</v>
      </c>
    </row>
    <row r="8" spans="1:5" ht="14.25" customHeight="1" x14ac:dyDescent="0.2">
      <c r="A8" s="743" t="s">
        <v>102</v>
      </c>
      <c r="B8" s="707">
        <v>1190342162.5572913</v>
      </c>
      <c r="C8" s="745">
        <v>16115355.276330004</v>
      </c>
      <c r="D8" s="705">
        <v>10440488.830000002</v>
      </c>
      <c r="E8" s="704">
        <v>1216898006.6636212</v>
      </c>
    </row>
    <row r="9" spans="1:5" s="693" customFormat="1" x14ac:dyDescent="0.2">
      <c r="A9" s="744" t="s">
        <v>113</v>
      </c>
      <c r="B9" s="723">
        <v>1688571167.3175561</v>
      </c>
      <c r="C9" s="722">
        <v>19561684.270330004</v>
      </c>
      <c r="D9" s="721">
        <v>16254571.809999999</v>
      </c>
      <c r="E9" s="720">
        <v>1724387423.397886</v>
      </c>
    </row>
    <row r="10" spans="1:5" ht="21" customHeight="1" x14ac:dyDescent="0.2">
      <c r="A10" s="743" t="s">
        <v>121</v>
      </c>
      <c r="B10" s="707">
        <v>295898436.33753508</v>
      </c>
      <c r="C10" s="706">
        <v>855466.31999999983</v>
      </c>
      <c r="D10" s="705">
        <v>20644.150000000009</v>
      </c>
      <c r="E10" s="704">
        <v>296774546.80753505</v>
      </c>
    </row>
    <row r="11" spans="1:5" x14ac:dyDescent="0.2">
      <c r="A11" s="743" t="s">
        <v>122</v>
      </c>
      <c r="B11" s="707">
        <v>14685729.488819988</v>
      </c>
      <c r="C11" s="706">
        <v>21444457.929999981</v>
      </c>
      <c r="D11" s="705">
        <v>492.69000000000005</v>
      </c>
      <c r="E11" s="704">
        <v>36130680.108819969</v>
      </c>
    </row>
    <row r="12" spans="1:5" x14ac:dyDescent="0.2">
      <c r="A12" s="743" t="s">
        <v>243</v>
      </c>
      <c r="B12" s="707">
        <v>125600364.52206606</v>
      </c>
      <c r="C12" s="706">
        <v>2034423.35</v>
      </c>
      <c r="D12" s="705">
        <v>356559.66000000003</v>
      </c>
      <c r="E12" s="704">
        <v>127991347.53206605</v>
      </c>
    </row>
    <row r="13" spans="1:5" s="693" customFormat="1" ht="22.5" customHeight="1" x14ac:dyDescent="0.2">
      <c r="A13" s="744" t="s">
        <v>525</v>
      </c>
      <c r="B13" s="723">
        <v>2124755697.665977</v>
      </c>
      <c r="C13" s="722">
        <v>43896031.870329969</v>
      </c>
      <c r="D13" s="721">
        <v>16632268.309999999</v>
      </c>
      <c r="E13" s="720">
        <v>2185283997.8463068</v>
      </c>
    </row>
    <row r="14" spans="1:5" ht="18.75" customHeight="1" x14ac:dyDescent="0.2">
      <c r="A14" s="743" t="s">
        <v>124</v>
      </c>
      <c r="B14" s="707">
        <v>641018939.87619746</v>
      </c>
      <c r="C14" s="706">
        <v>1868115.0399999965</v>
      </c>
      <c r="D14" s="705">
        <v>1479755.7799999996</v>
      </c>
      <c r="E14" s="704">
        <v>644366810.69619739</v>
      </c>
    </row>
    <row r="15" spans="1:5" x14ac:dyDescent="0.2">
      <c r="A15" s="743" t="s">
        <v>132</v>
      </c>
      <c r="B15" s="707">
        <v>353027702.20087653</v>
      </c>
      <c r="C15" s="706">
        <v>1873549.0100000019</v>
      </c>
      <c r="D15" s="705">
        <v>13756562.480000004</v>
      </c>
      <c r="E15" s="704">
        <v>368657813.69087654</v>
      </c>
    </row>
    <row r="16" spans="1:5" x14ac:dyDescent="0.2">
      <c r="A16" s="743" t="s">
        <v>136</v>
      </c>
      <c r="B16" s="707">
        <v>76840737.918094769</v>
      </c>
      <c r="C16" s="706">
        <v>13310.020000000004</v>
      </c>
      <c r="D16" s="705">
        <v>63492.649999999914</v>
      </c>
      <c r="E16" s="704">
        <v>76917540.588094771</v>
      </c>
    </row>
    <row r="17" spans="1:5" x14ac:dyDescent="0.2">
      <c r="A17" s="743" t="s">
        <v>141</v>
      </c>
      <c r="B17" s="707">
        <v>16561966.470000049</v>
      </c>
      <c r="C17" s="706">
        <v>26729.790000000012</v>
      </c>
      <c r="D17" s="705">
        <v>8684.7000000000044</v>
      </c>
      <c r="E17" s="704">
        <v>16597380.960000047</v>
      </c>
    </row>
    <row r="18" spans="1:5" x14ac:dyDescent="0.2">
      <c r="A18" s="743" t="s">
        <v>139</v>
      </c>
      <c r="B18" s="707">
        <v>5262238.2399998941</v>
      </c>
      <c r="C18" s="706">
        <v>781.38</v>
      </c>
      <c r="D18" s="705">
        <v>97.34</v>
      </c>
      <c r="E18" s="704">
        <v>5263116.9599998938</v>
      </c>
    </row>
    <row r="19" spans="1:5" x14ac:dyDescent="0.2">
      <c r="A19" s="743" t="s">
        <v>466</v>
      </c>
      <c r="B19" s="707">
        <v>1677437.8199999998</v>
      </c>
      <c r="C19" s="706">
        <v>5990</v>
      </c>
      <c r="D19" s="705">
        <v>15580</v>
      </c>
      <c r="E19" s="704">
        <v>1699007.8199999998</v>
      </c>
    </row>
    <row r="20" spans="1:5" x14ac:dyDescent="0.2">
      <c r="A20" s="743" t="s">
        <v>524</v>
      </c>
      <c r="B20" s="707">
        <v>22959.880000000012</v>
      </c>
      <c r="C20" s="706">
        <v>738.1500000000002</v>
      </c>
      <c r="D20" s="705"/>
      <c r="E20" s="704">
        <v>23698.030000000013</v>
      </c>
    </row>
    <row r="21" spans="1:5" x14ac:dyDescent="0.2">
      <c r="A21" s="743" t="s">
        <v>244</v>
      </c>
      <c r="B21" s="707">
        <v>15447728.879999964</v>
      </c>
      <c r="C21" s="706">
        <v>51904.339999999975</v>
      </c>
      <c r="D21" s="705">
        <v>64801.549999999988</v>
      </c>
      <c r="E21" s="704">
        <v>15564434.769999964</v>
      </c>
    </row>
    <row r="22" spans="1:5" s="693" customFormat="1" ht="20.25" customHeight="1" x14ac:dyDescent="0.2">
      <c r="A22" s="744" t="s">
        <v>287</v>
      </c>
      <c r="B22" s="723">
        <v>1109859711.2851691</v>
      </c>
      <c r="C22" s="722">
        <v>3841117.7299999972</v>
      </c>
      <c r="D22" s="721">
        <v>15388974.500000006</v>
      </c>
      <c r="E22" s="720">
        <v>1129089803.5151691</v>
      </c>
    </row>
    <row r="23" spans="1:5" ht="24.75" customHeight="1" x14ac:dyDescent="0.2">
      <c r="A23" s="743" t="s">
        <v>145</v>
      </c>
      <c r="B23" s="707">
        <v>274715390.79085654</v>
      </c>
      <c r="C23" s="706">
        <v>8644506.959999986</v>
      </c>
      <c r="D23" s="705">
        <v>172263.83999999985</v>
      </c>
      <c r="E23" s="704">
        <v>283532161.59085649</v>
      </c>
    </row>
    <row r="24" spans="1:5" ht="23.25" customHeight="1" x14ac:dyDescent="0.2">
      <c r="A24" s="743" t="s">
        <v>162</v>
      </c>
      <c r="B24" s="707">
        <v>452323831.92394823</v>
      </c>
      <c r="C24" s="706">
        <v>728584.0299999998</v>
      </c>
      <c r="D24" s="705">
        <v>5000065.43</v>
      </c>
      <c r="E24" s="704">
        <v>458052481.38394821</v>
      </c>
    </row>
    <row r="25" spans="1:5" ht="24.75" customHeight="1" x14ac:dyDescent="0.2">
      <c r="A25" s="743" t="s">
        <v>523</v>
      </c>
      <c r="B25" s="707">
        <v>918362343.93999934</v>
      </c>
      <c r="C25" s="706"/>
      <c r="D25" s="705">
        <v>385193102.93000025</v>
      </c>
      <c r="E25" s="704">
        <v>1303555446.8699996</v>
      </c>
    </row>
    <row r="26" spans="1:5" ht="22.5" customHeight="1" x14ac:dyDescent="0.2">
      <c r="A26" s="743" t="s">
        <v>158</v>
      </c>
      <c r="B26" s="707">
        <v>27386270.310423005</v>
      </c>
      <c r="C26" s="706">
        <v>29307.669375000001</v>
      </c>
      <c r="D26" s="705">
        <v>162916.04188000003</v>
      </c>
      <c r="E26" s="704">
        <v>27578494.021678008</v>
      </c>
    </row>
    <row r="27" spans="1:5" s="693" customFormat="1" ht="18" customHeight="1" x14ac:dyDescent="0.2">
      <c r="A27" s="744" t="s">
        <v>522</v>
      </c>
      <c r="B27" s="723">
        <v>4907403245.9163723</v>
      </c>
      <c r="C27" s="722">
        <v>57139548.259704955</v>
      </c>
      <c r="D27" s="721">
        <v>422549591.05188036</v>
      </c>
      <c r="E27" s="720">
        <v>5387092385.2279568</v>
      </c>
    </row>
    <row r="28" spans="1:5" ht="17.25" customHeight="1" x14ac:dyDescent="0.2">
      <c r="A28" s="743" t="s">
        <v>152</v>
      </c>
      <c r="B28" s="707">
        <v>2241267839.2728844</v>
      </c>
      <c r="C28" s="706">
        <v>5945122.2599999923</v>
      </c>
      <c r="D28" s="705">
        <v>2095368.5000000012</v>
      </c>
      <c r="E28" s="704">
        <v>2249308330.0328846</v>
      </c>
    </row>
    <row r="29" spans="1:5" x14ac:dyDescent="0.2">
      <c r="A29" s="743" t="s">
        <v>154</v>
      </c>
      <c r="B29" s="707">
        <v>660692677.22000384</v>
      </c>
      <c r="C29" s="706">
        <v>6378324.3400000446</v>
      </c>
      <c r="D29" s="705">
        <v>2597927.7599999988</v>
      </c>
      <c r="E29" s="704">
        <v>669668929.32000387</v>
      </c>
    </row>
    <row r="30" spans="1:5" x14ac:dyDescent="0.2">
      <c r="A30" s="743" t="s">
        <v>153</v>
      </c>
      <c r="B30" s="707">
        <v>28251.649999999998</v>
      </c>
      <c r="C30" s="706">
        <v>78.400000000000006</v>
      </c>
      <c r="D30" s="705"/>
      <c r="E30" s="704">
        <v>28330.05</v>
      </c>
    </row>
    <row r="31" spans="1:5" s="693" customFormat="1" x14ac:dyDescent="0.2">
      <c r="A31" s="742" t="s">
        <v>521</v>
      </c>
      <c r="B31" s="723">
        <v>2901988768.1428885</v>
      </c>
      <c r="C31" s="722">
        <v>12323525.000000037</v>
      </c>
      <c r="D31" s="721">
        <v>4693296.26</v>
      </c>
      <c r="E31" s="720">
        <v>2919005589.4028888</v>
      </c>
    </row>
    <row r="32" spans="1:5" s="693" customFormat="1" ht="24.75" hidden="1" customHeight="1" x14ac:dyDescent="0.2">
      <c r="A32" s="741" t="s">
        <v>520</v>
      </c>
      <c r="B32" s="740"/>
      <c r="C32" s="739"/>
      <c r="D32" s="738"/>
      <c r="E32" s="737"/>
    </row>
    <row r="33" spans="1:5" s="693" customFormat="1" ht="22.5" customHeight="1" thickBot="1" x14ac:dyDescent="0.25">
      <c r="A33" s="736" t="s">
        <v>519</v>
      </c>
      <c r="B33" s="697">
        <v>7809392014.0592566</v>
      </c>
      <c r="C33" s="696">
        <v>69463073.259705007</v>
      </c>
      <c r="D33" s="695">
        <v>427242887.31188023</v>
      </c>
      <c r="E33" s="694">
        <v>8306097974.6308413</v>
      </c>
    </row>
    <row r="34" spans="1:5" s="731" customFormat="1" ht="24.95" customHeight="1" x14ac:dyDescent="0.2">
      <c r="A34" s="729" t="s">
        <v>518</v>
      </c>
      <c r="B34" s="735">
        <v>3843830041.088016</v>
      </c>
      <c r="C34" s="734">
        <v>133875977.41690864</v>
      </c>
      <c r="D34" s="733">
        <v>18431962.304942671</v>
      </c>
      <c r="E34" s="732">
        <v>3996137980.8098669</v>
      </c>
    </row>
    <row r="35" spans="1:5" ht="24.95" customHeight="1" x14ac:dyDescent="0.2">
      <c r="A35" s="724" t="s">
        <v>517</v>
      </c>
      <c r="B35" s="723">
        <v>657605336.69355297</v>
      </c>
      <c r="C35" s="722">
        <v>22890518.521158401</v>
      </c>
      <c r="D35" s="721">
        <v>3154802.0527407899</v>
      </c>
      <c r="E35" s="720">
        <v>683650657.26745224</v>
      </c>
    </row>
    <row r="36" spans="1:5" ht="24.95" customHeight="1" x14ac:dyDescent="0.2">
      <c r="A36" s="724" t="s">
        <v>516</v>
      </c>
      <c r="B36" s="723"/>
      <c r="C36" s="722"/>
      <c r="D36" s="721"/>
      <c r="E36" s="720"/>
    </row>
    <row r="37" spans="1:5" ht="24.95" customHeight="1" x14ac:dyDescent="0.2">
      <c r="A37" s="724" t="s">
        <v>515</v>
      </c>
      <c r="B37" s="723">
        <v>1409099239.4733834</v>
      </c>
      <c r="C37" s="722">
        <v>45604094.103195764</v>
      </c>
      <c r="D37" s="721">
        <v>6285217.5525625972</v>
      </c>
      <c r="E37" s="720">
        <v>1460988551.1291418</v>
      </c>
    </row>
    <row r="38" spans="1:5" ht="24.95" customHeight="1" x14ac:dyDescent="0.2">
      <c r="A38" s="708" t="s">
        <v>514</v>
      </c>
      <c r="B38" s="707">
        <v>213387569.15900216</v>
      </c>
      <c r="C38" s="706">
        <v>12249002.230000023</v>
      </c>
      <c r="D38" s="705">
        <v>1011883.4700000008</v>
      </c>
      <c r="E38" s="704">
        <v>226648454.85900217</v>
      </c>
    </row>
    <row r="39" spans="1:5" ht="24.95" customHeight="1" x14ac:dyDescent="0.2">
      <c r="A39" s="708" t="s">
        <v>513</v>
      </c>
      <c r="B39" s="707">
        <v>33660932.693234645</v>
      </c>
      <c r="C39" s="706">
        <v>874895.71000000043</v>
      </c>
      <c r="D39" s="705">
        <v>129679.33</v>
      </c>
      <c r="E39" s="704">
        <v>34665507.733234644</v>
      </c>
    </row>
    <row r="40" spans="1:5" s="693" customFormat="1" ht="36.75" customHeight="1" thickBot="1" x14ac:dyDescent="0.25">
      <c r="A40" s="730" t="s">
        <v>512</v>
      </c>
      <c r="B40" s="723">
        <v>6157583119.1071901</v>
      </c>
      <c r="C40" s="722">
        <v>215494487.9812628</v>
      </c>
      <c r="D40" s="721">
        <v>29013544.71024606</v>
      </c>
      <c r="E40" s="720">
        <v>6402091151.7986994</v>
      </c>
    </row>
    <row r="41" spans="1:5" s="693" customFormat="1" ht="24.95" customHeight="1" x14ac:dyDescent="0.2">
      <c r="A41" s="729" t="s">
        <v>511</v>
      </c>
      <c r="B41" s="728">
        <v>1029882214.9821252</v>
      </c>
      <c r="C41" s="727">
        <v>26268083.539999988</v>
      </c>
      <c r="D41" s="726">
        <v>6272043.9800000023</v>
      </c>
      <c r="E41" s="725">
        <v>1062422342.5021251</v>
      </c>
    </row>
    <row r="42" spans="1:5" s="693" customFormat="1" ht="24.95" customHeight="1" x14ac:dyDescent="0.2">
      <c r="A42" s="724" t="s">
        <v>510</v>
      </c>
      <c r="B42" s="723">
        <v>38511649.350633964</v>
      </c>
      <c r="C42" s="722"/>
      <c r="D42" s="721">
        <v>30476.118563999997</v>
      </c>
      <c r="E42" s="720">
        <v>38542125.469197966</v>
      </c>
    </row>
    <row r="43" spans="1:5" s="693" customFormat="1" ht="24.95" customHeight="1" x14ac:dyDescent="0.2">
      <c r="A43" s="724" t="s">
        <v>509</v>
      </c>
      <c r="B43" s="723"/>
      <c r="C43" s="722"/>
      <c r="D43" s="721"/>
      <c r="E43" s="720"/>
    </row>
    <row r="44" spans="1:5" s="693" customFormat="1" ht="24.95" customHeight="1" x14ac:dyDescent="0.2">
      <c r="A44" s="724" t="s">
        <v>508</v>
      </c>
      <c r="B44" s="723">
        <v>194756367.43809134</v>
      </c>
      <c r="C44" s="722">
        <v>13799.610000000002</v>
      </c>
      <c r="D44" s="721">
        <v>480411.88</v>
      </c>
      <c r="E44" s="720">
        <v>195250578.92809135</v>
      </c>
    </row>
    <row r="45" spans="1:5" x14ac:dyDescent="0.2">
      <c r="A45" s="708" t="s">
        <v>507</v>
      </c>
      <c r="B45" s="707">
        <v>74912511.987137437</v>
      </c>
      <c r="C45" s="706">
        <v>365.92</v>
      </c>
      <c r="D45" s="705">
        <v>30</v>
      </c>
      <c r="E45" s="704">
        <v>74912907.907137439</v>
      </c>
    </row>
    <row r="46" spans="1:5" x14ac:dyDescent="0.2">
      <c r="A46" s="708" t="s">
        <v>506</v>
      </c>
      <c r="B46" s="707">
        <v>119843855.45095389</v>
      </c>
      <c r="C46" s="706">
        <v>13433.690000000002</v>
      </c>
      <c r="D46" s="705">
        <v>480381.88</v>
      </c>
      <c r="E46" s="704">
        <v>120337671.02095388</v>
      </c>
    </row>
    <row r="47" spans="1:5" s="693" customFormat="1" ht="24.95" customHeight="1" x14ac:dyDescent="0.2">
      <c r="A47" s="724" t="s">
        <v>505</v>
      </c>
      <c r="B47" s="723">
        <v>21922327.963332012</v>
      </c>
      <c r="C47" s="722">
        <v>420925.11</v>
      </c>
      <c r="D47" s="721">
        <v>46442.44</v>
      </c>
      <c r="E47" s="720">
        <v>22389695.513332013</v>
      </c>
    </row>
    <row r="48" spans="1:5" s="693" customFormat="1" ht="21" customHeight="1" thickBot="1" x14ac:dyDescent="0.25">
      <c r="A48" s="724" t="s">
        <v>290</v>
      </c>
      <c r="B48" s="723">
        <v>1285072559.7341826</v>
      </c>
      <c r="C48" s="722">
        <v>26702808.25999999</v>
      </c>
      <c r="D48" s="721">
        <v>6829374.418564003</v>
      </c>
      <c r="E48" s="720">
        <v>1318604742.4127467</v>
      </c>
    </row>
    <row r="49" spans="1:5" ht="18" hidden="1" customHeight="1" x14ac:dyDescent="0.2">
      <c r="A49" s="719"/>
      <c r="B49" s="718"/>
      <c r="C49" s="717"/>
      <c r="D49" s="716"/>
      <c r="E49" s="715"/>
    </row>
    <row r="50" spans="1:5" ht="13.5" hidden="1" thickBot="1" x14ac:dyDescent="0.25">
      <c r="A50" s="708"/>
      <c r="B50" s="707"/>
      <c r="C50" s="706"/>
      <c r="D50" s="705"/>
      <c r="E50" s="704"/>
    </row>
    <row r="51" spans="1:5" ht="13.5" hidden="1" thickBot="1" x14ac:dyDescent="0.25">
      <c r="A51" s="708"/>
      <c r="B51" s="707"/>
      <c r="C51" s="706"/>
      <c r="D51" s="705"/>
      <c r="E51" s="704"/>
    </row>
    <row r="52" spans="1:5" ht="10.5" hidden="1" customHeight="1" thickBot="1" x14ac:dyDescent="0.25">
      <c r="A52" s="708"/>
      <c r="B52" s="707"/>
      <c r="C52" s="706"/>
      <c r="D52" s="705"/>
      <c r="E52" s="704"/>
    </row>
    <row r="53" spans="1:5" s="709" customFormat="1" ht="40.5" customHeight="1" thickBot="1" x14ac:dyDescent="0.25">
      <c r="A53" s="714" t="s">
        <v>475</v>
      </c>
      <c r="B53" s="713">
        <v>85550222.816121563</v>
      </c>
      <c r="C53" s="712"/>
      <c r="D53" s="711"/>
      <c r="E53" s="710">
        <v>85550222.816121563</v>
      </c>
    </row>
    <row r="54" spans="1:5" ht="21.75" customHeight="1" x14ac:dyDescent="0.2">
      <c r="A54" s="708" t="s">
        <v>504</v>
      </c>
      <c r="B54" s="707"/>
      <c r="C54" s="706">
        <v>94399006.209999993</v>
      </c>
      <c r="D54" s="705"/>
      <c r="E54" s="704">
        <v>94399006.209999993</v>
      </c>
    </row>
    <row r="55" spans="1:5" ht="21.75" customHeight="1" x14ac:dyDescent="0.2">
      <c r="A55" s="708" t="s">
        <v>298</v>
      </c>
      <c r="B55" s="707">
        <v>33058.789999999994</v>
      </c>
      <c r="C55" s="706"/>
      <c r="D55" s="705"/>
      <c r="E55" s="704">
        <v>33058.789999999994</v>
      </c>
    </row>
    <row r="56" spans="1:5" ht="21.75" customHeight="1" x14ac:dyDescent="0.2">
      <c r="A56" s="708" t="s">
        <v>421</v>
      </c>
      <c r="B56" s="707">
        <v>-28257.799261999993</v>
      </c>
      <c r="C56" s="706"/>
      <c r="D56" s="705"/>
      <c r="E56" s="704">
        <v>-28257.799261999993</v>
      </c>
    </row>
    <row r="57" spans="1:5" ht="21.75" customHeight="1" x14ac:dyDescent="0.2">
      <c r="A57" s="708" t="s">
        <v>495</v>
      </c>
      <c r="B57" s="707"/>
      <c r="C57" s="706"/>
      <c r="D57" s="705"/>
      <c r="E57" s="704"/>
    </row>
    <row r="58" spans="1:5" ht="21.75" customHeight="1" x14ac:dyDescent="0.2">
      <c r="A58" s="708" t="s">
        <v>389</v>
      </c>
      <c r="B58" s="707">
        <v>7300.19</v>
      </c>
      <c r="C58" s="706">
        <v>86.24</v>
      </c>
      <c r="D58" s="705">
        <v>126.96</v>
      </c>
      <c r="E58" s="704">
        <v>7513.3899999999994</v>
      </c>
    </row>
    <row r="59" spans="1:5" ht="21.75" hidden="1" customHeight="1" x14ac:dyDescent="0.2">
      <c r="A59" s="708"/>
      <c r="B59" s="707"/>
      <c r="C59" s="706"/>
      <c r="D59" s="705"/>
      <c r="E59" s="704"/>
    </row>
    <row r="60" spans="1:5" ht="21.75" customHeight="1" x14ac:dyDescent="0.2">
      <c r="A60" s="708" t="s">
        <v>384</v>
      </c>
      <c r="B60" s="707">
        <v>377342175</v>
      </c>
      <c r="C60" s="706"/>
      <c r="D60" s="705"/>
      <c r="E60" s="704">
        <v>377342175</v>
      </c>
    </row>
    <row r="61" spans="1:5" ht="20.25" customHeight="1" thickBot="1" x14ac:dyDescent="0.25">
      <c r="A61" s="703" t="s">
        <v>503</v>
      </c>
      <c r="B61" s="702">
        <v>588.5</v>
      </c>
      <c r="C61" s="701"/>
      <c r="D61" s="700">
        <v>345997528.82000005</v>
      </c>
      <c r="E61" s="699">
        <v>345998117.32000005</v>
      </c>
    </row>
    <row r="62" spans="1:5" ht="22.5" customHeight="1" thickBot="1" x14ac:dyDescent="0.25">
      <c r="A62" s="703" t="s">
        <v>502</v>
      </c>
      <c r="B62" s="702"/>
      <c r="C62" s="701"/>
      <c r="D62" s="700"/>
      <c r="E62" s="699">
        <v>627257101.28999972</v>
      </c>
    </row>
    <row r="63" spans="1:5" ht="19.5" customHeight="1" thickBot="1" x14ac:dyDescent="0.25">
      <c r="A63" s="703" t="s">
        <v>501</v>
      </c>
      <c r="B63" s="702"/>
      <c r="C63" s="701"/>
      <c r="D63" s="700"/>
      <c r="E63" s="699">
        <v>9530307.870000001</v>
      </c>
    </row>
    <row r="64" spans="1:5" ht="19.5" customHeight="1" thickBot="1" x14ac:dyDescent="0.25">
      <c r="A64" s="703" t="s">
        <v>240</v>
      </c>
      <c r="B64" s="702">
        <v>5337607.8899999959</v>
      </c>
      <c r="C64" s="701">
        <v>69405.299999999988</v>
      </c>
      <c r="D64" s="700">
        <v>9137.6200000000008</v>
      </c>
      <c r="E64" s="699">
        <v>5416150.8099999959</v>
      </c>
    </row>
    <row r="65" spans="1:5" ht="19.5" customHeight="1" thickBot="1" x14ac:dyDescent="0.25">
      <c r="A65" s="703" t="s">
        <v>433</v>
      </c>
      <c r="B65" s="702">
        <v>7774154.5900000017</v>
      </c>
      <c r="C65" s="701"/>
      <c r="D65" s="700"/>
      <c r="E65" s="699">
        <v>7774154.5900000017</v>
      </c>
    </row>
    <row r="66" spans="1:5" s="693" customFormat="1" ht="23.25" customHeight="1" thickBot="1" x14ac:dyDescent="0.25">
      <c r="A66" s="698" t="s">
        <v>500</v>
      </c>
      <c r="B66" s="697">
        <v>15728064542.877491</v>
      </c>
      <c r="C66" s="696">
        <v>406128867.2509678</v>
      </c>
      <c r="D66" s="695">
        <v>809092599.84069037</v>
      </c>
      <c r="E66" s="694">
        <v>17580073419.12915</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FEVRIER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200934</v>
      </c>
      <c r="D10" s="222">
        <v>4332</v>
      </c>
      <c r="E10" s="179">
        <v>5.4794109257951806E-3</v>
      </c>
      <c r="F10" s="20"/>
    </row>
    <row r="11" spans="1:6" ht="10.5" customHeight="1" x14ac:dyDescent="0.2">
      <c r="B11" s="16" t="s">
        <v>23</v>
      </c>
      <c r="C11" s="30">
        <v>1182</v>
      </c>
      <c r="D11" s="222"/>
      <c r="E11" s="179">
        <v>-7.8003120124805037E-2</v>
      </c>
      <c r="F11" s="20"/>
    </row>
    <row r="12" spans="1:6" ht="10.5" customHeight="1" x14ac:dyDescent="0.2">
      <c r="B12" s="16" t="s">
        <v>218</v>
      </c>
      <c r="C12" s="30">
        <v>2002.8499999999992</v>
      </c>
      <c r="D12" s="222">
        <v>33.200000000000003</v>
      </c>
      <c r="E12" s="179">
        <v>7.570801712238584E-2</v>
      </c>
      <c r="F12" s="20"/>
    </row>
    <row r="13" spans="1:6" ht="10.5" customHeight="1" x14ac:dyDescent="0.2">
      <c r="B13" s="33" t="s">
        <v>193</v>
      </c>
      <c r="C13" s="30">
        <v>7276</v>
      </c>
      <c r="D13" s="222">
        <v>486</v>
      </c>
      <c r="E13" s="179">
        <v>0.20783532536520588</v>
      </c>
      <c r="F13" s="20"/>
    </row>
    <row r="14" spans="1:6" x14ac:dyDescent="0.2">
      <c r="B14" s="33" t="s">
        <v>194</v>
      </c>
      <c r="C14" s="30">
        <v>988</v>
      </c>
      <c r="D14" s="222">
        <v>108</v>
      </c>
      <c r="E14" s="179">
        <v>0.166469893742621</v>
      </c>
      <c r="F14" s="20"/>
    </row>
    <row r="15" spans="1:6" x14ac:dyDescent="0.2">
      <c r="B15" s="33" t="s">
        <v>322</v>
      </c>
      <c r="C15" s="30"/>
      <c r="D15" s="222"/>
      <c r="E15" s="179"/>
      <c r="F15" s="20"/>
    </row>
    <row r="16" spans="1:6" x14ac:dyDescent="0.2">
      <c r="B16" s="33" t="s">
        <v>324</v>
      </c>
      <c r="C16" s="30">
        <v>2</v>
      </c>
      <c r="D16" s="222">
        <v>1</v>
      </c>
      <c r="E16" s="179"/>
      <c r="F16" s="20"/>
    </row>
    <row r="17" spans="1:6" x14ac:dyDescent="0.2">
      <c r="B17" s="33" t="s">
        <v>325</v>
      </c>
      <c r="C17" s="30">
        <v>1036</v>
      </c>
      <c r="D17" s="222">
        <v>23</v>
      </c>
      <c r="E17" s="179">
        <v>5.070993914807298E-2</v>
      </c>
      <c r="F17" s="20"/>
    </row>
    <row r="18" spans="1:6" x14ac:dyDescent="0.2">
      <c r="B18" s="33" t="s">
        <v>320</v>
      </c>
      <c r="C18" s="30">
        <v>472</v>
      </c>
      <c r="D18" s="222">
        <v>0</v>
      </c>
      <c r="E18" s="179">
        <v>0.35632183908045967</v>
      </c>
      <c r="F18" s="20"/>
    </row>
    <row r="19" spans="1:6" x14ac:dyDescent="0.2">
      <c r="B19" s="33" t="s">
        <v>321</v>
      </c>
      <c r="C19" s="30">
        <v>4778</v>
      </c>
      <c r="D19" s="222">
        <v>354</v>
      </c>
      <c r="E19" s="179">
        <v>0.24329950559458746</v>
      </c>
      <c r="F19" s="20"/>
    </row>
    <row r="20" spans="1:6" x14ac:dyDescent="0.2">
      <c r="B20" s="33" t="s">
        <v>323</v>
      </c>
      <c r="C20" s="30">
        <v>9278.8499999999985</v>
      </c>
      <c r="D20" s="222">
        <v>519.20000000000005</v>
      </c>
      <c r="E20" s="179">
        <v>0.17663954227106871</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46545</v>
      </c>
      <c r="D23" s="222">
        <v>4532</v>
      </c>
      <c r="E23" s="179">
        <v>8.3021150848128E-2</v>
      </c>
      <c r="F23" s="20"/>
    </row>
    <row r="24" spans="1:6" ht="10.5" customHeight="1" x14ac:dyDescent="0.2">
      <c r="B24" s="16" t="s">
        <v>23</v>
      </c>
      <c r="C24" s="30">
        <v>8</v>
      </c>
      <c r="D24" s="222"/>
      <c r="E24" s="179">
        <v>-0.46666666666666667</v>
      </c>
      <c r="F24" s="34"/>
    </row>
    <row r="25" spans="1:6" ht="10.5" customHeight="1" x14ac:dyDescent="0.2">
      <c r="B25" s="33" t="s">
        <v>193</v>
      </c>
      <c r="C25" s="30">
        <v>5661.55</v>
      </c>
      <c r="D25" s="222">
        <v>351</v>
      </c>
      <c r="E25" s="179">
        <v>-0.14090074505697947</v>
      </c>
      <c r="F25" s="34"/>
    </row>
    <row r="26" spans="1:6" ht="10.5" customHeight="1" x14ac:dyDescent="0.2">
      <c r="B26" s="33" t="s">
        <v>194</v>
      </c>
      <c r="C26" s="30">
        <v>114693</v>
      </c>
      <c r="D26" s="222">
        <v>23600</v>
      </c>
      <c r="E26" s="179">
        <v>9.1321702641882885E-2</v>
      </c>
      <c r="F26" s="34"/>
    </row>
    <row r="27" spans="1:6" ht="10.5" customHeight="1" x14ac:dyDescent="0.2">
      <c r="B27" s="33" t="s">
        <v>322</v>
      </c>
      <c r="C27" s="30">
        <v>7931</v>
      </c>
      <c r="D27" s="222">
        <v>7480</v>
      </c>
      <c r="E27" s="179">
        <v>0.12776395307500898</v>
      </c>
      <c r="F27" s="34"/>
    </row>
    <row r="28" spans="1:6" ht="10.5" customHeight="1" x14ac:dyDescent="0.2">
      <c r="B28" s="33" t="s">
        <v>324</v>
      </c>
      <c r="C28" s="30">
        <v>-1</v>
      </c>
      <c r="D28" s="222"/>
      <c r="E28" s="179"/>
      <c r="F28" s="34"/>
    </row>
    <row r="29" spans="1:6" ht="10.5" customHeight="1" x14ac:dyDescent="0.2">
      <c r="B29" s="33" t="s">
        <v>325</v>
      </c>
      <c r="C29" s="30">
        <v>10846</v>
      </c>
      <c r="D29" s="222">
        <v>10815</v>
      </c>
      <c r="E29" s="179">
        <v>0.11423875077049517</v>
      </c>
      <c r="F29" s="34"/>
    </row>
    <row r="30" spans="1:6" ht="10.5" customHeight="1" x14ac:dyDescent="0.2">
      <c r="B30" s="33" t="s">
        <v>320</v>
      </c>
      <c r="C30" s="30">
        <v>10702</v>
      </c>
      <c r="D30" s="222">
        <v>141</v>
      </c>
      <c r="E30" s="179">
        <v>6.0338848707024662E-2</v>
      </c>
      <c r="F30" s="34"/>
    </row>
    <row r="31" spans="1:6" ht="10.5" customHeight="1" x14ac:dyDescent="0.2">
      <c r="B31" s="33" t="s">
        <v>321</v>
      </c>
      <c r="C31" s="30">
        <v>72995</v>
      </c>
      <c r="D31" s="222">
        <v>3929</v>
      </c>
      <c r="E31" s="179">
        <v>8.0830964226486612E-2</v>
      </c>
      <c r="F31" s="34"/>
    </row>
    <row r="32" spans="1:6" ht="10.5" customHeight="1" x14ac:dyDescent="0.2">
      <c r="B32" s="33" t="s">
        <v>323</v>
      </c>
      <c r="C32" s="30">
        <v>12220</v>
      </c>
      <c r="D32" s="222">
        <v>1235</v>
      </c>
      <c r="E32" s="179">
        <v>0.14205607476635507</v>
      </c>
      <c r="F32" s="34"/>
    </row>
    <row r="33" spans="1:6" ht="10.5" customHeight="1" x14ac:dyDescent="0.2">
      <c r="B33" s="16" t="s">
        <v>195</v>
      </c>
      <c r="C33" s="30">
        <v>120354.55</v>
      </c>
      <c r="D33" s="222">
        <v>23951</v>
      </c>
      <c r="E33" s="179">
        <v>7.7619227545896674E-2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247479</v>
      </c>
      <c r="D39" s="222">
        <v>8864</v>
      </c>
      <c r="E39" s="344">
        <v>1.9203841591987292E-2</v>
      </c>
      <c r="F39" s="34"/>
    </row>
    <row r="40" spans="1:6" ht="10.5" customHeight="1" x14ac:dyDescent="0.2">
      <c r="B40" s="16" t="s">
        <v>23</v>
      </c>
      <c r="C40" s="343">
        <v>1190</v>
      </c>
      <c r="D40" s="222"/>
      <c r="E40" s="344">
        <v>-8.2498072474942119E-2</v>
      </c>
      <c r="F40" s="34"/>
    </row>
    <row r="41" spans="1:6" s="28" customFormat="1" ht="10.5" customHeight="1" x14ac:dyDescent="0.2">
      <c r="A41" s="24"/>
      <c r="B41" s="33" t="s">
        <v>193</v>
      </c>
      <c r="C41" s="343">
        <v>7664.4</v>
      </c>
      <c r="D41" s="222">
        <v>384.2</v>
      </c>
      <c r="E41" s="344">
        <v>-9.3183972058651254E-2</v>
      </c>
      <c r="F41" s="27"/>
    </row>
    <row r="42" spans="1:6" ht="10.5" customHeight="1" x14ac:dyDescent="0.2">
      <c r="B42" s="33" t="s">
        <v>194</v>
      </c>
      <c r="C42" s="343">
        <v>121969</v>
      </c>
      <c r="D42" s="222">
        <v>24086</v>
      </c>
      <c r="E42" s="344">
        <v>9.763812832131169E-2</v>
      </c>
      <c r="F42" s="34"/>
    </row>
    <row r="43" spans="1:6" ht="10.5" customHeight="1" x14ac:dyDescent="0.2">
      <c r="B43" s="33" t="s">
        <v>322</v>
      </c>
      <c r="C43" s="343">
        <v>8919</v>
      </c>
      <c r="D43" s="222">
        <v>7588</v>
      </c>
      <c r="E43" s="344">
        <v>0.13192461450599646</v>
      </c>
      <c r="F43" s="34"/>
    </row>
    <row r="44" spans="1:6" ht="10.5" customHeight="1" x14ac:dyDescent="0.2">
      <c r="B44" s="33" t="s">
        <v>324</v>
      </c>
      <c r="C44" s="343">
        <v>-1</v>
      </c>
      <c r="D44" s="222"/>
      <c r="E44" s="344"/>
      <c r="F44" s="34"/>
    </row>
    <row r="45" spans="1:6" ht="10.5" customHeight="1" x14ac:dyDescent="0.2">
      <c r="B45" s="33" t="s">
        <v>325</v>
      </c>
      <c r="C45" s="343">
        <v>10848</v>
      </c>
      <c r="D45" s="222">
        <v>10816</v>
      </c>
      <c r="E45" s="344">
        <v>0.11444421614957889</v>
      </c>
      <c r="F45" s="34"/>
    </row>
    <row r="46" spans="1:6" ht="10.5" customHeight="1" x14ac:dyDescent="0.2">
      <c r="B46" s="33" t="s">
        <v>320</v>
      </c>
      <c r="C46" s="343">
        <v>11738</v>
      </c>
      <c r="D46" s="222">
        <v>164</v>
      </c>
      <c r="E46" s="344">
        <v>5.9481902698799605E-2</v>
      </c>
      <c r="F46" s="34"/>
    </row>
    <row r="47" spans="1:6" ht="10.5" customHeight="1" x14ac:dyDescent="0.2">
      <c r="B47" s="33" t="s">
        <v>321</v>
      </c>
      <c r="C47" s="30">
        <v>73467</v>
      </c>
      <c r="D47" s="222">
        <v>3929</v>
      </c>
      <c r="E47" s="179">
        <v>8.2243238465617763E-2</v>
      </c>
      <c r="F47" s="34"/>
    </row>
    <row r="48" spans="1:6" ht="10.5" customHeight="1" x14ac:dyDescent="0.2">
      <c r="B48" s="33" t="s">
        <v>323</v>
      </c>
      <c r="C48" s="30">
        <v>16998</v>
      </c>
      <c r="D48" s="222">
        <v>1589</v>
      </c>
      <c r="E48" s="179">
        <v>0.16880973664305854</v>
      </c>
      <c r="F48" s="34"/>
    </row>
    <row r="49" spans="1:6" ht="10.5" customHeight="1" x14ac:dyDescent="0.2">
      <c r="B49" s="16" t="s">
        <v>195</v>
      </c>
      <c r="C49" s="30">
        <v>129633.4</v>
      </c>
      <c r="D49" s="222">
        <v>24470.2</v>
      </c>
      <c r="E49" s="179">
        <v>8.414974171518641E-2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48</v>
      </c>
      <c r="D59" s="222"/>
      <c r="E59" s="179">
        <v>0</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93</v>
      </c>
      <c r="D61" s="222"/>
      <c r="E61" s="179">
        <v>0.19230769230769229</v>
      </c>
      <c r="F61" s="36"/>
    </row>
    <row r="62" spans="1:6" s="28" customFormat="1" ht="10.5" customHeight="1" x14ac:dyDescent="0.2">
      <c r="A62" s="24"/>
      <c r="B62" s="16" t="s">
        <v>200</v>
      </c>
      <c r="C62" s="30">
        <v>-2</v>
      </c>
      <c r="D62" s="222"/>
      <c r="E62" s="179"/>
      <c r="F62" s="36"/>
    </row>
    <row r="63" spans="1:6" s="28" customFormat="1" ht="10.5" customHeight="1" x14ac:dyDescent="0.2">
      <c r="A63" s="24"/>
      <c r="B63" s="16" t="s">
        <v>201</v>
      </c>
      <c r="C63" s="30">
        <v>16</v>
      </c>
      <c r="D63" s="222"/>
      <c r="E63" s="179">
        <v>6.6666666666666652E-2</v>
      </c>
      <c r="F63" s="36"/>
    </row>
    <row r="64" spans="1:6" s="28" customFormat="1" ht="10.5" customHeight="1" x14ac:dyDescent="0.2">
      <c r="A64" s="24"/>
      <c r="B64" s="16" t="s">
        <v>202</v>
      </c>
      <c r="C64" s="30">
        <v>148</v>
      </c>
      <c r="D64" s="222"/>
      <c r="E64" s="179">
        <v>0.15625</v>
      </c>
      <c r="F64" s="36"/>
    </row>
    <row r="65" spans="1:6" s="28" customFormat="1" ht="10.5" customHeight="1" x14ac:dyDescent="0.2">
      <c r="A65" s="24"/>
      <c r="B65" s="16" t="s">
        <v>203</v>
      </c>
      <c r="C65" s="30">
        <v>146</v>
      </c>
      <c r="D65" s="222"/>
      <c r="E65" s="179">
        <v>0.50515463917525771</v>
      </c>
      <c r="F65" s="36"/>
    </row>
    <row r="66" spans="1:6" s="28" customFormat="1" ht="10.5" customHeight="1" x14ac:dyDescent="0.2">
      <c r="A66" s="24"/>
      <c r="B66" s="16" t="s">
        <v>204</v>
      </c>
      <c r="C66" s="30"/>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9302</v>
      </c>
      <c r="D69" s="222"/>
      <c r="E69" s="179">
        <v>0.19747682801235844</v>
      </c>
      <c r="F69" s="36"/>
    </row>
    <row r="70" spans="1:6" s="28" customFormat="1" ht="10.5" customHeight="1" x14ac:dyDescent="0.2">
      <c r="A70" s="24"/>
      <c r="B70" s="16" t="s">
        <v>23</v>
      </c>
      <c r="C70" s="30">
        <v>7</v>
      </c>
      <c r="D70" s="222"/>
      <c r="E70" s="179">
        <v>-0.22222222222222221</v>
      </c>
      <c r="F70" s="36"/>
    </row>
    <row r="71" spans="1:6" s="28" customFormat="1" ht="10.5" customHeight="1" x14ac:dyDescent="0.2">
      <c r="A71" s="24"/>
      <c r="B71" s="33" t="s">
        <v>193</v>
      </c>
      <c r="C71" s="30">
        <v>231</v>
      </c>
      <c r="D71" s="222"/>
      <c r="E71" s="179">
        <v>-0.23812664907651715</v>
      </c>
      <c r="F71" s="36"/>
    </row>
    <row r="72" spans="1:6" ht="10.5" customHeight="1" x14ac:dyDescent="0.2">
      <c r="B72" s="33" t="s">
        <v>194</v>
      </c>
      <c r="C72" s="30">
        <v>1615</v>
      </c>
      <c r="D72" s="222"/>
      <c r="E72" s="179">
        <v>-0.18884982420894025</v>
      </c>
      <c r="F72" s="34"/>
    </row>
    <row r="73" spans="1:6" ht="10.5" customHeight="1" x14ac:dyDescent="0.2">
      <c r="B73" s="33" t="s">
        <v>322</v>
      </c>
      <c r="C73" s="343">
        <v>111</v>
      </c>
      <c r="D73" s="222"/>
      <c r="E73" s="344">
        <v>5.7142857142857162E-2</v>
      </c>
      <c r="F73" s="34"/>
    </row>
    <row r="74" spans="1:6" ht="10.5" customHeight="1" x14ac:dyDescent="0.2">
      <c r="B74" s="33" t="s">
        <v>324</v>
      </c>
      <c r="C74" s="343"/>
      <c r="D74" s="222"/>
      <c r="E74" s="344"/>
      <c r="F74" s="34"/>
    </row>
    <row r="75" spans="1:6" ht="10.5" customHeight="1" x14ac:dyDescent="0.2">
      <c r="B75" s="33" t="s">
        <v>325</v>
      </c>
      <c r="C75" s="343">
        <v>3</v>
      </c>
      <c r="D75" s="222"/>
      <c r="E75" s="344"/>
      <c r="F75" s="34"/>
    </row>
    <row r="76" spans="1:6" ht="10.5" customHeight="1" x14ac:dyDescent="0.2">
      <c r="B76" s="33" t="s">
        <v>320</v>
      </c>
      <c r="C76" s="343">
        <v>193</v>
      </c>
      <c r="D76" s="222"/>
      <c r="E76" s="344">
        <v>-7.6555023923444931E-2</v>
      </c>
      <c r="F76" s="34"/>
    </row>
    <row r="77" spans="1:6" ht="10.5" customHeight="1" x14ac:dyDescent="0.2">
      <c r="B77" s="33" t="s">
        <v>321</v>
      </c>
      <c r="C77" s="343">
        <v>779</v>
      </c>
      <c r="D77" s="222"/>
      <c r="E77" s="344">
        <v>-0.10046189376443415</v>
      </c>
      <c r="F77" s="34"/>
    </row>
    <row r="78" spans="1:6" ht="10.5" customHeight="1" x14ac:dyDescent="0.2">
      <c r="B78" s="33" t="s">
        <v>323</v>
      </c>
      <c r="C78" s="343">
        <v>529</v>
      </c>
      <c r="D78" s="222"/>
      <c r="E78" s="344">
        <v>-0.335427135678392</v>
      </c>
      <c r="F78" s="34"/>
    </row>
    <row r="79" spans="1:6" ht="10.5" customHeight="1" x14ac:dyDescent="0.2">
      <c r="B79" s="16" t="s">
        <v>195</v>
      </c>
      <c r="C79" s="343">
        <v>1846</v>
      </c>
      <c r="D79" s="222"/>
      <c r="E79" s="344">
        <v>-0.19536221776654161</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v>
      </c>
      <c r="D83" s="222"/>
      <c r="E83" s="346"/>
      <c r="F83" s="47"/>
    </row>
    <row r="84" spans="1:6" s="28" customFormat="1" ht="10.5" customHeight="1" x14ac:dyDescent="0.2">
      <c r="A84" s="24"/>
      <c r="B84" s="16" t="s">
        <v>201</v>
      </c>
      <c r="C84" s="345">
        <v>11</v>
      </c>
      <c r="D84" s="222"/>
      <c r="E84" s="346">
        <v>-0.3125</v>
      </c>
      <c r="F84" s="47"/>
    </row>
    <row r="85" spans="1:6" s="28" customFormat="1" ht="10.5" customHeight="1" x14ac:dyDescent="0.2">
      <c r="A85" s="24"/>
      <c r="B85" s="16" t="s">
        <v>202</v>
      </c>
      <c r="C85" s="46">
        <v>41</v>
      </c>
      <c r="D85" s="222"/>
      <c r="E85" s="190"/>
      <c r="F85" s="47"/>
    </row>
    <row r="86" spans="1:6" s="28" customFormat="1" ht="10.5" customHeight="1" x14ac:dyDescent="0.2">
      <c r="A86" s="24"/>
      <c r="B86" s="16" t="s">
        <v>203</v>
      </c>
      <c r="C86" s="46">
        <v>38</v>
      </c>
      <c r="D86" s="222"/>
      <c r="E86" s="190">
        <v>0.11764705882352944</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256829</v>
      </c>
      <c r="D90" s="222">
        <v>8864</v>
      </c>
      <c r="E90" s="190">
        <v>2.4725493951291089E-2</v>
      </c>
      <c r="F90" s="47"/>
    </row>
    <row r="91" spans="1:6" ht="10.5" customHeight="1" x14ac:dyDescent="0.2">
      <c r="B91" s="16" t="s">
        <v>23</v>
      </c>
      <c r="C91" s="46">
        <v>1197</v>
      </c>
      <c r="D91" s="222"/>
      <c r="E91" s="190">
        <v>-8.4162203519510315E-2</v>
      </c>
      <c r="F91" s="47"/>
    </row>
    <row r="92" spans="1:6" ht="10.5" customHeight="1" x14ac:dyDescent="0.2">
      <c r="B92" s="33" t="s">
        <v>193</v>
      </c>
      <c r="C92" s="46">
        <v>7988.4</v>
      </c>
      <c r="D92" s="222">
        <v>384.2</v>
      </c>
      <c r="E92" s="190">
        <v>-9.5433344770070927E-2</v>
      </c>
      <c r="F92" s="47"/>
    </row>
    <row r="93" spans="1:6" ht="10.5" customHeight="1" x14ac:dyDescent="0.2">
      <c r="B93" s="33" t="s">
        <v>194</v>
      </c>
      <c r="C93" s="46">
        <v>123584</v>
      </c>
      <c r="D93" s="222">
        <v>24086</v>
      </c>
      <c r="E93" s="190">
        <v>9.2595293982433047E-2</v>
      </c>
      <c r="F93" s="47"/>
    </row>
    <row r="94" spans="1:6" ht="10.5" customHeight="1" x14ac:dyDescent="0.2">
      <c r="B94" s="33" t="s">
        <v>322</v>
      </c>
      <c r="C94" s="46">
        <v>9030</v>
      </c>
      <c r="D94" s="222">
        <v>7588</v>
      </c>
      <c r="E94" s="190">
        <v>0.13094119857223374</v>
      </c>
      <c r="F94" s="47"/>
    </row>
    <row r="95" spans="1:6" ht="10.5" customHeight="1" x14ac:dyDescent="0.2">
      <c r="B95" s="33" t="s">
        <v>324</v>
      </c>
      <c r="C95" s="46">
        <v>-1</v>
      </c>
      <c r="D95" s="222"/>
      <c r="E95" s="190"/>
      <c r="F95" s="47"/>
    </row>
    <row r="96" spans="1:6" ht="10.5" customHeight="1" x14ac:dyDescent="0.2">
      <c r="B96" s="33" t="s">
        <v>325</v>
      </c>
      <c r="C96" s="46">
        <v>10851</v>
      </c>
      <c r="D96" s="222">
        <v>10816</v>
      </c>
      <c r="E96" s="190">
        <v>0.11303723458816295</v>
      </c>
      <c r="F96" s="47"/>
    </row>
    <row r="97" spans="2:6" ht="10.5" customHeight="1" x14ac:dyDescent="0.2">
      <c r="B97" s="33" t="s">
        <v>320</v>
      </c>
      <c r="C97" s="46">
        <v>11931</v>
      </c>
      <c r="D97" s="222">
        <v>164</v>
      </c>
      <c r="E97" s="190">
        <v>5.6963146704464895E-2</v>
      </c>
      <c r="F97" s="47"/>
    </row>
    <row r="98" spans="2:6" ht="10.5" customHeight="1" x14ac:dyDescent="0.2">
      <c r="B98" s="33" t="s">
        <v>321</v>
      </c>
      <c r="C98" s="46">
        <v>74246</v>
      </c>
      <c r="D98" s="222">
        <v>3929</v>
      </c>
      <c r="E98" s="190">
        <v>7.9941818181818114E-2</v>
      </c>
      <c r="F98" s="47"/>
    </row>
    <row r="99" spans="2:6" ht="10.5" customHeight="1" x14ac:dyDescent="0.2">
      <c r="B99" s="33" t="s">
        <v>323</v>
      </c>
      <c r="C99" s="46">
        <v>17527</v>
      </c>
      <c r="D99" s="222">
        <v>1589</v>
      </c>
      <c r="E99" s="190">
        <v>0.14264293630614766</v>
      </c>
      <c r="F99" s="47"/>
    </row>
    <row r="100" spans="2:6" ht="10.5" customHeight="1" x14ac:dyDescent="0.2">
      <c r="B100" s="16" t="s">
        <v>195</v>
      </c>
      <c r="C100" s="46">
        <v>131572.4</v>
      </c>
      <c r="D100" s="222">
        <v>24470.2</v>
      </c>
      <c r="E100" s="190">
        <v>7.8977993498367871E-2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-1</v>
      </c>
      <c r="D104" s="222"/>
      <c r="E104" s="190"/>
      <c r="F104" s="47"/>
    </row>
    <row r="105" spans="2:6" ht="10.5" customHeight="1" x14ac:dyDescent="0.2">
      <c r="B105" s="16" t="s">
        <v>201</v>
      </c>
      <c r="C105" s="46">
        <v>27</v>
      </c>
      <c r="D105" s="222"/>
      <c r="E105" s="190">
        <v>-0.12903225806451613</v>
      </c>
      <c r="F105" s="47"/>
    </row>
    <row r="106" spans="2:6" ht="10.5" customHeight="1" x14ac:dyDescent="0.2">
      <c r="B106" s="16" t="s">
        <v>202</v>
      </c>
      <c r="C106" s="46">
        <v>189</v>
      </c>
      <c r="D106" s="222"/>
      <c r="E106" s="190">
        <v>-0.30769230769230771</v>
      </c>
      <c r="F106" s="47"/>
    </row>
    <row r="107" spans="2:6" ht="10.5" customHeight="1" x14ac:dyDescent="0.2">
      <c r="B107" s="16" t="s">
        <v>203</v>
      </c>
      <c r="C107" s="46">
        <v>184</v>
      </c>
      <c r="D107" s="222"/>
      <c r="E107" s="190">
        <v>0.40458015267175562</v>
      </c>
      <c r="F107" s="47"/>
    </row>
    <row r="108" spans="2:6" ht="10.5" customHeight="1" x14ac:dyDescent="0.2">
      <c r="B108" s="16" t="s">
        <v>204</v>
      </c>
      <c r="C108" s="46"/>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FEVRIER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270986.38999999978</v>
      </c>
      <c r="D119" s="222">
        <v>405.09999999999991</v>
      </c>
      <c r="E119" s="239">
        <v>1.3150683374546057E-2</v>
      </c>
      <c r="F119" s="20"/>
    </row>
    <row r="120" spans="1:6" ht="10.5" customHeight="1" x14ac:dyDescent="0.2">
      <c r="A120" s="2"/>
      <c r="B120" s="37" t="s">
        <v>206</v>
      </c>
      <c r="C120" s="238">
        <v>1659</v>
      </c>
      <c r="D120" s="222"/>
      <c r="E120" s="239"/>
      <c r="F120" s="20"/>
    </row>
    <row r="121" spans="1:6" ht="10.5" customHeight="1" x14ac:dyDescent="0.2">
      <c r="A121" s="2"/>
      <c r="B121" s="37" t="s">
        <v>226</v>
      </c>
      <c r="C121" s="238">
        <v>4208.3</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276856.68999999977</v>
      </c>
      <c r="D126" s="222">
        <v>405.09999999999991</v>
      </c>
      <c r="E126" s="239">
        <v>-6.9993828213654297E-2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354527.11000000208</v>
      </c>
      <c r="D129" s="222">
        <v>215.8</v>
      </c>
      <c r="E129" s="239">
        <v>5.4868705221349456E-2</v>
      </c>
      <c r="F129" s="20"/>
    </row>
    <row r="130" spans="1:6" ht="10.5" customHeight="1" x14ac:dyDescent="0.2">
      <c r="A130" s="2"/>
      <c r="B130" s="37" t="s">
        <v>208</v>
      </c>
      <c r="C130" s="238">
        <v>24659.299999999996</v>
      </c>
      <c r="D130" s="222">
        <v>13656.100000000002</v>
      </c>
      <c r="E130" s="239">
        <v>9.1650803488422916E-2</v>
      </c>
      <c r="F130" s="20"/>
    </row>
    <row r="131" spans="1:6" ht="10.5" customHeight="1" x14ac:dyDescent="0.2">
      <c r="A131" s="2"/>
      <c r="B131" s="37" t="s">
        <v>209</v>
      </c>
      <c r="C131" s="238">
        <v>6149368.6400000295</v>
      </c>
      <c r="D131" s="222">
        <v>10774.289999999999</v>
      </c>
      <c r="E131" s="239">
        <v>8.2072261546184633E-2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6528555.0500000315</v>
      </c>
      <c r="D135" s="222">
        <v>24646.190000000002</v>
      </c>
      <c r="E135" s="239">
        <v>8.0594783418669991E-2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24819.499999999985</v>
      </c>
      <c r="D138" s="222"/>
      <c r="E138" s="239">
        <v>-5.142728290738463E-2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24819.499999999985</v>
      </c>
      <c r="D141" s="222"/>
      <c r="E141" s="239">
        <v>-5.142728290738463E-2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3391.9999999999991</v>
      </c>
      <c r="D144" s="222"/>
      <c r="E144" s="239">
        <v>9.8961623819474376E-2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3391.9999999999991</v>
      </c>
      <c r="D147" s="222"/>
      <c r="E147" s="182">
        <v>9.8961623819474376E-2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18</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18</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5031.3500000000004</v>
      </c>
      <c r="D161" s="222"/>
      <c r="E161" s="182">
        <v>-0.12972748579484017</v>
      </c>
      <c r="F161" s="56"/>
    </row>
    <row r="162" spans="1:6" s="57" customFormat="1" ht="10.5" customHeight="1" x14ac:dyDescent="0.2">
      <c r="A162" s="6"/>
      <c r="B162" s="37" t="s">
        <v>206</v>
      </c>
      <c r="C162" s="55">
        <v>138</v>
      </c>
      <c r="D162" s="222"/>
      <c r="E162" s="182"/>
      <c r="F162" s="56"/>
    </row>
    <row r="163" spans="1:6" s="57" customFormat="1" ht="10.5" customHeight="1" x14ac:dyDescent="0.2">
      <c r="A163" s="6"/>
      <c r="B163" s="37" t="s">
        <v>226</v>
      </c>
      <c r="C163" s="55">
        <v>95</v>
      </c>
      <c r="D163" s="222"/>
      <c r="E163" s="182"/>
      <c r="F163" s="56"/>
    </row>
    <row r="164" spans="1:6" s="57" customFormat="1" ht="10.5" customHeight="1" x14ac:dyDescent="0.2">
      <c r="A164" s="6"/>
      <c r="B164" s="37" t="s">
        <v>207</v>
      </c>
      <c r="C164" s="55">
        <v>2089.9</v>
      </c>
      <c r="D164" s="222"/>
      <c r="E164" s="182">
        <v>0.27947838863719854</v>
      </c>
      <c r="F164" s="56"/>
    </row>
    <row r="165" spans="1:6" s="57" customFormat="1" ht="10.5" customHeight="1" x14ac:dyDescent="0.2">
      <c r="A165" s="6"/>
      <c r="B165" s="37" t="s">
        <v>208</v>
      </c>
      <c r="C165" s="55">
        <v>368.09999999999997</v>
      </c>
      <c r="D165" s="222"/>
      <c r="E165" s="182">
        <v>0.83682634730538918</v>
      </c>
      <c r="F165" s="56"/>
    </row>
    <row r="166" spans="1:6" s="57" customFormat="1" ht="10.5" customHeight="1" x14ac:dyDescent="0.2">
      <c r="A166" s="6"/>
      <c r="B166" s="37" t="s">
        <v>209</v>
      </c>
      <c r="C166" s="55">
        <v>15138.319999999998</v>
      </c>
      <c r="D166" s="222"/>
      <c r="E166" s="182">
        <v>9.274966037267296E-2</v>
      </c>
      <c r="F166" s="56"/>
    </row>
    <row r="167" spans="1:6" s="57" customFormat="1" ht="10.5" customHeight="1" x14ac:dyDescent="0.2">
      <c r="A167" s="6"/>
      <c r="B167" s="37" t="s">
        <v>210</v>
      </c>
      <c r="C167" s="55">
        <v>134.19999999999999</v>
      </c>
      <c r="D167" s="222"/>
      <c r="E167" s="182"/>
      <c r="F167" s="56"/>
    </row>
    <row r="168" spans="1:6" s="57" customFormat="1" ht="10.5" customHeight="1" x14ac:dyDescent="0.2">
      <c r="A168" s="6"/>
      <c r="B168" s="37" t="s">
        <v>211</v>
      </c>
      <c r="C168" s="55">
        <v>549.6</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23545.469999999998</v>
      </c>
      <c r="D170" s="222"/>
      <c r="E170" s="182">
        <v>-3.890823461028714E-2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6857667.7100000307</v>
      </c>
      <c r="D172" s="222">
        <v>25051.29</v>
      </c>
      <c r="E172" s="182">
        <v>7.2557108851887042E-2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307.89999999999998</v>
      </c>
      <c r="D176" s="222">
        <v>83</v>
      </c>
      <c r="E176" s="182">
        <v>-0.18328912466843506</v>
      </c>
      <c r="F176" s="59"/>
    </row>
    <row r="177" spans="1:6" s="60" customFormat="1" ht="10.5" customHeight="1" x14ac:dyDescent="0.2">
      <c r="A177" s="24"/>
      <c r="B177" s="37" t="s">
        <v>214</v>
      </c>
      <c r="C177" s="55">
        <v>660685</v>
      </c>
      <c r="D177" s="222">
        <v>196437</v>
      </c>
      <c r="E177" s="182">
        <v>-3.1790298045951126E-2</v>
      </c>
      <c r="F177" s="59"/>
    </row>
    <row r="178" spans="1:6" s="60" customFormat="1" ht="10.5" customHeight="1" x14ac:dyDescent="0.2">
      <c r="A178" s="24"/>
      <c r="B178" s="37" t="s">
        <v>215</v>
      </c>
      <c r="C178" s="55">
        <v>65</v>
      </c>
      <c r="D178" s="222">
        <v>35</v>
      </c>
      <c r="E178" s="182">
        <v>-0.60606060606060608</v>
      </c>
      <c r="F178" s="59"/>
    </row>
    <row r="179" spans="1:6" s="60" customFormat="1" ht="10.5" customHeight="1" x14ac:dyDescent="0.2">
      <c r="A179" s="24"/>
      <c r="B179" s="37" t="s">
        <v>216</v>
      </c>
      <c r="C179" s="55">
        <v>171</v>
      </c>
      <c r="D179" s="222">
        <v>51</v>
      </c>
      <c r="E179" s="182">
        <v>-0.20833333333333337</v>
      </c>
      <c r="F179" s="59"/>
    </row>
    <row r="180" spans="1:6" s="60" customFormat="1" ht="10.5" customHeight="1" x14ac:dyDescent="0.2">
      <c r="A180" s="24"/>
      <c r="B180" s="37" t="s">
        <v>217</v>
      </c>
      <c r="C180" s="55">
        <v>1308.5999999999999</v>
      </c>
      <c r="D180" s="222">
        <v>348.4</v>
      </c>
      <c r="E180" s="182">
        <v>-8.9479543556916119E-2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662537.5</v>
      </c>
      <c r="D186" s="342">
        <v>196954.4</v>
      </c>
      <c r="E186" s="194">
        <v>-3.2188960946762268E-2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1678211.6994594594</v>
      </c>
      <c r="D189" s="222"/>
      <c r="E189" s="185">
        <v>0.10180040853351624</v>
      </c>
      <c r="F189" s="69"/>
    </row>
    <row r="190" spans="1:6" ht="10.5" customHeight="1" x14ac:dyDescent="0.2">
      <c r="A190" s="2"/>
      <c r="B190" s="82" t="s">
        <v>76</v>
      </c>
      <c r="C190" s="55">
        <v>5087597.9655172415</v>
      </c>
      <c r="D190" s="222"/>
      <c r="E190" s="185">
        <v>0.12619143569039282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6765809.6649767011</v>
      </c>
      <c r="D192" s="227"/>
      <c r="E192" s="355">
        <v>0.12003772825204995</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FEVRIER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13607370</v>
      </c>
      <c r="D10" s="30">
        <v>4942173</v>
      </c>
      <c r="E10" s="30">
        <v>18549543</v>
      </c>
      <c r="F10" s="222">
        <v>215920</v>
      </c>
      <c r="G10" s="179">
        <v>9.4842879683600945E-2</v>
      </c>
      <c r="H10" s="20"/>
    </row>
    <row r="11" spans="1:8" ht="10.5" customHeight="1" x14ac:dyDescent="0.2">
      <c r="B11" s="16" t="s">
        <v>23</v>
      </c>
      <c r="C11" s="30">
        <v>260169</v>
      </c>
      <c r="D11" s="30">
        <v>777295</v>
      </c>
      <c r="E11" s="30">
        <v>1037464</v>
      </c>
      <c r="F11" s="222">
        <v>597</v>
      </c>
      <c r="G11" s="179">
        <v>-4.3002282115190527E-2</v>
      </c>
      <c r="H11" s="20"/>
    </row>
    <row r="12" spans="1:8" ht="10.5" customHeight="1" x14ac:dyDescent="0.2">
      <c r="B12" s="33" t="s">
        <v>193</v>
      </c>
      <c r="C12" s="30">
        <v>54945.550000000039</v>
      </c>
      <c r="D12" s="30">
        <v>195749.83000000002</v>
      </c>
      <c r="E12" s="30">
        <v>250695.38000000003</v>
      </c>
      <c r="F12" s="222">
        <v>187784.80000000002</v>
      </c>
      <c r="G12" s="179">
        <v>3.9456552239713893E-3</v>
      </c>
      <c r="H12" s="20"/>
    </row>
    <row r="13" spans="1:8" ht="10.5" customHeight="1" x14ac:dyDescent="0.2">
      <c r="B13" s="33" t="s">
        <v>194</v>
      </c>
      <c r="C13" s="30">
        <v>730786</v>
      </c>
      <c r="D13" s="30">
        <v>309334</v>
      </c>
      <c r="E13" s="30">
        <v>1040120</v>
      </c>
      <c r="F13" s="222">
        <v>54612</v>
      </c>
      <c r="G13" s="179">
        <v>0.10432724236177737</v>
      </c>
      <c r="H13" s="20"/>
    </row>
    <row r="14" spans="1:8" x14ac:dyDescent="0.2">
      <c r="B14" s="33" t="s">
        <v>322</v>
      </c>
      <c r="C14" s="30">
        <v>29305</v>
      </c>
      <c r="D14" s="30">
        <v>9119</v>
      </c>
      <c r="E14" s="30">
        <v>38424</v>
      </c>
      <c r="F14" s="222">
        <v>2390</v>
      </c>
      <c r="G14" s="179">
        <v>0.12377164248947126</v>
      </c>
      <c r="H14" s="20"/>
    </row>
    <row r="15" spans="1:8" x14ac:dyDescent="0.2">
      <c r="B15" s="33" t="s">
        <v>324</v>
      </c>
      <c r="C15" s="30">
        <v>4</v>
      </c>
      <c r="D15" s="30">
        <v>1</v>
      </c>
      <c r="E15" s="30">
        <v>5</v>
      </c>
      <c r="F15" s="222">
        <v>1</v>
      </c>
      <c r="G15" s="179">
        <v>0</v>
      </c>
      <c r="H15" s="20"/>
    </row>
    <row r="16" spans="1:8" x14ac:dyDescent="0.2">
      <c r="B16" s="33" t="s">
        <v>325</v>
      </c>
      <c r="C16" s="30">
        <v>19</v>
      </c>
      <c r="D16" s="30">
        <v>277</v>
      </c>
      <c r="E16" s="30">
        <v>296</v>
      </c>
      <c r="F16" s="222">
        <v>263</v>
      </c>
      <c r="G16" s="179">
        <v>-0.13450292397660824</v>
      </c>
      <c r="H16" s="20"/>
    </row>
    <row r="17" spans="1:8" x14ac:dyDescent="0.2">
      <c r="B17" s="33" t="s">
        <v>320</v>
      </c>
      <c r="C17" s="30">
        <v>166762</v>
      </c>
      <c r="D17" s="30">
        <v>81552</v>
      </c>
      <c r="E17" s="30">
        <v>248314</v>
      </c>
      <c r="F17" s="222">
        <v>5912</v>
      </c>
      <c r="G17" s="179">
        <v>1.2687446727813301E-2</v>
      </c>
      <c r="H17" s="20"/>
    </row>
    <row r="18" spans="1:8" x14ac:dyDescent="0.2">
      <c r="B18" s="33" t="s">
        <v>321</v>
      </c>
      <c r="C18" s="30">
        <v>31792</v>
      </c>
      <c r="D18" s="30">
        <v>1538</v>
      </c>
      <c r="E18" s="30">
        <v>33330</v>
      </c>
      <c r="F18" s="222">
        <v>51</v>
      </c>
      <c r="G18" s="179">
        <v>3.631614949319073E-2</v>
      </c>
      <c r="H18" s="20"/>
    </row>
    <row r="19" spans="1:8" x14ac:dyDescent="0.2">
      <c r="B19" s="33" t="s">
        <v>323</v>
      </c>
      <c r="C19" s="30">
        <v>502904</v>
      </c>
      <c r="D19" s="30">
        <v>216847</v>
      </c>
      <c r="E19" s="30">
        <v>719751</v>
      </c>
      <c r="F19" s="222">
        <v>45995</v>
      </c>
      <c r="G19" s="179">
        <v>0.14254442185903904</v>
      </c>
      <c r="H19" s="20"/>
    </row>
    <row r="20" spans="1:8" x14ac:dyDescent="0.2">
      <c r="B20" s="16" t="s">
        <v>195</v>
      </c>
      <c r="C20" s="30">
        <v>785731.55</v>
      </c>
      <c r="D20" s="30">
        <v>505083.83</v>
      </c>
      <c r="E20" s="30">
        <v>1290815.3800000001</v>
      </c>
      <c r="F20" s="222">
        <v>242396.80000000002</v>
      </c>
      <c r="G20" s="179">
        <v>8.3290856411533332E-2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5046914</v>
      </c>
      <c r="D23" s="30">
        <v>2052669</v>
      </c>
      <c r="E23" s="30">
        <v>7099583</v>
      </c>
      <c r="F23" s="222">
        <v>518726</v>
      </c>
      <c r="G23" s="179">
        <v>7.4001864637258663E-2</v>
      </c>
      <c r="H23" s="20"/>
    </row>
    <row r="24" spans="1:8" ht="10.5" customHeight="1" x14ac:dyDescent="0.2">
      <c r="B24" s="16" t="s">
        <v>23</v>
      </c>
      <c r="C24" s="30">
        <v>2028</v>
      </c>
      <c r="D24" s="30">
        <v>2987</v>
      </c>
      <c r="E24" s="30">
        <v>5015</v>
      </c>
      <c r="F24" s="222">
        <v>12</v>
      </c>
      <c r="G24" s="179">
        <v>-0.25714708932010077</v>
      </c>
      <c r="H24" s="34"/>
    </row>
    <row r="25" spans="1:8" ht="10.5" customHeight="1" x14ac:dyDescent="0.2">
      <c r="B25" s="33" t="s">
        <v>193</v>
      </c>
      <c r="C25" s="30">
        <v>252522.75</v>
      </c>
      <c r="D25" s="30">
        <v>1735958.28</v>
      </c>
      <c r="E25" s="30">
        <v>1988481.03</v>
      </c>
      <c r="F25" s="222">
        <v>1667392.3</v>
      </c>
      <c r="G25" s="179">
        <v>5.3553736087129877E-2</v>
      </c>
      <c r="H25" s="34"/>
    </row>
    <row r="26" spans="1:8" ht="10.5" customHeight="1" x14ac:dyDescent="0.2">
      <c r="B26" s="33" t="s">
        <v>194</v>
      </c>
      <c r="C26" s="30">
        <v>10572242</v>
      </c>
      <c r="D26" s="30">
        <v>5676953</v>
      </c>
      <c r="E26" s="30">
        <v>16249195</v>
      </c>
      <c r="F26" s="222">
        <v>2641073</v>
      </c>
      <c r="G26" s="179">
        <v>0.10854246255430944</v>
      </c>
      <c r="H26" s="34"/>
    </row>
    <row r="27" spans="1:8" ht="10.5" customHeight="1" x14ac:dyDescent="0.2">
      <c r="B27" s="33" t="s">
        <v>322</v>
      </c>
      <c r="C27" s="30">
        <v>191454.5</v>
      </c>
      <c r="D27" s="30">
        <v>589758</v>
      </c>
      <c r="E27" s="30">
        <v>781212.5</v>
      </c>
      <c r="F27" s="222">
        <v>505383</v>
      </c>
      <c r="G27" s="179">
        <v>0.10347450480749543</v>
      </c>
      <c r="H27" s="34"/>
    </row>
    <row r="28" spans="1:8" ht="10.5" customHeight="1" x14ac:dyDescent="0.2">
      <c r="B28" s="33" t="s">
        <v>324</v>
      </c>
      <c r="C28" s="30">
        <v>586</v>
      </c>
      <c r="D28" s="30">
        <v>8970</v>
      </c>
      <c r="E28" s="30">
        <v>9556</v>
      </c>
      <c r="F28" s="222">
        <v>9245</v>
      </c>
      <c r="G28" s="179">
        <v>-3.7760547779679743E-2</v>
      </c>
      <c r="H28" s="34"/>
    </row>
    <row r="29" spans="1:8" ht="10.5" customHeight="1" x14ac:dyDescent="0.2">
      <c r="B29" s="33" t="s">
        <v>325</v>
      </c>
      <c r="C29" s="30">
        <v>7500</v>
      </c>
      <c r="D29" s="30">
        <v>749238</v>
      </c>
      <c r="E29" s="30">
        <v>756738</v>
      </c>
      <c r="F29" s="222">
        <v>746268</v>
      </c>
      <c r="G29" s="179">
        <v>8.9858787778409832E-2</v>
      </c>
      <c r="H29" s="34"/>
    </row>
    <row r="30" spans="1:8" ht="10.5" customHeight="1" x14ac:dyDescent="0.2">
      <c r="B30" s="33" t="s">
        <v>320</v>
      </c>
      <c r="C30" s="30">
        <v>1730104</v>
      </c>
      <c r="D30" s="30">
        <v>695030</v>
      </c>
      <c r="E30" s="30">
        <v>2425134</v>
      </c>
      <c r="F30" s="222">
        <v>70277</v>
      </c>
      <c r="G30" s="179">
        <v>0.10581595132307564</v>
      </c>
      <c r="H30" s="34"/>
    </row>
    <row r="31" spans="1:8" ht="10.5" customHeight="1" x14ac:dyDescent="0.2">
      <c r="B31" s="33" t="s">
        <v>321</v>
      </c>
      <c r="C31" s="30">
        <v>4216561</v>
      </c>
      <c r="D31" s="30">
        <v>1326278</v>
      </c>
      <c r="E31" s="30">
        <v>5542839</v>
      </c>
      <c r="F31" s="222">
        <v>356756</v>
      </c>
      <c r="G31" s="179">
        <v>0.1175990058060179</v>
      </c>
      <c r="H31" s="34"/>
    </row>
    <row r="32" spans="1:8" ht="10.5" customHeight="1" x14ac:dyDescent="0.2">
      <c r="B32" s="33" t="s">
        <v>323</v>
      </c>
      <c r="C32" s="30">
        <v>4426036.5</v>
      </c>
      <c r="D32" s="30">
        <v>2307679</v>
      </c>
      <c r="E32" s="30">
        <v>6733715.5</v>
      </c>
      <c r="F32" s="222">
        <v>953144</v>
      </c>
      <c r="G32" s="179">
        <v>0.10510856952389136</v>
      </c>
      <c r="H32" s="34"/>
    </row>
    <row r="33" spans="1:8" ht="10.5" customHeight="1" x14ac:dyDescent="0.2">
      <c r="B33" s="269" t="s">
        <v>195</v>
      </c>
      <c r="C33" s="30">
        <v>10824764.75</v>
      </c>
      <c r="D33" s="30">
        <v>7412911.2799999993</v>
      </c>
      <c r="E33" s="30">
        <v>18237676.030000001</v>
      </c>
      <c r="F33" s="222">
        <v>4308465.3</v>
      </c>
      <c r="G33" s="179">
        <v>0.10226972949063629</v>
      </c>
      <c r="H33" s="34"/>
    </row>
    <row r="34" spans="1:8" ht="10.5" customHeight="1" x14ac:dyDescent="0.2">
      <c r="B34" s="16" t="s">
        <v>196</v>
      </c>
      <c r="C34" s="30">
        <v>4570</v>
      </c>
      <c r="D34" s="30">
        <v>387</v>
      </c>
      <c r="E34" s="30">
        <v>4957</v>
      </c>
      <c r="F34" s="222">
        <v>21</v>
      </c>
      <c r="G34" s="179">
        <v>-0.24734284846644394</v>
      </c>
      <c r="H34" s="34"/>
    </row>
    <row r="35" spans="1:8" ht="10.5" customHeight="1" x14ac:dyDescent="0.2">
      <c r="B35" s="16" t="s">
        <v>197</v>
      </c>
      <c r="C35" s="30">
        <v>3411</v>
      </c>
      <c r="D35" s="30">
        <v>260</v>
      </c>
      <c r="E35" s="30">
        <v>3671</v>
      </c>
      <c r="F35" s="222">
        <v>3</v>
      </c>
      <c r="G35" s="179">
        <v>-8.4310301820902933E-2</v>
      </c>
      <c r="H35" s="34"/>
    </row>
    <row r="36" spans="1:8" ht="10.5" customHeight="1" x14ac:dyDescent="0.2">
      <c r="B36" s="16" t="s">
        <v>198</v>
      </c>
      <c r="C36" s="30">
        <v>20723.939999999999</v>
      </c>
      <c r="D36" s="30">
        <v>258180</v>
      </c>
      <c r="E36" s="30">
        <v>278903.94</v>
      </c>
      <c r="F36" s="222"/>
      <c r="G36" s="179">
        <v>1.0878625601435266E-2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18654284</v>
      </c>
      <c r="D39" s="30">
        <v>6994842</v>
      </c>
      <c r="E39" s="30">
        <v>25649126</v>
      </c>
      <c r="F39" s="222">
        <v>734646</v>
      </c>
      <c r="G39" s="179">
        <v>8.8993639635862154E-2</v>
      </c>
      <c r="H39" s="34"/>
    </row>
    <row r="40" spans="1:8" ht="10.5" customHeight="1" x14ac:dyDescent="0.2">
      <c r="B40" s="16" t="s">
        <v>23</v>
      </c>
      <c r="C40" s="30">
        <v>262197</v>
      </c>
      <c r="D40" s="30">
        <v>780282</v>
      </c>
      <c r="E40" s="30">
        <v>1042479</v>
      </c>
      <c r="F40" s="222">
        <v>609</v>
      </c>
      <c r="G40" s="179">
        <v>-4.43275918495315E-2</v>
      </c>
      <c r="H40" s="34"/>
    </row>
    <row r="41" spans="1:8" s="28" customFormat="1" ht="10.5" customHeight="1" x14ac:dyDescent="0.2">
      <c r="A41" s="24"/>
      <c r="B41" s="33" t="s">
        <v>193</v>
      </c>
      <c r="C41" s="30">
        <v>307468.3</v>
      </c>
      <c r="D41" s="30">
        <v>1931708.1099999999</v>
      </c>
      <c r="E41" s="30">
        <v>2239176.41</v>
      </c>
      <c r="F41" s="222">
        <v>1855177.1</v>
      </c>
      <c r="G41" s="179">
        <v>4.7757301515128248E-2</v>
      </c>
      <c r="H41" s="27"/>
    </row>
    <row r="42" spans="1:8" ht="10.5" customHeight="1" x14ac:dyDescent="0.2">
      <c r="B42" s="33" t="s">
        <v>194</v>
      </c>
      <c r="C42" s="30">
        <v>11303028</v>
      </c>
      <c r="D42" s="30">
        <v>5986287</v>
      </c>
      <c r="E42" s="30">
        <v>17289315</v>
      </c>
      <c r="F42" s="222">
        <v>2695685</v>
      </c>
      <c r="G42" s="179">
        <v>0.10828796667286422</v>
      </c>
      <c r="H42" s="34"/>
    </row>
    <row r="43" spans="1:8" ht="10.5" customHeight="1" x14ac:dyDescent="0.2">
      <c r="B43" s="33" t="s">
        <v>322</v>
      </c>
      <c r="C43" s="30">
        <v>220759.5</v>
      </c>
      <c r="D43" s="30">
        <v>598877</v>
      </c>
      <c r="E43" s="30">
        <v>819636.5</v>
      </c>
      <c r="F43" s="222">
        <v>507773</v>
      </c>
      <c r="G43" s="179">
        <v>0.10440962663831654</v>
      </c>
      <c r="H43" s="34"/>
    </row>
    <row r="44" spans="1:8" ht="10.5" customHeight="1" x14ac:dyDescent="0.2">
      <c r="B44" s="33" t="s">
        <v>324</v>
      </c>
      <c r="C44" s="30">
        <v>590</v>
      </c>
      <c r="D44" s="30">
        <v>8971</v>
      </c>
      <c r="E44" s="343">
        <v>9561</v>
      </c>
      <c r="F44" s="222">
        <v>9246</v>
      </c>
      <c r="G44" s="344">
        <v>-3.7741545893719808E-2</v>
      </c>
      <c r="H44" s="34"/>
    </row>
    <row r="45" spans="1:8" ht="10.5" customHeight="1" x14ac:dyDescent="0.2">
      <c r="B45" s="33" t="s">
        <v>325</v>
      </c>
      <c r="C45" s="30">
        <v>7519</v>
      </c>
      <c r="D45" s="30">
        <v>749515</v>
      </c>
      <c r="E45" s="343">
        <v>757034</v>
      </c>
      <c r="F45" s="222">
        <v>746531</v>
      </c>
      <c r="G45" s="344">
        <v>8.9748332702353828E-2</v>
      </c>
      <c r="H45" s="34"/>
    </row>
    <row r="46" spans="1:8" ht="10.5" customHeight="1" x14ac:dyDescent="0.2">
      <c r="B46" s="33" t="s">
        <v>320</v>
      </c>
      <c r="C46" s="30">
        <v>1896866</v>
      </c>
      <c r="D46" s="30">
        <v>776582</v>
      </c>
      <c r="E46" s="343">
        <v>2673448</v>
      </c>
      <c r="F46" s="222">
        <v>76189</v>
      </c>
      <c r="G46" s="344">
        <v>9.6450564435923036E-2</v>
      </c>
      <c r="H46" s="34"/>
    </row>
    <row r="47" spans="1:8" ht="10.5" customHeight="1" x14ac:dyDescent="0.2">
      <c r="B47" s="33" t="s">
        <v>321</v>
      </c>
      <c r="C47" s="30">
        <v>4248353</v>
      </c>
      <c r="D47" s="30">
        <v>1327816</v>
      </c>
      <c r="E47" s="343">
        <v>5576169</v>
      </c>
      <c r="F47" s="222">
        <v>356807</v>
      </c>
      <c r="G47" s="344">
        <v>0.11707529862979116</v>
      </c>
      <c r="H47" s="34"/>
    </row>
    <row r="48" spans="1:8" ht="10.5" customHeight="1" x14ac:dyDescent="0.2">
      <c r="B48" s="33" t="s">
        <v>323</v>
      </c>
      <c r="C48" s="30">
        <v>4928940.5</v>
      </c>
      <c r="D48" s="30">
        <v>2524526</v>
      </c>
      <c r="E48" s="343">
        <v>7453466.5</v>
      </c>
      <c r="F48" s="222">
        <v>999139</v>
      </c>
      <c r="G48" s="344">
        <v>0.10861624853343987</v>
      </c>
      <c r="H48" s="34"/>
    </row>
    <row r="49" spans="1:8" ht="10.5" customHeight="1" x14ac:dyDescent="0.2">
      <c r="B49" s="269" t="s">
        <v>195</v>
      </c>
      <c r="C49" s="30">
        <v>11610496.300000001</v>
      </c>
      <c r="D49" s="30">
        <v>7917995.1100000003</v>
      </c>
      <c r="E49" s="343">
        <v>19528491.409999996</v>
      </c>
      <c r="F49" s="222">
        <v>4550862.0999999996</v>
      </c>
      <c r="G49" s="344">
        <v>0.10099474170238976</v>
      </c>
      <c r="H49" s="34"/>
    </row>
    <row r="50" spans="1:8" ht="10.5" customHeight="1" x14ac:dyDescent="0.2">
      <c r="B50" s="16" t="s">
        <v>196</v>
      </c>
      <c r="C50" s="30">
        <v>4570</v>
      </c>
      <c r="D50" s="30">
        <v>387</v>
      </c>
      <c r="E50" s="343">
        <v>4957</v>
      </c>
      <c r="F50" s="222">
        <v>21</v>
      </c>
      <c r="G50" s="344">
        <v>-0.24734284846644394</v>
      </c>
      <c r="H50" s="34"/>
    </row>
    <row r="51" spans="1:8" s="28" customFormat="1" ht="10.5" customHeight="1" x14ac:dyDescent="0.2">
      <c r="A51" s="24"/>
      <c r="B51" s="16" t="s">
        <v>197</v>
      </c>
      <c r="C51" s="30">
        <v>3411</v>
      </c>
      <c r="D51" s="30">
        <v>260</v>
      </c>
      <c r="E51" s="343">
        <v>3671</v>
      </c>
      <c r="F51" s="222">
        <v>3</v>
      </c>
      <c r="G51" s="344">
        <v>-8.4310301820902933E-2</v>
      </c>
      <c r="H51" s="27"/>
    </row>
    <row r="52" spans="1:8" ht="10.5" customHeight="1" x14ac:dyDescent="0.2">
      <c r="B52" s="16" t="s">
        <v>198</v>
      </c>
      <c r="C52" s="30">
        <v>20723.939999999999</v>
      </c>
      <c r="D52" s="30">
        <v>258180</v>
      </c>
      <c r="E52" s="343">
        <v>278903.94</v>
      </c>
      <c r="F52" s="222"/>
      <c r="G52" s="344">
        <v>1.0878625601435266E-2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327506</v>
      </c>
      <c r="D55" s="30">
        <v>141152</v>
      </c>
      <c r="E55" s="30">
        <v>468658</v>
      </c>
      <c r="F55" s="222">
        <v>205</v>
      </c>
      <c r="G55" s="179">
        <v>0.18707700101317126</v>
      </c>
      <c r="H55" s="34"/>
    </row>
    <row r="56" spans="1:8" ht="10.5" customHeight="1" x14ac:dyDescent="0.2">
      <c r="B56" s="16" t="s">
        <v>23</v>
      </c>
      <c r="C56" s="30">
        <v>2618</v>
      </c>
      <c r="D56" s="30">
        <v>4988</v>
      </c>
      <c r="E56" s="30">
        <v>7606</v>
      </c>
      <c r="F56" s="222"/>
      <c r="G56" s="179">
        <v>-7.1759824261654837E-2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918819</v>
      </c>
      <c r="D59" s="30">
        <v>62276</v>
      </c>
      <c r="E59" s="30">
        <v>981095</v>
      </c>
      <c r="F59" s="222">
        <v>24</v>
      </c>
      <c r="G59" s="179">
        <v>9.1501464650903586E-2</v>
      </c>
      <c r="H59" s="36"/>
    </row>
    <row r="60" spans="1:8" s="28" customFormat="1" ht="10.5" customHeight="1" x14ac:dyDescent="0.2">
      <c r="A60" s="24"/>
      <c r="B60" s="16" t="s">
        <v>23</v>
      </c>
      <c r="C60" s="30">
        <v>232</v>
      </c>
      <c r="D60" s="30">
        <v>73</v>
      </c>
      <c r="E60" s="30">
        <v>305</v>
      </c>
      <c r="F60" s="222"/>
      <c r="G60" s="179">
        <v>0.59685863874345557</v>
      </c>
      <c r="H60" s="36"/>
    </row>
    <row r="61" spans="1:8" s="28" customFormat="1" ht="10.5" customHeight="1" x14ac:dyDescent="0.2">
      <c r="A61" s="24"/>
      <c r="B61" s="16" t="s">
        <v>225</v>
      </c>
      <c r="C61" s="30">
        <v>4159315.9000000004</v>
      </c>
      <c r="D61" s="30">
        <v>113106</v>
      </c>
      <c r="E61" s="30">
        <v>4272421.9000000004</v>
      </c>
      <c r="F61" s="222">
        <v>86</v>
      </c>
      <c r="G61" s="179">
        <v>0.13113500985017512</v>
      </c>
      <c r="H61" s="36"/>
    </row>
    <row r="62" spans="1:8" s="28" customFormat="1" ht="10.5" customHeight="1" x14ac:dyDescent="0.2">
      <c r="A62" s="24"/>
      <c r="B62" s="16" t="s">
        <v>200</v>
      </c>
      <c r="C62" s="30">
        <v>6072</v>
      </c>
      <c r="D62" s="30">
        <v>41997</v>
      </c>
      <c r="E62" s="30">
        <v>48069</v>
      </c>
      <c r="F62" s="222">
        <v>18</v>
      </c>
      <c r="G62" s="179">
        <v>0.17264344262295084</v>
      </c>
      <c r="H62" s="36"/>
    </row>
    <row r="63" spans="1:8" s="28" customFormat="1" ht="10.5" customHeight="1" x14ac:dyDescent="0.2">
      <c r="A63" s="24"/>
      <c r="B63" s="16" t="s">
        <v>201</v>
      </c>
      <c r="C63" s="30">
        <v>420931</v>
      </c>
      <c r="D63" s="30">
        <v>109947</v>
      </c>
      <c r="E63" s="30">
        <v>530878</v>
      </c>
      <c r="F63" s="222">
        <v>8460</v>
      </c>
      <c r="G63" s="179">
        <v>0.12075240668805942</v>
      </c>
      <c r="H63" s="36"/>
    </row>
    <row r="64" spans="1:8" s="28" customFormat="1" ht="10.5" customHeight="1" x14ac:dyDescent="0.2">
      <c r="A64" s="24"/>
      <c r="B64" s="16" t="s">
        <v>202</v>
      </c>
      <c r="C64" s="30">
        <v>4612401</v>
      </c>
      <c r="D64" s="30">
        <v>289737</v>
      </c>
      <c r="E64" s="30">
        <v>4902138</v>
      </c>
      <c r="F64" s="222">
        <v>3664</v>
      </c>
      <c r="G64" s="179">
        <v>0.12243723675729634</v>
      </c>
      <c r="H64" s="36"/>
    </row>
    <row r="65" spans="1:8" s="28" customFormat="1" ht="10.5" customHeight="1" x14ac:dyDescent="0.2">
      <c r="A65" s="24"/>
      <c r="B65" s="16" t="s">
        <v>203</v>
      </c>
      <c r="C65" s="30">
        <v>1272320</v>
      </c>
      <c r="D65" s="30">
        <v>96821</v>
      </c>
      <c r="E65" s="30">
        <v>1369141</v>
      </c>
      <c r="F65" s="222">
        <v>7</v>
      </c>
      <c r="G65" s="179">
        <v>9.3385816836407454E-2</v>
      </c>
      <c r="H65" s="36"/>
    </row>
    <row r="66" spans="1:8" s="28" customFormat="1" ht="10.5" customHeight="1" x14ac:dyDescent="0.2">
      <c r="A66" s="24"/>
      <c r="B66" s="16" t="s">
        <v>204</v>
      </c>
      <c r="C66" s="30">
        <v>1456012.25</v>
      </c>
      <c r="D66" s="30">
        <v>16494558.83</v>
      </c>
      <c r="E66" s="30">
        <v>17950571.079999998</v>
      </c>
      <c r="F66" s="222"/>
      <c r="G66" s="179">
        <v>0.1305163675049299</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1064988</v>
      </c>
      <c r="D69" s="30">
        <v>440960</v>
      </c>
      <c r="E69" s="30">
        <v>1505948</v>
      </c>
      <c r="F69" s="222"/>
      <c r="G69" s="179">
        <v>0.19718167660510155</v>
      </c>
      <c r="H69" s="36"/>
    </row>
    <row r="70" spans="1:8" s="28" customFormat="1" ht="10.5" customHeight="1" x14ac:dyDescent="0.2">
      <c r="A70" s="24"/>
      <c r="B70" s="16" t="s">
        <v>23</v>
      </c>
      <c r="C70" s="30">
        <v>2563</v>
      </c>
      <c r="D70" s="30">
        <v>10172</v>
      </c>
      <c r="E70" s="30">
        <v>12735</v>
      </c>
      <c r="F70" s="222"/>
      <c r="G70" s="179">
        <v>0.16418319773288226</v>
      </c>
      <c r="H70" s="36"/>
    </row>
    <row r="71" spans="1:8" s="28" customFormat="1" ht="10.5" customHeight="1" x14ac:dyDescent="0.2">
      <c r="A71" s="24"/>
      <c r="B71" s="33" t="s">
        <v>193</v>
      </c>
      <c r="C71" s="30">
        <v>441475.65</v>
      </c>
      <c r="D71" s="30">
        <v>255245.5</v>
      </c>
      <c r="E71" s="30">
        <v>696721.15</v>
      </c>
      <c r="F71" s="222"/>
      <c r="G71" s="179">
        <v>0.138565005185731</v>
      </c>
      <c r="H71" s="36"/>
    </row>
    <row r="72" spans="1:8" ht="10.5" customHeight="1" x14ac:dyDescent="0.2">
      <c r="B72" s="33" t="s">
        <v>194</v>
      </c>
      <c r="C72" s="30">
        <v>762028.5</v>
      </c>
      <c r="D72" s="30">
        <v>204214</v>
      </c>
      <c r="E72" s="30">
        <v>966242.5</v>
      </c>
      <c r="F72" s="222"/>
      <c r="G72" s="179">
        <v>0.12992515247530068</v>
      </c>
      <c r="H72" s="34"/>
    </row>
    <row r="73" spans="1:8" ht="10.5" customHeight="1" x14ac:dyDescent="0.2">
      <c r="B73" s="33" t="s">
        <v>322</v>
      </c>
      <c r="C73" s="30">
        <v>11863.5</v>
      </c>
      <c r="D73" s="30">
        <v>8498</v>
      </c>
      <c r="E73" s="30">
        <v>20361.5</v>
      </c>
      <c r="F73" s="222"/>
      <c r="G73" s="179">
        <v>0.47370897115767385</v>
      </c>
      <c r="H73" s="34"/>
    </row>
    <row r="74" spans="1:8" ht="10.5" customHeight="1" x14ac:dyDescent="0.2">
      <c r="B74" s="33" t="s">
        <v>324</v>
      </c>
      <c r="C74" s="30">
        <v>13</v>
      </c>
      <c r="D74" s="30">
        <v>257</v>
      </c>
      <c r="E74" s="30">
        <v>270</v>
      </c>
      <c r="F74" s="222"/>
      <c r="G74" s="179">
        <v>0.43617021276595747</v>
      </c>
      <c r="H74" s="34"/>
    </row>
    <row r="75" spans="1:8" ht="10.5" customHeight="1" x14ac:dyDescent="0.2">
      <c r="B75" s="33" t="s">
        <v>325</v>
      </c>
      <c r="C75" s="30">
        <v>73</v>
      </c>
      <c r="D75" s="30">
        <v>3131</v>
      </c>
      <c r="E75" s="30">
        <v>3204</v>
      </c>
      <c r="F75" s="222"/>
      <c r="G75" s="179">
        <v>-0.31771720613287902</v>
      </c>
      <c r="H75" s="34"/>
    </row>
    <row r="76" spans="1:8" ht="10.5" customHeight="1" x14ac:dyDescent="0.2">
      <c r="B76" s="33" t="s">
        <v>320</v>
      </c>
      <c r="C76" s="30">
        <v>51545</v>
      </c>
      <c r="D76" s="30">
        <v>13485</v>
      </c>
      <c r="E76" s="30">
        <v>65030</v>
      </c>
      <c r="F76" s="222"/>
      <c r="G76" s="179">
        <v>0.13353901933099754</v>
      </c>
      <c r="H76" s="34"/>
    </row>
    <row r="77" spans="1:8" ht="10.5" customHeight="1" x14ac:dyDescent="0.2">
      <c r="B77" s="33" t="s">
        <v>321</v>
      </c>
      <c r="C77" s="30">
        <v>202180</v>
      </c>
      <c r="D77" s="30">
        <v>24270</v>
      </c>
      <c r="E77" s="30">
        <v>226450</v>
      </c>
      <c r="F77" s="222"/>
      <c r="G77" s="179">
        <v>0.17152538865464706</v>
      </c>
      <c r="H77" s="34"/>
    </row>
    <row r="78" spans="1:8" ht="10.5" customHeight="1" x14ac:dyDescent="0.2">
      <c r="B78" s="33" t="s">
        <v>323</v>
      </c>
      <c r="C78" s="30">
        <v>496354</v>
      </c>
      <c r="D78" s="30">
        <v>154573</v>
      </c>
      <c r="E78" s="30">
        <v>650927</v>
      </c>
      <c r="F78" s="222"/>
      <c r="G78" s="179">
        <v>0.1112254896939775</v>
      </c>
      <c r="H78" s="34"/>
    </row>
    <row r="79" spans="1:8" ht="10.5" customHeight="1" x14ac:dyDescent="0.2">
      <c r="B79" s="16" t="s">
        <v>195</v>
      </c>
      <c r="C79" s="30">
        <v>1203504.1499999999</v>
      </c>
      <c r="D79" s="30">
        <v>459459.5</v>
      </c>
      <c r="E79" s="30">
        <v>1662963.65</v>
      </c>
      <c r="F79" s="222"/>
      <c r="G79" s="179">
        <v>0.13352892485505508</v>
      </c>
      <c r="H79" s="34"/>
    </row>
    <row r="80" spans="1:8" ht="10.5" customHeight="1" x14ac:dyDescent="0.2">
      <c r="B80" s="16" t="s">
        <v>196</v>
      </c>
      <c r="C80" s="30">
        <v>1215</v>
      </c>
      <c r="D80" s="30">
        <v>100</v>
      </c>
      <c r="E80" s="30">
        <v>1315</v>
      </c>
      <c r="F80" s="222"/>
      <c r="G80" s="179">
        <v>0.30585898709036741</v>
      </c>
      <c r="H80" s="34"/>
    </row>
    <row r="81" spans="1:8" ht="10.5" customHeight="1" x14ac:dyDescent="0.2">
      <c r="B81" s="16" t="s">
        <v>197</v>
      </c>
      <c r="C81" s="30">
        <v>478</v>
      </c>
      <c r="D81" s="30">
        <v>40</v>
      </c>
      <c r="E81" s="30">
        <v>518</v>
      </c>
      <c r="F81" s="222"/>
      <c r="G81" s="179">
        <v>0.58895705521472386</v>
      </c>
      <c r="H81" s="34"/>
    </row>
    <row r="82" spans="1:8" s="28" customFormat="1" ht="10.5" customHeight="1" x14ac:dyDescent="0.2">
      <c r="A82" s="24"/>
      <c r="B82" s="16" t="s">
        <v>198</v>
      </c>
      <c r="C82" s="30">
        <v>820</v>
      </c>
      <c r="D82" s="30">
        <v>9330</v>
      </c>
      <c r="E82" s="30">
        <v>10150</v>
      </c>
      <c r="F82" s="222"/>
      <c r="G82" s="179">
        <v>-0.45488721804511278</v>
      </c>
      <c r="H82" s="36"/>
    </row>
    <row r="83" spans="1:8" s="28" customFormat="1" ht="10.5" customHeight="1" x14ac:dyDescent="0.2">
      <c r="A83" s="24"/>
      <c r="B83" s="16" t="s">
        <v>200</v>
      </c>
      <c r="C83" s="46">
        <v>1137</v>
      </c>
      <c r="D83" s="46">
        <v>13244</v>
      </c>
      <c r="E83" s="46">
        <v>14381</v>
      </c>
      <c r="F83" s="222"/>
      <c r="G83" s="190">
        <v>-1.6549271695274537E-2</v>
      </c>
      <c r="H83" s="47"/>
    </row>
    <row r="84" spans="1:8" s="28" customFormat="1" ht="10.5" customHeight="1" x14ac:dyDescent="0.2">
      <c r="A84" s="24"/>
      <c r="B84" s="16" t="s">
        <v>201</v>
      </c>
      <c r="C84" s="46">
        <v>74180</v>
      </c>
      <c r="D84" s="46">
        <v>33034</v>
      </c>
      <c r="E84" s="345">
        <v>107214</v>
      </c>
      <c r="F84" s="222"/>
      <c r="G84" s="346">
        <v>4.4960575432988037E-2</v>
      </c>
      <c r="H84" s="47"/>
    </row>
    <row r="85" spans="1:8" s="28" customFormat="1" ht="10.5" customHeight="1" x14ac:dyDescent="0.2">
      <c r="A85" s="24"/>
      <c r="B85" s="16" t="s">
        <v>202</v>
      </c>
      <c r="C85" s="46">
        <v>829763</v>
      </c>
      <c r="D85" s="46">
        <v>64458</v>
      </c>
      <c r="E85" s="345">
        <v>894221</v>
      </c>
      <c r="F85" s="222"/>
      <c r="G85" s="346">
        <v>9.4398529413564525E-2</v>
      </c>
      <c r="H85" s="47"/>
    </row>
    <row r="86" spans="1:8" s="28" customFormat="1" ht="10.5" customHeight="1" x14ac:dyDescent="0.2">
      <c r="A86" s="24"/>
      <c r="B86" s="16" t="s">
        <v>203</v>
      </c>
      <c r="C86" s="46">
        <v>247087</v>
      </c>
      <c r="D86" s="46">
        <v>25012</v>
      </c>
      <c r="E86" s="345">
        <v>272099</v>
      </c>
      <c r="F86" s="222"/>
      <c r="G86" s="346">
        <v>6.6101681633676579E-2</v>
      </c>
      <c r="H86" s="47"/>
    </row>
    <row r="87" spans="1:8" s="28" customFormat="1" ht="10.5" customHeight="1" x14ac:dyDescent="0.2">
      <c r="A87" s="24"/>
      <c r="B87" s="16" t="s">
        <v>204</v>
      </c>
      <c r="C87" s="46">
        <v>173877.21000000002</v>
      </c>
      <c r="D87" s="46">
        <v>1773287.5</v>
      </c>
      <c r="E87" s="345">
        <v>1947164.71</v>
      </c>
      <c r="F87" s="222"/>
      <c r="G87" s="346">
        <v>0.11004647320693062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20965597</v>
      </c>
      <c r="D90" s="46">
        <v>7639230</v>
      </c>
      <c r="E90" s="345">
        <v>28604827</v>
      </c>
      <c r="F90" s="222">
        <v>734875</v>
      </c>
      <c r="G90" s="346">
        <v>9.5776669978724804E-2</v>
      </c>
      <c r="H90" s="47"/>
    </row>
    <row r="91" spans="1:8" ht="10.5" customHeight="1" x14ac:dyDescent="0.2">
      <c r="B91" s="16" t="s">
        <v>23</v>
      </c>
      <c r="C91" s="348">
        <v>267610</v>
      </c>
      <c r="D91" s="46">
        <v>795515</v>
      </c>
      <c r="E91" s="345">
        <v>1063125</v>
      </c>
      <c r="F91" s="222">
        <v>609</v>
      </c>
      <c r="G91" s="346">
        <v>-4.2365178979189455E-2</v>
      </c>
      <c r="H91" s="47"/>
    </row>
    <row r="92" spans="1:8" ht="10.5" customHeight="1" x14ac:dyDescent="0.2">
      <c r="B92" s="33" t="s">
        <v>193</v>
      </c>
      <c r="C92" s="348">
        <v>4988183.8500000006</v>
      </c>
      <c r="D92" s="46">
        <v>2328574.61</v>
      </c>
      <c r="E92" s="46">
        <v>7316758.4600000018</v>
      </c>
      <c r="F92" s="222">
        <v>1855321.1</v>
      </c>
      <c r="G92" s="190">
        <v>0.1063626862283491</v>
      </c>
      <c r="H92" s="47"/>
    </row>
    <row r="93" spans="1:8" ht="10.5" customHeight="1" x14ac:dyDescent="0.2">
      <c r="B93" s="33" t="s">
        <v>194</v>
      </c>
      <c r="C93" s="348">
        <v>12065056.5</v>
      </c>
      <c r="D93" s="46">
        <v>6190501</v>
      </c>
      <c r="E93" s="46">
        <v>18255557.5</v>
      </c>
      <c r="F93" s="222">
        <v>2695685</v>
      </c>
      <c r="G93" s="190">
        <v>0.10941240373307859</v>
      </c>
      <c r="H93" s="47"/>
    </row>
    <row r="94" spans="1:8" ht="10.5" customHeight="1" x14ac:dyDescent="0.2">
      <c r="B94" s="33" t="s">
        <v>322</v>
      </c>
      <c r="C94" s="348">
        <v>232623</v>
      </c>
      <c r="D94" s="46">
        <v>607375</v>
      </c>
      <c r="E94" s="46">
        <v>839998</v>
      </c>
      <c r="F94" s="222">
        <v>507773</v>
      </c>
      <c r="G94" s="190">
        <v>0.11115917326915059</v>
      </c>
      <c r="H94" s="47"/>
    </row>
    <row r="95" spans="1:8" ht="10.5" customHeight="1" x14ac:dyDescent="0.2">
      <c r="B95" s="33" t="s">
        <v>324</v>
      </c>
      <c r="C95" s="348">
        <v>603</v>
      </c>
      <c r="D95" s="46">
        <v>9228</v>
      </c>
      <c r="E95" s="46">
        <v>9831</v>
      </c>
      <c r="F95" s="222">
        <v>9246</v>
      </c>
      <c r="G95" s="190">
        <v>-2.8941129988147019E-2</v>
      </c>
      <c r="H95" s="47"/>
    </row>
    <row r="96" spans="1:8" ht="10.5" customHeight="1" x14ac:dyDescent="0.2">
      <c r="B96" s="33" t="s">
        <v>325</v>
      </c>
      <c r="C96" s="348">
        <v>7592</v>
      </c>
      <c r="D96" s="46">
        <v>752646</v>
      </c>
      <c r="E96" s="46">
        <v>760238</v>
      </c>
      <c r="F96" s="222">
        <v>746531</v>
      </c>
      <c r="G96" s="190">
        <v>8.7012409509524824E-2</v>
      </c>
      <c r="H96" s="47"/>
    </row>
    <row r="97" spans="2:8" ht="10.5" customHeight="1" x14ac:dyDescent="0.2">
      <c r="B97" s="33" t="s">
        <v>320</v>
      </c>
      <c r="C97" s="348">
        <v>1948411</v>
      </c>
      <c r="D97" s="46">
        <v>790067</v>
      </c>
      <c r="E97" s="46">
        <v>2738478</v>
      </c>
      <c r="F97" s="222">
        <v>76189</v>
      </c>
      <c r="G97" s="190">
        <v>9.7303140992865966E-2</v>
      </c>
      <c r="H97" s="47"/>
    </row>
    <row r="98" spans="2:8" ht="10.5" customHeight="1" x14ac:dyDescent="0.2">
      <c r="B98" s="33" t="s">
        <v>321</v>
      </c>
      <c r="C98" s="348">
        <v>4450533</v>
      </c>
      <c r="D98" s="46">
        <v>1352086</v>
      </c>
      <c r="E98" s="46">
        <v>5802619</v>
      </c>
      <c r="F98" s="222">
        <v>356807</v>
      </c>
      <c r="G98" s="190">
        <v>0.11910515853021741</v>
      </c>
      <c r="H98" s="47"/>
    </row>
    <row r="99" spans="2:8" ht="10.5" customHeight="1" x14ac:dyDescent="0.2">
      <c r="B99" s="33" t="s">
        <v>323</v>
      </c>
      <c r="C99" s="348">
        <v>5425294.5</v>
      </c>
      <c r="D99" s="46">
        <v>2679099</v>
      </c>
      <c r="E99" s="46">
        <v>8104393.5</v>
      </c>
      <c r="F99" s="222">
        <v>999139</v>
      </c>
      <c r="G99" s="190">
        <v>0.10882536438003054</v>
      </c>
      <c r="H99" s="47"/>
    </row>
    <row r="100" spans="2:8" ht="10.5" customHeight="1" x14ac:dyDescent="0.2">
      <c r="B100" s="16" t="s">
        <v>195</v>
      </c>
      <c r="C100" s="348">
        <v>17053240.350000001</v>
      </c>
      <c r="D100" s="46">
        <v>8519075.6099999994</v>
      </c>
      <c r="E100" s="46">
        <v>25572315.959999997</v>
      </c>
      <c r="F100" s="222">
        <v>4551006.0999999996</v>
      </c>
      <c r="G100" s="190">
        <v>0.10853810192997093</v>
      </c>
      <c r="H100" s="47"/>
    </row>
    <row r="101" spans="2:8" ht="10.5" customHeight="1" x14ac:dyDescent="0.2">
      <c r="B101" s="16" t="s">
        <v>196</v>
      </c>
      <c r="C101" s="348">
        <v>5785</v>
      </c>
      <c r="D101" s="46">
        <v>487</v>
      </c>
      <c r="E101" s="46">
        <v>6272</v>
      </c>
      <c r="F101" s="222">
        <v>21</v>
      </c>
      <c r="G101" s="190">
        <v>-0.17397603055445809</v>
      </c>
      <c r="H101" s="47"/>
    </row>
    <row r="102" spans="2:8" ht="10.5" customHeight="1" x14ac:dyDescent="0.2">
      <c r="B102" s="16" t="s">
        <v>197</v>
      </c>
      <c r="C102" s="348">
        <v>3889</v>
      </c>
      <c r="D102" s="46">
        <v>300</v>
      </c>
      <c r="E102" s="46">
        <v>4189</v>
      </c>
      <c r="F102" s="222">
        <v>3</v>
      </c>
      <c r="G102" s="190">
        <v>-3.3679354094579006E-2</v>
      </c>
      <c r="H102" s="47"/>
    </row>
    <row r="103" spans="2:8" ht="10.5" customHeight="1" x14ac:dyDescent="0.2">
      <c r="B103" s="16" t="s">
        <v>198</v>
      </c>
      <c r="C103" s="348">
        <v>21543.94</v>
      </c>
      <c r="D103" s="46">
        <v>267510</v>
      </c>
      <c r="E103" s="46">
        <v>289053.94</v>
      </c>
      <c r="F103" s="222"/>
      <c r="G103" s="190">
        <v>-1.8567545773243155E-2</v>
      </c>
      <c r="H103" s="47"/>
    </row>
    <row r="104" spans="2:8" ht="10.5" customHeight="1" x14ac:dyDescent="0.2">
      <c r="B104" s="16" t="s">
        <v>200</v>
      </c>
      <c r="C104" s="348">
        <v>7209</v>
      </c>
      <c r="D104" s="46">
        <v>55241</v>
      </c>
      <c r="E104" s="46">
        <v>62450</v>
      </c>
      <c r="F104" s="222">
        <v>18</v>
      </c>
      <c r="G104" s="190">
        <v>0.12289849860649116</v>
      </c>
      <c r="H104" s="47"/>
    </row>
    <row r="105" spans="2:8" ht="10.5" customHeight="1" x14ac:dyDescent="0.2">
      <c r="B105" s="16" t="s">
        <v>201</v>
      </c>
      <c r="C105" s="348">
        <v>495111</v>
      </c>
      <c r="D105" s="46">
        <v>142981</v>
      </c>
      <c r="E105" s="46">
        <v>638092</v>
      </c>
      <c r="F105" s="222">
        <v>8460</v>
      </c>
      <c r="G105" s="190">
        <v>0.10725843815777369</v>
      </c>
      <c r="H105" s="47"/>
    </row>
    <row r="106" spans="2:8" ht="10.5" customHeight="1" x14ac:dyDescent="0.2">
      <c r="B106" s="16" t="s">
        <v>202</v>
      </c>
      <c r="C106" s="348">
        <v>5442164</v>
      </c>
      <c r="D106" s="46">
        <v>354195</v>
      </c>
      <c r="E106" s="46">
        <v>5796359</v>
      </c>
      <c r="F106" s="222">
        <v>3664</v>
      </c>
      <c r="G106" s="190">
        <v>0.11801826754934996</v>
      </c>
      <c r="H106" s="47"/>
    </row>
    <row r="107" spans="2:8" ht="10.5" customHeight="1" x14ac:dyDescent="0.2">
      <c r="B107" s="16" t="s">
        <v>203</v>
      </c>
      <c r="C107" s="348">
        <v>1519407</v>
      </c>
      <c r="D107" s="46">
        <v>121833</v>
      </c>
      <c r="E107" s="46">
        <v>1641240</v>
      </c>
      <c r="F107" s="222">
        <v>7</v>
      </c>
      <c r="G107" s="190">
        <v>8.8766251987653089E-2</v>
      </c>
      <c r="H107" s="47"/>
    </row>
    <row r="108" spans="2:8" ht="10.5" customHeight="1" x14ac:dyDescent="0.2">
      <c r="B108" s="16" t="s">
        <v>204</v>
      </c>
      <c r="C108" s="348">
        <v>1629889.46</v>
      </c>
      <c r="D108" s="46">
        <v>18267846.329999998</v>
      </c>
      <c r="E108" s="46">
        <v>19897735.789999999</v>
      </c>
      <c r="F108" s="222"/>
      <c r="G108" s="190">
        <v>0.12847994768547477</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FEVRIER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18843593.670000102</v>
      </c>
      <c r="D119" s="238">
        <v>63801738.269999787</v>
      </c>
      <c r="E119" s="238">
        <v>82645331.939999893</v>
      </c>
      <c r="F119" s="222">
        <v>229349.24999999889</v>
      </c>
      <c r="G119" s="239">
        <v>4.8496671751142584E-2</v>
      </c>
      <c r="H119" s="20"/>
    </row>
    <row r="120" spans="1:8" ht="10.5" customHeight="1" x14ac:dyDescent="0.2">
      <c r="A120" s="2"/>
      <c r="B120" s="37" t="s">
        <v>206</v>
      </c>
      <c r="C120" s="238">
        <v>335599.74</v>
      </c>
      <c r="D120" s="238">
        <v>3427953.83</v>
      </c>
      <c r="E120" s="238">
        <v>3763553.57</v>
      </c>
      <c r="F120" s="222"/>
      <c r="G120" s="239"/>
      <c r="H120" s="20"/>
    </row>
    <row r="121" spans="1:8" ht="10.5" customHeight="1" x14ac:dyDescent="0.2">
      <c r="A121" s="2"/>
      <c r="B121" s="37" t="s">
        <v>226</v>
      </c>
      <c r="C121" s="238">
        <v>1326980.9500000004</v>
      </c>
      <c r="D121" s="238">
        <v>9656129.8399999999</v>
      </c>
      <c r="E121" s="238">
        <v>10983110.790000001</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20507865.360000104</v>
      </c>
      <c r="D126" s="238">
        <v>76888334.939999789</v>
      </c>
      <c r="E126" s="238">
        <v>97396200.299999878</v>
      </c>
      <c r="F126" s="222">
        <v>229349.24999999889</v>
      </c>
      <c r="G126" s="239">
        <v>-0.16407929301691515</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16690990.239998937</v>
      </c>
      <c r="D129" s="238">
        <v>40529923.319999799</v>
      </c>
      <c r="E129" s="238">
        <v>57220913.559998736</v>
      </c>
      <c r="F129" s="222">
        <v>66488.64999999998</v>
      </c>
      <c r="G129" s="239">
        <v>8.9883604626465941E-2</v>
      </c>
      <c r="H129" s="20"/>
    </row>
    <row r="130" spans="1:8" ht="10.5" customHeight="1" x14ac:dyDescent="0.2">
      <c r="A130" s="2"/>
      <c r="B130" s="37" t="s">
        <v>208</v>
      </c>
      <c r="C130" s="238">
        <v>726747.12000001175</v>
      </c>
      <c r="D130" s="238">
        <v>4892153.2299999744</v>
      </c>
      <c r="E130" s="238">
        <v>5618900.3499999866</v>
      </c>
      <c r="F130" s="222">
        <v>2842107.4599999934</v>
      </c>
      <c r="G130" s="239">
        <v>-6.577525236487447E-2</v>
      </c>
      <c r="H130" s="20"/>
    </row>
    <row r="131" spans="1:8" ht="10.5" customHeight="1" x14ac:dyDescent="0.2">
      <c r="A131" s="2"/>
      <c r="B131" s="37" t="s">
        <v>209</v>
      </c>
      <c r="C131" s="238">
        <v>109726819.09000959</v>
      </c>
      <c r="D131" s="238">
        <v>46647741.669999696</v>
      </c>
      <c r="E131" s="238">
        <v>156374560.76000929</v>
      </c>
      <c r="F131" s="222">
        <v>874405.2799999977</v>
      </c>
      <c r="G131" s="239">
        <v>0.13693540584057207</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127144562.45000854</v>
      </c>
      <c r="D135" s="238">
        <v>92069881.219999447</v>
      </c>
      <c r="E135" s="238">
        <v>219214443.670008</v>
      </c>
      <c r="F135" s="222">
        <v>3783001.3899999908</v>
      </c>
      <c r="G135" s="239">
        <v>0.11811662329908801</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28424381.759999882</v>
      </c>
      <c r="D138" s="238">
        <v>12635927.430000054</v>
      </c>
      <c r="E138" s="238">
        <v>41060309.189999938</v>
      </c>
      <c r="F138" s="222">
        <v>37352.500000000007</v>
      </c>
      <c r="G138" s="239">
        <v>0.18030953703026009</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28424381.759999882</v>
      </c>
      <c r="D141" s="238">
        <v>12635987.430000054</v>
      </c>
      <c r="E141" s="238">
        <v>41060369.189999938</v>
      </c>
      <c r="F141" s="222">
        <v>37352.500000000007</v>
      </c>
      <c r="G141" s="239">
        <v>0.18031020997937919</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8073707.7400000012</v>
      </c>
      <c r="D144" s="238">
        <v>1337947.5399999984</v>
      </c>
      <c r="E144" s="238">
        <v>9411655.2799999993</v>
      </c>
      <c r="F144" s="222">
        <v>684.1</v>
      </c>
      <c r="G144" s="239">
        <v>0.2330339499262164</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8073707.7400000012</v>
      </c>
      <c r="D147" s="55">
        <v>1337947.5399999984</v>
      </c>
      <c r="E147" s="55">
        <v>9411655.2799999993</v>
      </c>
      <c r="F147" s="222">
        <v>684.1</v>
      </c>
      <c r="G147" s="182">
        <v>0.2330339499262164</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14291.29</v>
      </c>
      <c r="D150" s="55">
        <v>7937.42</v>
      </c>
      <c r="E150" s="55">
        <v>22228.71</v>
      </c>
      <c r="F150" s="222"/>
      <c r="G150" s="182">
        <v>0.14533571928732614</v>
      </c>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14291.29</v>
      </c>
      <c r="D152" s="55">
        <v>7937.42</v>
      </c>
      <c r="E152" s="55">
        <v>22228.71</v>
      </c>
      <c r="F152" s="222">
        <v>0</v>
      </c>
      <c r="G152" s="182">
        <v>0.14533571928732614</v>
      </c>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1887</v>
      </c>
      <c r="D155" s="55">
        <v>6192.3</v>
      </c>
      <c r="E155" s="55">
        <v>8079.3</v>
      </c>
      <c r="F155" s="222"/>
      <c r="G155" s="182">
        <v>-0.1386673773987207</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1887</v>
      </c>
      <c r="D157" s="55">
        <v>6192.3</v>
      </c>
      <c r="E157" s="55">
        <v>8079.3</v>
      </c>
      <c r="F157" s="222"/>
      <c r="G157" s="182">
        <v>-0.1386673773987207</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24</v>
      </c>
      <c r="D160" s="55">
        <v>30.6</v>
      </c>
      <c r="E160" s="55">
        <v>54.6</v>
      </c>
      <c r="F160" s="222"/>
      <c r="G160" s="182">
        <v>0.4756756756756757</v>
      </c>
      <c r="H160" s="59"/>
    </row>
    <row r="161" spans="1:8" s="60" customFormat="1" ht="15" customHeight="1" x14ac:dyDescent="0.2">
      <c r="A161" s="24"/>
      <c r="B161" s="37" t="s">
        <v>205</v>
      </c>
      <c r="C161" s="55">
        <v>364859.39999999956</v>
      </c>
      <c r="D161" s="55">
        <v>1025622.5900000002</v>
      </c>
      <c r="E161" s="55">
        <v>1390481.9899999998</v>
      </c>
      <c r="F161" s="222"/>
      <c r="G161" s="182">
        <v>1.9486574339017126E-2</v>
      </c>
      <c r="H161" s="59"/>
    </row>
    <row r="162" spans="1:8" s="57" customFormat="1" ht="10.5" customHeight="1" x14ac:dyDescent="0.2">
      <c r="A162" s="6"/>
      <c r="B162" s="37" t="s">
        <v>206</v>
      </c>
      <c r="C162" s="55">
        <v>4745.34</v>
      </c>
      <c r="D162" s="55">
        <v>23078.089999999997</v>
      </c>
      <c r="E162" s="55">
        <v>27823.429999999997</v>
      </c>
      <c r="F162" s="222"/>
      <c r="G162" s="182"/>
      <c r="H162" s="56"/>
    </row>
    <row r="163" spans="1:8" s="57" customFormat="1" ht="10.5" customHeight="1" x14ac:dyDescent="0.2">
      <c r="A163" s="6"/>
      <c r="B163" s="37" t="s">
        <v>226</v>
      </c>
      <c r="C163" s="55">
        <v>27468.9</v>
      </c>
      <c r="D163" s="55">
        <v>163175.75</v>
      </c>
      <c r="E163" s="55">
        <v>190644.65</v>
      </c>
      <c r="F163" s="222"/>
      <c r="G163" s="182"/>
      <c r="H163" s="56"/>
    </row>
    <row r="164" spans="1:8" s="57" customFormat="1" ht="10.5" customHeight="1" x14ac:dyDescent="0.2">
      <c r="A164" s="6"/>
      <c r="B164" s="37" t="s">
        <v>207</v>
      </c>
      <c r="C164" s="55">
        <v>46118.590000000004</v>
      </c>
      <c r="D164" s="55">
        <v>68808.72</v>
      </c>
      <c r="E164" s="55">
        <v>114927.31000000001</v>
      </c>
      <c r="F164" s="222"/>
      <c r="G164" s="182">
        <v>0.10290551823617755</v>
      </c>
      <c r="H164" s="56"/>
    </row>
    <row r="165" spans="1:8" s="57" customFormat="1" ht="10.5" customHeight="1" x14ac:dyDescent="0.2">
      <c r="A165" s="6"/>
      <c r="B165" s="37" t="s">
        <v>208</v>
      </c>
      <c r="C165" s="55">
        <v>5124.8500000000013</v>
      </c>
      <c r="D165" s="55">
        <v>19598.850000000002</v>
      </c>
      <c r="E165" s="55">
        <v>24723.700000000004</v>
      </c>
      <c r="F165" s="222"/>
      <c r="G165" s="182">
        <v>-0.3825858837602184</v>
      </c>
      <c r="H165" s="56"/>
    </row>
    <row r="166" spans="1:8" s="57" customFormat="1" ht="10.5" customHeight="1" x14ac:dyDescent="0.2">
      <c r="A166" s="6"/>
      <c r="B166" s="37" t="s">
        <v>209</v>
      </c>
      <c r="C166" s="55">
        <v>209591.72999999984</v>
      </c>
      <c r="D166" s="55">
        <v>117823.65000000002</v>
      </c>
      <c r="E166" s="55">
        <v>327415.37999999989</v>
      </c>
      <c r="F166" s="222"/>
      <c r="G166" s="182">
        <v>0.11897536199664538</v>
      </c>
      <c r="H166" s="56"/>
    </row>
    <row r="167" spans="1:8" s="57" customFormat="1" ht="10.5" customHeight="1" x14ac:dyDescent="0.2">
      <c r="A167" s="6"/>
      <c r="B167" s="37" t="s">
        <v>210</v>
      </c>
      <c r="C167" s="55">
        <v>39196.999999999978</v>
      </c>
      <c r="D167" s="55">
        <v>12860.3</v>
      </c>
      <c r="E167" s="55">
        <v>52057.299999999974</v>
      </c>
      <c r="F167" s="222"/>
      <c r="G167" s="182">
        <v>-0.14070277519859731</v>
      </c>
      <c r="H167" s="56"/>
    </row>
    <row r="168" spans="1:8" s="57" customFormat="1" ht="10.5" customHeight="1" x14ac:dyDescent="0.2">
      <c r="A168" s="6"/>
      <c r="B168" s="37" t="s">
        <v>211</v>
      </c>
      <c r="C168" s="55">
        <v>2259653.5200000023</v>
      </c>
      <c r="D168" s="55">
        <v>278922.58999999991</v>
      </c>
      <c r="E168" s="55">
        <v>2538576.1100000027</v>
      </c>
      <c r="F168" s="222"/>
      <c r="G168" s="182">
        <v>-1.1407235711172414E-2</v>
      </c>
      <c r="H168" s="56"/>
    </row>
    <row r="169" spans="1:8" s="57" customFormat="1" ht="10.5" customHeight="1" x14ac:dyDescent="0.2">
      <c r="A169" s="6"/>
      <c r="B169" s="37" t="s">
        <v>212</v>
      </c>
      <c r="C169" s="55">
        <v>3</v>
      </c>
      <c r="D169" s="55">
        <v>10.200000000000001</v>
      </c>
      <c r="E169" s="55">
        <v>13.200000000000001</v>
      </c>
      <c r="F169" s="222"/>
      <c r="G169" s="182"/>
      <c r="H169" s="56"/>
    </row>
    <row r="170" spans="1:8" s="57" customFormat="1" ht="10.5" customHeight="1" x14ac:dyDescent="0.2">
      <c r="A170" s="6"/>
      <c r="B170" s="35" t="s">
        <v>234</v>
      </c>
      <c r="C170" s="55">
        <v>2957301.3300000019</v>
      </c>
      <c r="D170" s="55">
        <v>1710311.3400000003</v>
      </c>
      <c r="E170" s="55">
        <v>4667612.6700000018</v>
      </c>
      <c r="F170" s="222"/>
      <c r="G170" s="182">
        <v>-6.3823690760904772E-2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187200424.93000856</v>
      </c>
      <c r="D172" s="55">
        <v>184663482.18999928</v>
      </c>
      <c r="E172" s="55">
        <v>371863907.12000781</v>
      </c>
      <c r="F172" s="222">
        <v>4050387.23999999</v>
      </c>
      <c r="G172" s="182">
        <v>3.2757873351536793E-2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365498.38000000012</v>
      </c>
      <c r="D176" s="55">
        <v>257970.97999999902</v>
      </c>
      <c r="E176" s="55">
        <v>623469.35999999929</v>
      </c>
      <c r="F176" s="222">
        <v>49930.780000000006</v>
      </c>
      <c r="G176" s="182">
        <v>3.568332818900255E-2</v>
      </c>
      <c r="H176" s="59"/>
    </row>
    <row r="177" spans="1:8" s="60" customFormat="1" ht="10.5" customHeight="1" x14ac:dyDescent="0.2">
      <c r="A177" s="24"/>
      <c r="B177" s="37" t="s">
        <v>214</v>
      </c>
      <c r="C177" s="55">
        <v>933559619.51999998</v>
      </c>
      <c r="D177" s="55">
        <v>621576420</v>
      </c>
      <c r="E177" s="55">
        <v>1555136039.52</v>
      </c>
      <c r="F177" s="222">
        <v>90834318.519999996</v>
      </c>
      <c r="G177" s="182">
        <v>4.2872734249958411E-2</v>
      </c>
      <c r="H177" s="59"/>
    </row>
    <row r="178" spans="1:8" s="60" customFormat="1" ht="10.5" customHeight="1" x14ac:dyDescent="0.2">
      <c r="A178" s="24"/>
      <c r="B178" s="37" t="s">
        <v>215</v>
      </c>
      <c r="C178" s="55">
        <v>186173.75</v>
      </c>
      <c r="D178" s="55">
        <v>63257.1</v>
      </c>
      <c r="E178" s="55">
        <v>249430.85</v>
      </c>
      <c r="F178" s="222">
        <v>7842</v>
      </c>
      <c r="G178" s="182">
        <v>-0.67853299419107249</v>
      </c>
      <c r="H178" s="59"/>
    </row>
    <row r="179" spans="1:8" s="60" customFormat="1" ht="10.5" customHeight="1" x14ac:dyDescent="0.2">
      <c r="A179" s="24"/>
      <c r="B179" s="37" t="s">
        <v>216</v>
      </c>
      <c r="C179" s="55">
        <v>282079.75</v>
      </c>
      <c r="D179" s="55">
        <v>181234.13999999998</v>
      </c>
      <c r="E179" s="55">
        <v>463313.88999999996</v>
      </c>
      <c r="F179" s="222">
        <v>20087.599999999999</v>
      </c>
      <c r="G179" s="182">
        <v>-5.3991591701372244E-2</v>
      </c>
      <c r="H179" s="59"/>
    </row>
    <row r="180" spans="1:8" s="60" customFormat="1" ht="10.5" customHeight="1" x14ac:dyDescent="0.2">
      <c r="A180" s="24"/>
      <c r="B180" s="37" t="s">
        <v>217</v>
      </c>
      <c r="C180" s="55">
        <v>1683554.4700000279</v>
      </c>
      <c r="D180" s="55">
        <v>1171368.8600000055</v>
      </c>
      <c r="E180" s="55">
        <v>2854923.3300000331</v>
      </c>
      <c r="F180" s="222">
        <v>135188.71000000028</v>
      </c>
      <c r="G180" s="182">
        <v>-3.4022626605997974E-2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936076925.86999989</v>
      </c>
      <c r="D186" s="166">
        <v>623250251.08000016</v>
      </c>
      <c r="E186" s="166">
        <v>1559327176.95</v>
      </c>
      <c r="F186" s="342">
        <v>91047367.609999985</v>
      </c>
      <c r="G186" s="194">
        <v>4.2312063061514138E-2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32680325.640238695</v>
      </c>
      <c r="E192" s="400">
        <v>32680325.640238695</v>
      </c>
      <c r="F192" s="227"/>
      <c r="G192" s="355">
        <v>7.6729437858660265E-2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66"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532</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536853519.51000249</v>
      </c>
      <c r="D9" s="289">
        <v>281720009.93746525</v>
      </c>
      <c r="E9" s="289">
        <v>818573529.44746768</v>
      </c>
      <c r="F9" s="290">
        <v>21425327.009999961</v>
      </c>
      <c r="G9" s="290">
        <v>5384872.303000005</v>
      </c>
      <c r="H9" s="179">
        <v>0.12604550167383688</v>
      </c>
      <c r="I9" s="20"/>
    </row>
    <row r="10" spans="1:9" ht="10.5" customHeight="1" x14ac:dyDescent="0.2">
      <c r="B10" s="16" t="s">
        <v>387</v>
      </c>
      <c r="C10" s="289">
        <v>10485.175999999996</v>
      </c>
      <c r="D10" s="289">
        <v>1268875.0480640004</v>
      </c>
      <c r="E10" s="289">
        <v>1279360.2240640004</v>
      </c>
      <c r="F10" s="290">
        <v>3866.8084000000026</v>
      </c>
      <c r="G10" s="290">
        <v>224.07320000000004</v>
      </c>
      <c r="H10" s="179">
        <v>4.8446400522760058E-2</v>
      </c>
      <c r="I10" s="20"/>
    </row>
    <row r="11" spans="1:9" ht="10.5" customHeight="1" x14ac:dyDescent="0.2">
      <c r="B11" s="16" t="s">
        <v>100</v>
      </c>
      <c r="C11" s="289">
        <v>16996475.289999943</v>
      </c>
      <c r="D11" s="289">
        <v>76982131.689099982</v>
      </c>
      <c r="E11" s="289">
        <v>93978606.979099914</v>
      </c>
      <c r="F11" s="290">
        <v>42558.94</v>
      </c>
      <c r="G11" s="290">
        <v>307601.06999999995</v>
      </c>
      <c r="H11" s="179">
        <v>-1.2671075297808754E-3</v>
      </c>
      <c r="I11" s="20"/>
    </row>
    <row r="12" spans="1:9" ht="10.5" customHeight="1" x14ac:dyDescent="0.2">
      <c r="B12" s="16" t="s">
        <v>388</v>
      </c>
      <c r="C12" s="289">
        <v>14104.824000000046</v>
      </c>
      <c r="D12" s="289">
        <v>1706910.7119360005</v>
      </c>
      <c r="E12" s="289">
        <v>1721015.5359360005</v>
      </c>
      <c r="F12" s="290">
        <v>5201.6915999999974</v>
      </c>
      <c r="G12" s="290">
        <v>301.42679999999984</v>
      </c>
      <c r="H12" s="179">
        <v>4.8446400522760058E-2</v>
      </c>
      <c r="I12" s="20"/>
    </row>
    <row r="13" spans="1:9" ht="10.5" customHeight="1" x14ac:dyDescent="0.2">
      <c r="B13" s="16" t="s">
        <v>340</v>
      </c>
      <c r="C13" s="289">
        <v>40826065.57000003</v>
      </c>
      <c r="D13" s="289">
        <v>35464211.769999959</v>
      </c>
      <c r="E13" s="289">
        <v>76290277.340000004</v>
      </c>
      <c r="F13" s="290">
        <v>6467129.7400000002</v>
      </c>
      <c r="G13" s="290">
        <v>420186.58000000007</v>
      </c>
      <c r="H13" s="179">
        <v>8.3002073673840604E-2</v>
      </c>
      <c r="I13" s="20"/>
    </row>
    <row r="14" spans="1:9" ht="10.5" customHeight="1" x14ac:dyDescent="0.2">
      <c r="B14" s="340" t="s">
        <v>90</v>
      </c>
      <c r="C14" s="289">
        <v>40685156.650000028</v>
      </c>
      <c r="D14" s="289">
        <v>34622811.18999996</v>
      </c>
      <c r="E14" s="289">
        <v>75307967.839999989</v>
      </c>
      <c r="F14" s="290">
        <v>5651400.8499999987</v>
      </c>
      <c r="G14" s="290">
        <v>413457.84</v>
      </c>
      <c r="H14" s="179">
        <v>8.5342736070331604E-2</v>
      </c>
      <c r="I14" s="20"/>
    </row>
    <row r="15" spans="1:9" ht="10.5" customHeight="1" x14ac:dyDescent="0.2">
      <c r="B15" s="33" t="s">
        <v>304</v>
      </c>
      <c r="C15" s="289">
        <v>2479908.6800000016</v>
      </c>
      <c r="D15" s="289">
        <v>1166045.4700000009</v>
      </c>
      <c r="E15" s="289">
        <v>3645954.1500000018</v>
      </c>
      <c r="F15" s="290">
        <v>391151.77000000043</v>
      </c>
      <c r="G15" s="290">
        <v>24872.400000000001</v>
      </c>
      <c r="H15" s="179">
        <v>9.923969072432981E-2</v>
      </c>
      <c r="I15" s="20"/>
    </row>
    <row r="16" spans="1:9" ht="10.5" customHeight="1" x14ac:dyDescent="0.2">
      <c r="B16" s="33" t="s">
        <v>305</v>
      </c>
      <c r="C16" s="289">
        <v>207.36</v>
      </c>
      <c r="D16" s="289"/>
      <c r="E16" s="289">
        <v>207.36</v>
      </c>
      <c r="F16" s="290">
        <v>46.08</v>
      </c>
      <c r="G16" s="290"/>
      <c r="H16" s="179">
        <v>2.8571428571428692E-2</v>
      </c>
      <c r="I16" s="20"/>
    </row>
    <row r="17" spans="2:9" ht="10.5" customHeight="1" x14ac:dyDescent="0.2">
      <c r="B17" s="33" t="s">
        <v>306</v>
      </c>
      <c r="C17" s="289">
        <v>1614.97</v>
      </c>
      <c r="D17" s="289">
        <v>40454.369999999981</v>
      </c>
      <c r="E17" s="289">
        <v>42069.339999999982</v>
      </c>
      <c r="F17" s="290">
        <v>39230.479999999981</v>
      </c>
      <c r="G17" s="290">
        <v>146.65</v>
      </c>
      <c r="H17" s="179">
        <v>4.8306585771114241E-2</v>
      </c>
      <c r="I17" s="20"/>
    </row>
    <row r="18" spans="2:9" ht="10.5" customHeight="1" x14ac:dyDescent="0.2">
      <c r="B18" s="33" t="s">
        <v>307</v>
      </c>
      <c r="C18" s="289">
        <v>14500225.250000056</v>
      </c>
      <c r="D18" s="289">
        <v>12090336.219999962</v>
      </c>
      <c r="E18" s="289">
        <v>26590561.470000017</v>
      </c>
      <c r="F18" s="290">
        <v>864456.06000000029</v>
      </c>
      <c r="G18" s="290">
        <v>142555.55999999997</v>
      </c>
      <c r="H18" s="179">
        <v>-5.8806284857483404E-2</v>
      </c>
      <c r="I18" s="20"/>
    </row>
    <row r="19" spans="2:9" ht="10.5" customHeight="1" x14ac:dyDescent="0.2">
      <c r="B19" s="33" t="s">
        <v>308</v>
      </c>
      <c r="C19" s="289">
        <v>1102638.659999996</v>
      </c>
      <c r="D19" s="289">
        <v>82996.260000000009</v>
      </c>
      <c r="E19" s="289">
        <v>1185634.9199999957</v>
      </c>
      <c r="F19" s="290">
        <v>19350.699999999986</v>
      </c>
      <c r="G19" s="290">
        <v>6717.2100000000009</v>
      </c>
      <c r="H19" s="179">
        <v>0.2199789625680999</v>
      </c>
      <c r="I19" s="20"/>
    </row>
    <row r="20" spans="2:9" ht="10.5" customHeight="1" x14ac:dyDescent="0.2">
      <c r="B20" s="33" t="s">
        <v>309</v>
      </c>
      <c r="C20" s="289">
        <v>22600561.729999982</v>
      </c>
      <c r="D20" s="289">
        <v>21242978.869999997</v>
      </c>
      <c r="E20" s="289">
        <v>43843540.599999987</v>
      </c>
      <c r="F20" s="290">
        <v>4337165.7599999988</v>
      </c>
      <c r="G20" s="290">
        <v>239166.02000000008</v>
      </c>
      <c r="H20" s="179">
        <v>0.19122524638621297</v>
      </c>
      <c r="I20" s="20"/>
    </row>
    <row r="21" spans="2:9" ht="10.5" customHeight="1" x14ac:dyDescent="0.2">
      <c r="B21" s="33" t="s">
        <v>89</v>
      </c>
      <c r="C21" s="289">
        <v>140908.91999999998</v>
      </c>
      <c r="D21" s="289">
        <v>841400.57999999984</v>
      </c>
      <c r="E21" s="289">
        <v>982309.49999999977</v>
      </c>
      <c r="F21" s="290">
        <v>815728.8899999999</v>
      </c>
      <c r="G21" s="290">
        <v>6728.7400000000007</v>
      </c>
      <c r="H21" s="179">
        <v>-7.0651619990501735E-2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100087.41591799997</v>
      </c>
      <c r="E24" s="289">
        <v>100087.41591799997</v>
      </c>
      <c r="F24" s="290"/>
      <c r="G24" s="290"/>
      <c r="H24" s="179">
        <v>-0.51126067041234913</v>
      </c>
      <c r="I24" s="20"/>
    </row>
    <row r="25" spans="2:9" ht="10.5" customHeight="1" x14ac:dyDescent="0.2">
      <c r="B25" s="16" t="s">
        <v>96</v>
      </c>
      <c r="C25" s="289"/>
      <c r="D25" s="289"/>
      <c r="E25" s="289"/>
      <c r="F25" s="290"/>
      <c r="G25" s="290"/>
      <c r="H25" s="179"/>
      <c r="I25" s="20"/>
    </row>
    <row r="26" spans="2:9" ht="10.5" customHeight="1" x14ac:dyDescent="0.2">
      <c r="B26" s="16" t="s">
        <v>91</v>
      </c>
      <c r="C26" s="289">
        <v>267378</v>
      </c>
      <c r="D26" s="289">
        <v>190097.19999999998</v>
      </c>
      <c r="E26" s="289">
        <v>457475.2</v>
      </c>
      <c r="F26" s="290">
        <v>58822.869999999995</v>
      </c>
      <c r="G26" s="290">
        <v>2012</v>
      </c>
      <c r="H26" s="179">
        <v>0.15225164948413084</v>
      </c>
      <c r="I26" s="34"/>
    </row>
    <row r="27" spans="2:9" ht="10.5" customHeight="1" x14ac:dyDescent="0.2">
      <c r="B27" s="16" t="s">
        <v>252</v>
      </c>
      <c r="C27" s="289"/>
      <c r="D27" s="289"/>
      <c r="E27" s="289"/>
      <c r="F27" s="290"/>
      <c r="G27" s="290"/>
      <c r="H27" s="179"/>
      <c r="I27" s="34"/>
    </row>
    <row r="28" spans="2:9" ht="10.5" customHeight="1" x14ac:dyDescent="0.2">
      <c r="B28" s="16" t="s">
        <v>95</v>
      </c>
      <c r="C28" s="289">
        <v>63718.120000000046</v>
      </c>
      <c r="D28" s="289">
        <v>269737.89999999979</v>
      </c>
      <c r="E28" s="289">
        <v>333456.01999999979</v>
      </c>
      <c r="F28" s="290">
        <v>332532.2199999998</v>
      </c>
      <c r="G28" s="290">
        <v>1107.04</v>
      </c>
      <c r="H28" s="179">
        <v>1.4509675591554583E-2</v>
      </c>
      <c r="I28" s="34"/>
    </row>
    <row r="29" spans="2:9" ht="10.5" customHeight="1" x14ac:dyDescent="0.2">
      <c r="B29" s="16" t="s">
        <v>381</v>
      </c>
      <c r="C29" s="289">
        <v>13125220.020000007</v>
      </c>
      <c r="D29" s="289">
        <v>7077558.057500001</v>
      </c>
      <c r="E29" s="289">
        <v>20202778.077500004</v>
      </c>
      <c r="F29" s="290">
        <v>1278</v>
      </c>
      <c r="G29" s="290">
        <v>155059.88</v>
      </c>
      <c r="H29" s="179">
        <v>0.10502350675631367</v>
      </c>
      <c r="I29" s="34"/>
    </row>
    <row r="30" spans="2:9" ht="10.5" customHeight="1" x14ac:dyDescent="0.2">
      <c r="B30" s="16" t="s">
        <v>441</v>
      </c>
      <c r="C30" s="289"/>
      <c r="D30" s="289">
        <v>20767813.488893989</v>
      </c>
      <c r="E30" s="289">
        <v>20767813.488893989</v>
      </c>
      <c r="F30" s="290"/>
      <c r="G30" s="290"/>
      <c r="H30" s="179"/>
      <c r="I30" s="34"/>
    </row>
    <row r="31" spans="2:9" ht="10.5" customHeight="1" x14ac:dyDescent="0.2">
      <c r="B31" s="16" t="s">
        <v>346</v>
      </c>
      <c r="C31" s="289"/>
      <c r="D31" s="289">
        <v>82156</v>
      </c>
      <c r="E31" s="289">
        <v>82156</v>
      </c>
      <c r="F31" s="290"/>
      <c r="G31" s="290"/>
      <c r="H31" s="179">
        <v>0.27389443651925816</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5422174.097500002</v>
      </c>
      <c r="E35" s="289">
        <v>5422174.097500002</v>
      </c>
      <c r="F35" s="290"/>
      <c r="G35" s="290"/>
      <c r="H35" s="179">
        <v>0.50180426835962844</v>
      </c>
      <c r="I35" s="34"/>
    </row>
    <row r="36" spans="1:11" ht="10.5" customHeight="1" x14ac:dyDescent="0.2">
      <c r="B36" s="16" t="s">
        <v>420</v>
      </c>
      <c r="C36" s="289"/>
      <c r="D36" s="289">
        <v>4797408.745317</v>
      </c>
      <c r="E36" s="289">
        <v>4797408.745317</v>
      </c>
      <c r="F36" s="290"/>
      <c r="G36" s="290"/>
      <c r="H36" s="179">
        <v>3.4711667511980293E-2</v>
      </c>
      <c r="I36" s="34"/>
    </row>
    <row r="37" spans="1:11" ht="10.5" customHeight="1" x14ac:dyDescent="0.2">
      <c r="B37" s="574" t="s">
        <v>448</v>
      </c>
      <c r="C37" s="289"/>
      <c r="D37" s="289">
        <v>6985</v>
      </c>
      <c r="E37" s="289">
        <v>6985</v>
      </c>
      <c r="F37" s="290"/>
      <c r="G37" s="290"/>
      <c r="H37" s="179">
        <v>-0.81467945648150975</v>
      </c>
      <c r="I37" s="34"/>
    </row>
    <row r="38" spans="1:11" ht="10.5" hidden="1" customHeight="1" x14ac:dyDescent="0.2">
      <c r="B38" s="574"/>
      <c r="C38" s="289"/>
      <c r="D38" s="289"/>
      <c r="E38" s="289"/>
      <c r="F38" s="290"/>
      <c r="G38" s="290"/>
      <c r="H38" s="179"/>
      <c r="I38" s="34"/>
    </row>
    <row r="39" spans="1:11" ht="10.5" customHeight="1" x14ac:dyDescent="0.2">
      <c r="B39" s="16" t="s">
        <v>99</v>
      </c>
      <c r="C39" s="289">
        <v>363580.57</v>
      </c>
      <c r="D39" s="289">
        <v>542987.1848009997</v>
      </c>
      <c r="E39" s="289">
        <v>906567.75480099965</v>
      </c>
      <c r="F39" s="290">
        <v>367021.88213799999</v>
      </c>
      <c r="G39" s="290">
        <v>3845.4366209999998</v>
      </c>
      <c r="H39" s="179">
        <v>-1.2956907532201689E-2</v>
      </c>
      <c r="I39" s="34"/>
    </row>
    <row r="40" spans="1:11" ht="10.5" customHeight="1" x14ac:dyDescent="0.2">
      <c r="B40" s="16" t="s">
        <v>283</v>
      </c>
      <c r="C40" s="289"/>
      <c r="D40" s="289">
        <v>-768192</v>
      </c>
      <c r="E40" s="289">
        <v>-768192</v>
      </c>
      <c r="F40" s="290">
        <v>-48</v>
      </c>
      <c r="G40" s="290">
        <v>-5640</v>
      </c>
      <c r="H40" s="179">
        <v>0.31282556088757629</v>
      </c>
      <c r="I40" s="34"/>
    </row>
    <row r="41" spans="1:11" s="28" customFormat="1" ht="10.5" customHeight="1" x14ac:dyDescent="0.2">
      <c r="A41" s="24"/>
      <c r="B41" s="16" t="s">
        <v>279</v>
      </c>
      <c r="C41" s="289">
        <v>5.5</v>
      </c>
      <c r="D41" s="289">
        <v>-30207446.800000001</v>
      </c>
      <c r="E41" s="289">
        <v>-30207441.300000001</v>
      </c>
      <c r="F41" s="290">
        <v>-9322</v>
      </c>
      <c r="G41" s="290">
        <v>-222661</v>
      </c>
      <c r="H41" s="179">
        <v>4.6069329069930998E-2</v>
      </c>
      <c r="I41" s="36"/>
      <c r="J41" s="5"/>
    </row>
    <row r="42" spans="1:11" s="28" customFormat="1" ht="10.5" customHeight="1" x14ac:dyDescent="0.2">
      <c r="A42" s="24"/>
      <c r="B42" s="35" t="s">
        <v>101</v>
      </c>
      <c r="C42" s="291">
        <v>608520552.58000231</v>
      </c>
      <c r="D42" s="291">
        <v>405423505.44649529</v>
      </c>
      <c r="E42" s="291">
        <v>1013944058.0264976</v>
      </c>
      <c r="F42" s="292">
        <v>28694369.162137955</v>
      </c>
      <c r="G42" s="292">
        <v>6046908.8096210063</v>
      </c>
      <c r="H42" s="178">
        <v>0.1226581177878121</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509719163.41999954</v>
      </c>
      <c r="D45" s="289">
        <v>1074474728.789999</v>
      </c>
      <c r="E45" s="289">
        <v>1584193892.2099984</v>
      </c>
      <c r="F45" s="290">
        <v>565515240.4799993</v>
      </c>
      <c r="G45" s="290">
        <v>9657305.6899999995</v>
      </c>
      <c r="H45" s="179">
        <v>7.8874249880833913E-2</v>
      </c>
      <c r="I45" s="20"/>
    </row>
    <row r="46" spans="1:11" ht="10.5" customHeight="1" x14ac:dyDescent="0.2">
      <c r="B46" s="33" t="s">
        <v>106</v>
      </c>
      <c r="C46" s="289">
        <v>509022477.77999949</v>
      </c>
      <c r="D46" s="289">
        <v>1067253319.1399988</v>
      </c>
      <c r="E46" s="289">
        <v>1576275796.9199984</v>
      </c>
      <c r="F46" s="290">
        <v>558585390.05999935</v>
      </c>
      <c r="G46" s="290">
        <v>9606037.0099999998</v>
      </c>
      <c r="H46" s="179">
        <v>7.9055615079284269E-2</v>
      </c>
      <c r="I46" s="34"/>
    </row>
    <row r="47" spans="1:11" ht="10.5" customHeight="1" x14ac:dyDescent="0.2">
      <c r="B47" s="33" t="s">
        <v>304</v>
      </c>
      <c r="C47" s="289">
        <v>12496994.030000018</v>
      </c>
      <c r="D47" s="289">
        <v>277319157.91000009</v>
      </c>
      <c r="E47" s="289">
        <v>289816151.94000012</v>
      </c>
      <c r="F47" s="290">
        <v>235653968.60000008</v>
      </c>
      <c r="G47" s="290">
        <v>1848542.8699999996</v>
      </c>
      <c r="H47" s="179">
        <v>8.8338582397699872E-2</v>
      </c>
      <c r="I47" s="34"/>
    </row>
    <row r="48" spans="1:11" ht="10.5" customHeight="1" x14ac:dyDescent="0.2">
      <c r="B48" s="33" t="s">
        <v>305</v>
      </c>
      <c r="C48" s="289">
        <v>58640.530000000152</v>
      </c>
      <c r="D48" s="289">
        <v>89834.099999999977</v>
      </c>
      <c r="E48" s="289">
        <v>148474.63000000015</v>
      </c>
      <c r="F48" s="290">
        <v>136728.98000000016</v>
      </c>
      <c r="G48" s="290">
        <v>368.64</v>
      </c>
      <c r="H48" s="179">
        <v>-8.7660119965235372E-2</v>
      </c>
      <c r="I48" s="34"/>
    </row>
    <row r="49" spans="2:9" ht="10.5" customHeight="1" x14ac:dyDescent="0.2">
      <c r="B49" s="33" t="s">
        <v>306</v>
      </c>
      <c r="C49" s="289">
        <v>780615.85000000184</v>
      </c>
      <c r="D49" s="289">
        <v>122637949.4599994</v>
      </c>
      <c r="E49" s="289">
        <v>123418565.30999941</v>
      </c>
      <c r="F49" s="290">
        <v>120777186.0799994</v>
      </c>
      <c r="G49" s="290">
        <v>765305.30999999994</v>
      </c>
      <c r="H49" s="179">
        <v>8.3362920733825341E-2</v>
      </c>
      <c r="I49" s="34"/>
    </row>
    <row r="50" spans="2:9" ht="10.5" customHeight="1" x14ac:dyDescent="0.2">
      <c r="B50" s="33" t="s">
        <v>307</v>
      </c>
      <c r="C50" s="289">
        <v>123324025.43999949</v>
      </c>
      <c r="D50" s="289">
        <v>95791480.779999733</v>
      </c>
      <c r="E50" s="289">
        <v>219115506.21999925</v>
      </c>
      <c r="F50" s="290">
        <v>10829911.06000001</v>
      </c>
      <c r="G50" s="290">
        <v>1464688.179999999</v>
      </c>
      <c r="H50" s="179">
        <v>7.0988258903546431E-2</v>
      </c>
      <c r="I50" s="34"/>
    </row>
    <row r="51" spans="2:9" ht="10.5" customHeight="1" x14ac:dyDescent="0.2">
      <c r="B51" s="33" t="s">
        <v>308</v>
      </c>
      <c r="C51" s="289">
        <v>179349619.5000008</v>
      </c>
      <c r="D51" s="289">
        <v>156719610.0199998</v>
      </c>
      <c r="E51" s="289">
        <v>336069229.52000058</v>
      </c>
      <c r="F51" s="290">
        <v>48342546.139999963</v>
      </c>
      <c r="G51" s="290">
        <v>1915443.1400000011</v>
      </c>
      <c r="H51" s="179">
        <v>7.3905031999091486E-2</v>
      </c>
      <c r="I51" s="34"/>
    </row>
    <row r="52" spans="2:9" ht="10.5" customHeight="1" x14ac:dyDescent="0.2">
      <c r="B52" s="33" t="s">
        <v>309</v>
      </c>
      <c r="C52" s="289">
        <v>193012582.4299992</v>
      </c>
      <c r="D52" s="289">
        <v>414695286.86999983</v>
      </c>
      <c r="E52" s="289">
        <v>607707869.299999</v>
      </c>
      <c r="F52" s="290">
        <v>142845049.19999978</v>
      </c>
      <c r="G52" s="290">
        <v>3611688.870000001</v>
      </c>
      <c r="H52" s="179">
        <v>7.9636196767911116E-2</v>
      </c>
      <c r="I52" s="34"/>
    </row>
    <row r="53" spans="2:9" ht="10.5" customHeight="1" x14ac:dyDescent="0.2">
      <c r="B53" s="33" t="s">
        <v>105</v>
      </c>
      <c r="C53" s="289">
        <v>696685.64000000071</v>
      </c>
      <c r="D53" s="289">
        <v>7221409.6499999957</v>
      </c>
      <c r="E53" s="289">
        <v>7918095.2899999963</v>
      </c>
      <c r="F53" s="290">
        <v>6929850.4199999962</v>
      </c>
      <c r="G53" s="290">
        <v>51268.680000000008</v>
      </c>
      <c r="H53" s="179">
        <v>4.3944224157899781E-2</v>
      </c>
      <c r="I53" s="34"/>
    </row>
    <row r="54" spans="2:9" ht="10.5" customHeight="1" x14ac:dyDescent="0.2">
      <c r="B54" s="16" t="s">
        <v>22</v>
      </c>
      <c r="C54" s="289">
        <v>262293590.96999884</v>
      </c>
      <c r="D54" s="289">
        <v>160587301.48239997</v>
      </c>
      <c r="E54" s="289">
        <v>422880892.45239884</v>
      </c>
      <c r="F54" s="290">
        <v>34547036.099999994</v>
      </c>
      <c r="G54" s="290">
        <v>1959200.8869999999</v>
      </c>
      <c r="H54" s="179">
        <v>6.968389167405431E-2</v>
      </c>
      <c r="I54" s="34"/>
    </row>
    <row r="55" spans="2:9" ht="10.5" customHeight="1" x14ac:dyDescent="0.2">
      <c r="B55" s="16" t="s">
        <v>387</v>
      </c>
      <c r="C55" s="289">
        <v>121870.01509799993</v>
      </c>
      <c r="D55" s="289">
        <v>5761210.1774369963</v>
      </c>
      <c r="E55" s="289">
        <v>5883080.1925349962</v>
      </c>
      <c r="F55" s="290">
        <v>48299.339400000004</v>
      </c>
      <c r="G55" s="290">
        <v>1596.8809500000002</v>
      </c>
      <c r="H55" s="179">
        <v>0.21549151357082241</v>
      </c>
      <c r="I55" s="34"/>
    </row>
    <row r="56" spans="2:9" ht="10.5" customHeight="1" x14ac:dyDescent="0.2">
      <c r="B56" s="16" t="s">
        <v>107</v>
      </c>
      <c r="C56" s="289"/>
      <c r="D56" s="289">
        <v>321320236.56999987</v>
      </c>
      <c r="E56" s="289">
        <v>321320236.56999987</v>
      </c>
      <c r="F56" s="290">
        <v>318423984.96999985</v>
      </c>
      <c r="G56" s="290">
        <v>1680768.0599999996</v>
      </c>
      <c r="H56" s="179">
        <v>0.14591199999647064</v>
      </c>
      <c r="I56" s="34"/>
    </row>
    <row r="57" spans="2:9" ht="10.5" customHeight="1" x14ac:dyDescent="0.2">
      <c r="B57" s="33" t="s">
        <v>110</v>
      </c>
      <c r="C57" s="289"/>
      <c r="D57" s="289">
        <v>89758253.390000001</v>
      </c>
      <c r="E57" s="289">
        <v>89758253.390000001</v>
      </c>
      <c r="F57" s="290">
        <v>89758253.390000001</v>
      </c>
      <c r="G57" s="290">
        <v>473338.45000000013</v>
      </c>
      <c r="H57" s="179">
        <v>0.11733356941066297</v>
      </c>
      <c r="I57" s="34"/>
    </row>
    <row r="58" spans="2:9" ht="10.5" customHeight="1" x14ac:dyDescent="0.2">
      <c r="B58" s="33" t="s">
        <v>109</v>
      </c>
      <c r="C58" s="289"/>
      <c r="D58" s="289">
        <v>166788631.57999986</v>
      </c>
      <c r="E58" s="289">
        <v>166788631.57999986</v>
      </c>
      <c r="F58" s="290">
        <v>166788631.57999986</v>
      </c>
      <c r="G58" s="290">
        <v>868879.60999999952</v>
      </c>
      <c r="H58" s="179">
        <v>0.13679954650035531</v>
      </c>
      <c r="I58" s="34"/>
    </row>
    <row r="59" spans="2:9" ht="10.5" customHeight="1" x14ac:dyDescent="0.2">
      <c r="B59" s="33" t="s">
        <v>112</v>
      </c>
      <c r="C59" s="289"/>
      <c r="D59" s="289">
        <v>64086800</v>
      </c>
      <c r="E59" s="289">
        <v>64086800</v>
      </c>
      <c r="F59" s="290">
        <v>61877100</v>
      </c>
      <c r="G59" s="290">
        <v>336550</v>
      </c>
      <c r="H59" s="179">
        <v>0.21513707902025958</v>
      </c>
      <c r="I59" s="34"/>
    </row>
    <row r="60" spans="2:9" ht="10.5" customHeight="1" x14ac:dyDescent="0.2">
      <c r="B60" s="33" t="s">
        <v>111</v>
      </c>
      <c r="C60" s="289"/>
      <c r="D60" s="289">
        <v>686551.6</v>
      </c>
      <c r="E60" s="289">
        <v>686551.6</v>
      </c>
      <c r="F60" s="290"/>
      <c r="G60" s="290">
        <v>2000</v>
      </c>
      <c r="H60" s="179">
        <v>0.11628598186761008</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706418.47999999952</v>
      </c>
      <c r="D63" s="289">
        <v>6262585.1000000006</v>
      </c>
      <c r="E63" s="289">
        <v>6969003.5800000001</v>
      </c>
      <c r="F63" s="290">
        <v>6743135.2999999998</v>
      </c>
      <c r="G63" s="290">
        <v>19268.920000000002</v>
      </c>
      <c r="H63" s="179">
        <v>-2.1099769950416847E-2</v>
      </c>
      <c r="I63" s="34"/>
    </row>
    <row r="64" spans="2:9" ht="10.5" customHeight="1" x14ac:dyDescent="0.2">
      <c r="B64" s="16" t="s">
        <v>381</v>
      </c>
      <c r="C64" s="289">
        <v>4916136.1800000034</v>
      </c>
      <c r="D64" s="289">
        <v>5461806.1949999854</v>
      </c>
      <c r="E64" s="289">
        <v>10377942.374999989</v>
      </c>
      <c r="F64" s="290">
        <v>32601.859999999997</v>
      </c>
      <c r="G64" s="290">
        <v>34694.969999999994</v>
      </c>
      <c r="H64" s="179">
        <v>0.27143810314558747</v>
      </c>
      <c r="I64" s="34"/>
    </row>
    <row r="65" spans="1:10" ht="10.5" customHeight="1" x14ac:dyDescent="0.2">
      <c r="B65" s="16" t="s">
        <v>418</v>
      </c>
      <c r="C65" s="289"/>
      <c r="D65" s="289">
        <v>132903.78975</v>
      </c>
      <c r="E65" s="289">
        <v>132903.78975</v>
      </c>
      <c r="F65" s="290"/>
      <c r="G65" s="290">
        <v>7392</v>
      </c>
      <c r="H65" s="179">
        <v>-0.14331467752879212</v>
      </c>
      <c r="I65" s="34"/>
    </row>
    <row r="66" spans="1:10" ht="10.5" customHeight="1" x14ac:dyDescent="0.2">
      <c r="B66" s="16" t="s">
        <v>441</v>
      </c>
      <c r="C66" s="289"/>
      <c r="D66" s="289">
        <v>7193078.416464</v>
      </c>
      <c r="E66" s="289">
        <v>7193078.416464</v>
      </c>
      <c r="F66" s="290"/>
      <c r="G66" s="290"/>
      <c r="H66" s="179"/>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53956.620000000024</v>
      </c>
      <c r="D70" s="289">
        <v>1187456.8600000001</v>
      </c>
      <c r="E70" s="289">
        <v>1241413.48</v>
      </c>
      <c r="F70" s="290"/>
      <c r="G70" s="290">
        <v>4366.6499999999996</v>
      </c>
      <c r="H70" s="179">
        <v>-4.6998222472156681E-2</v>
      </c>
      <c r="I70" s="34"/>
    </row>
    <row r="71" spans="1:10" ht="10.5" customHeight="1" x14ac:dyDescent="0.2">
      <c r="B71" s="16" t="s">
        <v>92</v>
      </c>
      <c r="C71" s="289">
        <v>234726.42999999996</v>
      </c>
      <c r="D71" s="289">
        <v>34010.430000000008</v>
      </c>
      <c r="E71" s="289">
        <v>268736.85999999993</v>
      </c>
      <c r="F71" s="290">
        <v>1732.24</v>
      </c>
      <c r="G71" s="290">
        <v>738.97</v>
      </c>
      <c r="H71" s="179">
        <v>-0.37033713903382603</v>
      </c>
      <c r="I71" s="34"/>
    </row>
    <row r="72" spans="1:10" ht="10.5" customHeight="1" x14ac:dyDescent="0.2">
      <c r="B72" s="16" t="s">
        <v>93</v>
      </c>
      <c r="C72" s="289">
        <v>410643.37</v>
      </c>
      <c r="D72" s="289">
        <v>68011.509999999995</v>
      </c>
      <c r="E72" s="289">
        <v>478654.88</v>
      </c>
      <c r="F72" s="290">
        <v>8644.24</v>
      </c>
      <c r="G72" s="290">
        <v>866.7</v>
      </c>
      <c r="H72" s="179">
        <v>-0.26537874362183633</v>
      </c>
      <c r="I72" s="34"/>
    </row>
    <row r="73" spans="1:10" ht="10.5" customHeight="1" x14ac:dyDescent="0.2">
      <c r="B73" s="16" t="s">
        <v>91</v>
      </c>
      <c r="C73" s="289">
        <v>28352.479999999996</v>
      </c>
      <c r="D73" s="289">
        <v>39414.35</v>
      </c>
      <c r="E73" s="289">
        <v>67766.829999999987</v>
      </c>
      <c r="F73" s="290">
        <v>7350.73</v>
      </c>
      <c r="G73" s="290">
        <v>168</v>
      </c>
      <c r="H73" s="179">
        <v>4.8431217018395367E-2</v>
      </c>
      <c r="I73" s="34"/>
    </row>
    <row r="74" spans="1:10" s="28" customFormat="1" ht="10.5" customHeight="1" x14ac:dyDescent="0.2">
      <c r="A74" s="24"/>
      <c r="B74" s="16" t="s">
        <v>100</v>
      </c>
      <c r="C74" s="289">
        <v>138024.75000000003</v>
      </c>
      <c r="D74" s="289">
        <v>338588.51004000002</v>
      </c>
      <c r="E74" s="289">
        <v>476613.26004000008</v>
      </c>
      <c r="F74" s="290">
        <v>6499.6799999999912</v>
      </c>
      <c r="G74" s="290">
        <v>1508.06</v>
      </c>
      <c r="H74" s="179">
        <v>-0.23466845174828843</v>
      </c>
      <c r="I74" s="27"/>
      <c r="J74" s="5"/>
    </row>
    <row r="75" spans="1:10" s="28" customFormat="1" ht="10.5" customHeight="1" x14ac:dyDescent="0.2">
      <c r="A75" s="24"/>
      <c r="B75" s="16" t="s">
        <v>388</v>
      </c>
      <c r="C75" s="289">
        <v>1268.3249019999989</v>
      </c>
      <c r="D75" s="289">
        <v>59958.032563000015</v>
      </c>
      <c r="E75" s="289">
        <v>61226.357465000023</v>
      </c>
      <c r="F75" s="290">
        <v>502.66060000000022</v>
      </c>
      <c r="G75" s="290">
        <v>16.619050000000005</v>
      </c>
      <c r="H75" s="179">
        <v>0.2154915135708233</v>
      </c>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c r="E78" s="289"/>
      <c r="F78" s="290"/>
      <c r="G78" s="290"/>
      <c r="H78" s="179"/>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9300</v>
      </c>
      <c r="E80" s="289">
        <v>9300</v>
      </c>
      <c r="F80" s="290">
        <v>9300</v>
      </c>
      <c r="G80" s="290"/>
      <c r="H80" s="179">
        <v>0.14814814814814814</v>
      </c>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26646.887999999999</v>
      </c>
      <c r="E82" s="289">
        <v>26646.887999999999</v>
      </c>
      <c r="F82" s="290"/>
      <c r="G82" s="290"/>
      <c r="H82" s="179">
        <v>-0.28785164460539558</v>
      </c>
      <c r="I82" s="34"/>
    </row>
    <row r="83" spans="1:11" ht="10.5" customHeight="1" x14ac:dyDescent="0.2">
      <c r="B83" s="16" t="s">
        <v>420</v>
      </c>
      <c r="C83" s="289"/>
      <c r="D83" s="289">
        <v>1937594.6010439999</v>
      </c>
      <c r="E83" s="289">
        <v>1937594.6010439999</v>
      </c>
      <c r="F83" s="290"/>
      <c r="G83" s="290"/>
      <c r="H83" s="179">
        <v>0.46351615745099184</v>
      </c>
      <c r="I83" s="34"/>
    </row>
    <row r="84" spans="1:11" ht="10.5" customHeight="1" x14ac:dyDescent="0.2">
      <c r="B84" s="574" t="s">
        <v>447</v>
      </c>
      <c r="C84" s="289"/>
      <c r="D84" s="289">
        <v>35</v>
      </c>
      <c r="E84" s="289">
        <v>35</v>
      </c>
      <c r="F84" s="290"/>
      <c r="G84" s="290"/>
      <c r="H84" s="179">
        <v>-0.99982485462934234</v>
      </c>
      <c r="I84" s="34"/>
    </row>
    <row r="85" spans="1:11" ht="10.5" hidden="1" customHeight="1" x14ac:dyDescent="0.2">
      <c r="B85" s="574"/>
      <c r="C85" s="289"/>
      <c r="D85" s="289"/>
      <c r="E85" s="289"/>
      <c r="F85" s="290"/>
      <c r="G85" s="290"/>
      <c r="H85" s="179"/>
      <c r="I85" s="34"/>
    </row>
    <row r="86" spans="1:11" ht="10.5" customHeight="1" x14ac:dyDescent="0.2">
      <c r="B86" s="16" t="s">
        <v>99</v>
      </c>
      <c r="C86" s="289">
        <v>696968.28999999759</v>
      </c>
      <c r="D86" s="289">
        <v>604976.12074099947</v>
      </c>
      <c r="E86" s="289">
        <v>1301944.4107409969</v>
      </c>
      <c r="F86" s="290">
        <v>114596.89862800007</v>
      </c>
      <c r="G86" s="290">
        <v>4234.8770780000004</v>
      </c>
      <c r="H86" s="179">
        <v>9.025439098194199E-2</v>
      </c>
      <c r="I86" s="34"/>
    </row>
    <row r="87" spans="1:11" ht="10.5" customHeight="1" x14ac:dyDescent="0.2">
      <c r="B87" s="16" t="s">
        <v>283</v>
      </c>
      <c r="C87" s="289"/>
      <c r="D87" s="289">
        <v>-4750746</v>
      </c>
      <c r="E87" s="289">
        <v>-4750746</v>
      </c>
      <c r="F87" s="290">
        <v>-44976</v>
      </c>
      <c r="G87" s="290">
        <v>-35328</v>
      </c>
      <c r="H87" s="179">
        <v>0.1185447733783882</v>
      </c>
      <c r="I87" s="34"/>
    </row>
    <row r="88" spans="1:11" ht="10.5" customHeight="1" x14ac:dyDescent="0.2">
      <c r="B88" s="16" t="s">
        <v>279</v>
      </c>
      <c r="C88" s="289">
        <v>5</v>
      </c>
      <c r="D88" s="289">
        <v>-28071135</v>
      </c>
      <c r="E88" s="289">
        <v>-28071130</v>
      </c>
      <c r="F88" s="290">
        <v>-116791</v>
      </c>
      <c r="G88" s="290">
        <v>-162266</v>
      </c>
      <c r="H88" s="179">
        <v>4.6344797324238352E-2</v>
      </c>
      <c r="I88" s="20"/>
    </row>
    <row r="89" spans="1:11" s="28" customFormat="1" ht="15.75" customHeight="1" x14ac:dyDescent="0.2">
      <c r="A89" s="24"/>
      <c r="B89" s="35" t="s">
        <v>108</v>
      </c>
      <c r="C89" s="291">
        <v>779321124.32999837</v>
      </c>
      <c r="D89" s="291">
        <v>1552678720.8234379</v>
      </c>
      <c r="E89" s="291">
        <v>2331999845.1534362</v>
      </c>
      <c r="F89" s="292">
        <v>925297157.49862719</v>
      </c>
      <c r="G89" s="292">
        <v>13174533.284078</v>
      </c>
      <c r="H89" s="178">
        <v>8.8759502833848591E-2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799147110.48000121</v>
      </c>
      <c r="D92" s="289">
        <v>442307311.41986519</v>
      </c>
      <c r="E92" s="289">
        <v>1241454421.8998666</v>
      </c>
      <c r="F92" s="290">
        <v>55972363.109999955</v>
      </c>
      <c r="G92" s="290">
        <v>7344073.1900000051</v>
      </c>
      <c r="H92" s="179">
        <v>0.10619161316699222</v>
      </c>
      <c r="I92" s="36"/>
    </row>
    <row r="93" spans="1:11" ht="10.5" customHeight="1" x14ac:dyDescent="0.2">
      <c r="B93" s="16" t="s">
        <v>387</v>
      </c>
      <c r="C93" s="289">
        <v>132355.19109799992</v>
      </c>
      <c r="D93" s="289">
        <v>7030085.2255009972</v>
      </c>
      <c r="E93" s="289">
        <v>7162440.4165989971</v>
      </c>
      <c r="F93" s="290">
        <v>52166.147799999999</v>
      </c>
      <c r="G93" s="290">
        <v>1820.95415</v>
      </c>
      <c r="H93" s="179">
        <v>0.18185706443411265</v>
      </c>
      <c r="I93" s="34"/>
    </row>
    <row r="94" spans="1:11" ht="10.5" customHeight="1" x14ac:dyDescent="0.2">
      <c r="B94" s="16" t="s">
        <v>104</v>
      </c>
      <c r="C94" s="289">
        <v>550545228.98999953</v>
      </c>
      <c r="D94" s="289">
        <v>1109938940.559999</v>
      </c>
      <c r="E94" s="289">
        <v>1660484169.5499983</v>
      </c>
      <c r="F94" s="290">
        <v>571982370.21999931</v>
      </c>
      <c r="G94" s="290">
        <v>10077492.27</v>
      </c>
      <c r="H94" s="179">
        <v>7.90632113262415E-2</v>
      </c>
      <c r="I94" s="34"/>
    </row>
    <row r="95" spans="1:11" ht="10.5" customHeight="1" x14ac:dyDescent="0.2">
      <c r="B95" s="33" t="s">
        <v>106</v>
      </c>
      <c r="C95" s="289">
        <v>549707634.42999959</v>
      </c>
      <c r="D95" s="289">
        <v>1101876130.3299987</v>
      </c>
      <c r="E95" s="289">
        <v>1651583764.7599983</v>
      </c>
      <c r="F95" s="290">
        <v>564236790.90999925</v>
      </c>
      <c r="G95" s="290">
        <v>10019494.85</v>
      </c>
      <c r="H95" s="179">
        <v>7.9340706267395422E-2</v>
      </c>
      <c r="I95" s="34"/>
    </row>
    <row r="96" spans="1:11" s="28" customFormat="1" ht="10.5" customHeight="1" x14ac:dyDescent="0.2">
      <c r="A96" s="24"/>
      <c r="B96" s="33" t="s">
        <v>304</v>
      </c>
      <c r="C96" s="289">
        <v>14976902.710000018</v>
      </c>
      <c r="D96" s="289">
        <v>278485203.38000011</v>
      </c>
      <c r="E96" s="289">
        <v>293462106.09000009</v>
      </c>
      <c r="F96" s="290">
        <v>236045120.37000009</v>
      </c>
      <c r="G96" s="290">
        <v>1873415.2699999996</v>
      </c>
      <c r="H96" s="179">
        <v>8.8472690483640593E-2</v>
      </c>
      <c r="I96" s="27"/>
      <c r="J96" s="5"/>
    </row>
    <row r="97" spans="1:10" s="28" customFormat="1" ht="10.5" customHeight="1" x14ac:dyDescent="0.2">
      <c r="A97" s="24"/>
      <c r="B97" s="33" t="s">
        <v>305</v>
      </c>
      <c r="C97" s="289">
        <v>58847.890000000159</v>
      </c>
      <c r="D97" s="289">
        <v>89834.099999999977</v>
      </c>
      <c r="E97" s="289">
        <v>148681.99000000017</v>
      </c>
      <c r="F97" s="290">
        <v>136775.06000000017</v>
      </c>
      <c r="G97" s="290">
        <v>368.64</v>
      </c>
      <c r="H97" s="179">
        <v>-8.7516312544923869E-2</v>
      </c>
      <c r="I97" s="27"/>
      <c r="J97" s="5"/>
    </row>
    <row r="98" spans="1:10" s="28" customFormat="1" ht="10.5" customHeight="1" x14ac:dyDescent="0.2">
      <c r="A98" s="24"/>
      <c r="B98" s="33" t="s">
        <v>306</v>
      </c>
      <c r="C98" s="289">
        <v>782230.82000000181</v>
      </c>
      <c r="D98" s="289">
        <v>122678403.8299994</v>
      </c>
      <c r="E98" s="289">
        <v>123460634.6499994</v>
      </c>
      <c r="F98" s="290">
        <v>120816416.55999941</v>
      </c>
      <c r="G98" s="290">
        <v>765451.96</v>
      </c>
      <c r="H98" s="179">
        <v>8.335057592388817E-2</v>
      </c>
      <c r="I98" s="27"/>
      <c r="J98" s="5"/>
    </row>
    <row r="99" spans="1:10" s="28" customFormat="1" ht="10.5" customHeight="1" x14ac:dyDescent="0.2">
      <c r="A99" s="24"/>
      <c r="B99" s="33" t="s">
        <v>307</v>
      </c>
      <c r="C99" s="289">
        <v>137824250.68999955</v>
      </c>
      <c r="D99" s="289">
        <v>107881816.9999997</v>
      </c>
      <c r="E99" s="289">
        <v>245706067.68999928</v>
      </c>
      <c r="F99" s="290">
        <v>11694367.120000008</v>
      </c>
      <c r="G99" s="290">
        <v>1607243.7399999991</v>
      </c>
      <c r="H99" s="179">
        <v>5.5239723346413694E-2</v>
      </c>
      <c r="I99" s="27"/>
      <c r="J99" s="5"/>
    </row>
    <row r="100" spans="1:10" s="28" customFormat="1" ht="10.5" customHeight="1" x14ac:dyDescent="0.2">
      <c r="A100" s="24"/>
      <c r="B100" s="33" t="s">
        <v>308</v>
      </c>
      <c r="C100" s="289">
        <v>180452258.1600008</v>
      </c>
      <c r="D100" s="289">
        <v>156802606.27999979</v>
      </c>
      <c r="E100" s="289">
        <v>337254864.44000065</v>
      </c>
      <c r="F100" s="290">
        <v>48361896.839999959</v>
      </c>
      <c r="G100" s="290">
        <v>1922160.350000001</v>
      </c>
      <c r="H100" s="179">
        <v>7.4357264590660721E-2</v>
      </c>
      <c r="I100" s="27"/>
      <c r="J100" s="5"/>
    </row>
    <row r="101" spans="1:10" s="28" customFormat="1" ht="10.5" customHeight="1" x14ac:dyDescent="0.2">
      <c r="A101" s="24"/>
      <c r="B101" s="33" t="s">
        <v>309</v>
      </c>
      <c r="C101" s="289">
        <v>215613144.15999916</v>
      </c>
      <c r="D101" s="289">
        <v>435938265.73999989</v>
      </c>
      <c r="E101" s="289">
        <v>651551409.89999902</v>
      </c>
      <c r="F101" s="290">
        <v>147182214.95999977</v>
      </c>
      <c r="G101" s="290">
        <v>3850854.8900000006</v>
      </c>
      <c r="H101" s="179">
        <v>8.6484899466121812E-2</v>
      </c>
      <c r="I101" s="27"/>
      <c r="J101" s="5"/>
    </row>
    <row r="102" spans="1:10" s="28" customFormat="1" ht="10.5" customHeight="1" x14ac:dyDescent="0.2">
      <c r="A102" s="24"/>
      <c r="B102" s="33" t="s">
        <v>105</v>
      </c>
      <c r="C102" s="289">
        <v>837594.56000000064</v>
      </c>
      <c r="D102" s="289">
        <v>8062810.2299999958</v>
      </c>
      <c r="E102" s="289">
        <v>8900404.7899999972</v>
      </c>
      <c r="F102" s="290">
        <v>7745579.3099999959</v>
      </c>
      <c r="G102" s="290">
        <v>57997.420000000006</v>
      </c>
      <c r="H102" s="179">
        <v>2.9927849140206186E-2</v>
      </c>
      <c r="I102" s="27"/>
      <c r="J102" s="5"/>
    </row>
    <row r="103" spans="1:10" ht="10.5" customHeight="1" x14ac:dyDescent="0.2">
      <c r="B103" s="16" t="s">
        <v>100</v>
      </c>
      <c r="C103" s="289">
        <v>17134500.03999994</v>
      </c>
      <c r="D103" s="289">
        <v>77320720.199139982</v>
      </c>
      <c r="E103" s="289">
        <v>94455220.239139929</v>
      </c>
      <c r="F103" s="290">
        <v>49058.619999999995</v>
      </c>
      <c r="G103" s="290">
        <v>309109.12999999995</v>
      </c>
      <c r="H103" s="179">
        <v>-2.8016377630333267E-3</v>
      </c>
      <c r="I103" s="34"/>
    </row>
    <row r="104" spans="1:10" ht="10.5" customHeight="1" x14ac:dyDescent="0.2">
      <c r="B104" s="16" t="s">
        <v>388</v>
      </c>
      <c r="C104" s="289">
        <v>15373.148902000044</v>
      </c>
      <c r="D104" s="289">
        <v>1766868.7444990005</v>
      </c>
      <c r="E104" s="289">
        <v>1782241.8934010006</v>
      </c>
      <c r="F104" s="290">
        <v>5704.3521999999975</v>
      </c>
      <c r="G104" s="290">
        <v>318.0458499999998</v>
      </c>
      <c r="H104" s="179">
        <v>5.3419820149639197E-2</v>
      </c>
      <c r="I104" s="34"/>
    </row>
    <row r="105" spans="1:10" ht="10.5" customHeight="1" x14ac:dyDescent="0.2">
      <c r="B105" s="16" t="s">
        <v>107</v>
      </c>
      <c r="C105" s="289"/>
      <c r="D105" s="289">
        <v>321320236.56999987</v>
      </c>
      <c r="E105" s="289">
        <v>321320236.56999987</v>
      </c>
      <c r="F105" s="290">
        <v>318423984.96999985</v>
      </c>
      <c r="G105" s="290">
        <v>1680768.0599999996</v>
      </c>
      <c r="H105" s="179">
        <v>0.14591199999647064</v>
      </c>
      <c r="I105" s="34"/>
    </row>
    <row r="106" spans="1:10" ht="10.5" customHeight="1" x14ac:dyDescent="0.2">
      <c r="B106" s="33" t="s">
        <v>110</v>
      </c>
      <c r="C106" s="289"/>
      <c r="D106" s="289">
        <v>89758253.390000001</v>
      </c>
      <c r="E106" s="289">
        <v>89758253.390000001</v>
      </c>
      <c r="F106" s="290">
        <v>89758253.390000001</v>
      </c>
      <c r="G106" s="290">
        <v>473338.45000000013</v>
      </c>
      <c r="H106" s="179">
        <v>0.11733356941066297</v>
      </c>
      <c r="I106" s="34"/>
    </row>
    <row r="107" spans="1:10" s="28" customFormat="1" ht="10.5" customHeight="1" x14ac:dyDescent="0.2">
      <c r="A107" s="24"/>
      <c r="B107" s="33" t="s">
        <v>109</v>
      </c>
      <c r="C107" s="289"/>
      <c r="D107" s="289">
        <v>166788631.57999986</v>
      </c>
      <c r="E107" s="289">
        <v>166788631.57999986</v>
      </c>
      <c r="F107" s="290">
        <v>166788631.57999986</v>
      </c>
      <c r="G107" s="290">
        <v>868879.60999999952</v>
      </c>
      <c r="H107" s="179">
        <v>0.13679954650035531</v>
      </c>
      <c r="I107" s="27"/>
      <c r="J107" s="5"/>
    </row>
    <row r="108" spans="1:10" ht="10.5" customHeight="1" x14ac:dyDescent="0.2">
      <c r="B108" s="33" t="s">
        <v>112</v>
      </c>
      <c r="C108" s="289"/>
      <c r="D108" s="289">
        <v>64086800</v>
      </c>
      <c r="E108" s="289">
        <v>64086800</v>
      </c>
      <c r="F108" s="290">
        <v>61877100</v>
      </c>
      <c r="G108" s="290">
        <v>336550</v>
      </c>
      <c r="H108" s="179">
        <v>0.21513707902025958</v>
      </c>
      <c r="I108" s="34"/>
    </row>
    <row r="109" spans="1:10" ht="10.5" customHeight="1" x14ac:dyDescent="0.2">
      <c r="B109" s="33" t="s">
        <v>111</v>
      </c>
      <c r="C109" s="289"/>
      <c r="D109" s="289">
        <v>686551.6</v>
      </c>
      <c r="E109" s="289">
        <v>686551.6</v>
      </c>
      <c r="F109" s="290"/>
      <c r="G109" s="290">
        <v>2000</v>
      </c>
      <c r="H109" s="179">
        <v>0.11628598186761008</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100087.41591799997</v>
      </c>
      <c r="E112" s="289">
        <v>100087.41591799997</v>
      </c>
      <c r="F112" s="290"/>
      <c r="G112" s="290"/>
      <c r="H112" s="179">
        <v>-0.51126067041234913</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770136.59999999963</v>
      </c>
      <c r="D115" s="289">
        <v>6532323.0000000009</v>
      </c>
      <c r="E115" s="289">
        <v>7302459.6000000006</v>
      </c>
      <c r="F115" s="290">
        <v>7075667.5200000005</v>
      </c>
      <c r="G115" s="290">
        <v>20375.960000000003</v>
      </c>
      <c r="H115" s="285">
        <v>-1.952827318212369E-2</v>
      </c>
      <c r="I115" s="39"/>
      <c r="J115" s="5"/>
    </row>
    <row r="116" spans="1:10" s="40" customFormat="1" ht="10.5" customHeight="1" x14ac:dyDescent="0.25">
      <c r="A116" s="38"/>
      <c r="B116" s="16" t="s">
        <v>381</v>
      </c>
      <c r="C116" s="289">
        <v>18041356.20000001</v>
      </c>
      <c r="D116" s="289">
        <v>12539364.252499986</v>
      </c>
      <c r="E116" s="289">
        <v>30580720.452500001</v>
      </c>
      <c r="F116" s="290">
        <v>33879.86</v>
      </c>
      <c r="G116" s="290">
        <v>189754.85</v>
      </c>
      <c r="H116" s="285">
        <v>0.15638803765102716</v>
      </c>
      <c r="I116" s="39"/>
      <c r="J116" s="5"/>
    </row>
    <row r="117" spans="1:10" s="40" customFormat="1" ht="10.5" customHeight="1" x14ac:dyDescent="0.25">
      <c r="A117" s="38"/>
      <c r="B117" s="16" t="s">
        <v>418</v>
      </c>
      <c r="C117" s="289"/>
      <c r="D117" s="289">
        <v>132903.78975</v>
      </c>
      <c r="E117" s="289">
        <v>132903.78975</v>
      </c>
      <c r="F117" s="290"/>
      <c r="G117" s="290">
        <v>7392</v>
      </c>
      <c r="H117" s="285">
        <v>-0.14331467752879212</v>
      </c>
      <c r="I117" s="39"/>
      <c r="J117" s="5"/>
    </row>
    <row r="118" spans="1:10" ht="10.5" customHeight="1" x14ac:dyDescent="0.2">
      <c r="B118" s="16" t="s">
        <v>441</v>
      </c>
      <c r="C118" s="289"/>
      <c r="D118" s="289">
        <v>27960891.90535799</v>
      </c>
      <c r="E118" s="289">
        <v>27960891.90535799</v>
      </c>
      <c r="F118" s="290"/>
      <c r="G118" s="290"/>
      <c r="H118" s="179"/>
      <c r="I118" s="34"/>
    </row>
    <row r="119" spans="1:10" ht="10.5" customHeight="1" x14ac:dyDescent="0.2">
      <c r="B119" s="16" t="s">
        <v>346</v>
      </c>
      <c r="C119" s="289"/>
      <c r="D119" s="289">
        <v>82915</v>
      </c>
      <c r="E119" s="289">
        <v>82915</v>
      </c>
      <c r="F119" s="290"/>
      <c r="G119" s="290"/>
      <c r="H119" s="179">
        <v>0.27160493827160503</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295730.48</v>
      </c>
      <c r="D123" s="289">
        <v>229511.55</v>
      </c>
      <c r="E123" s="289">
        <v>525242.03</v>
      </c>
      <c r="F123" s="290">
        <v>66173.600000000006</v>
      </c>
      <c r="G123" s="290">
        <v>2180</v>
      </c>
      <c r="H123" s="179">
        <v>0.13771599955352776</v>
      </c>
      <c r="I123" s="34"/>
    </row>
    <row r="124" spans="1:10" s="28" customFormat="1" ht="10.5" customHeight="1" x14ac:dyDescent="0.2">
      <c r="A124" s="24"/>
      <c r="B124" s="16" t="s">
        <v>94</v>
      </c>
      <c r="C124" s="289">
        <v>53956.620000000024</v>
      </c>
      <c r="D124" s="289">
        <v>1187456.8600000001</v>
      </c>
      <c r="E124" s="289">
        <v>1241413.48</v>
      </c>
      <c r="F124" s="290"/>
      <c r="G124" s="290">
        <v>4366.6499999999996</v>
      </c>
      <c r="H124" s="179">
        <v>-4.6998222472156681E-2</v>
      </c>
      <c r="I124" s="27"/>
      <c r="J124" s="5"/>
    </row>
    <row r="125" spans="1:10" ht="10.5" customHeight="1" x14ac:dyDescent="0.2">
      <c r="B125" s="16" t="s">
        <v>92</v>
      </c>
      <c r="C125" s="289">
        <v>234726.42999999996</v>
      </c>
      <c r="D125" s="289">
        <v>34010.430000000008</v>
      </c>
      <c r="E125" s="289">
        <v>268736.85999999993</v>
      </c>
      <c r="F125" s="290">
        <v>1732.24</v>
      </c>
      <c r="G125" s="290">
        <v>738.97</v>
      </c>
      <c r="H125" s="179">
        <v>-0.37033713903382603</v>
      </c>
      <c r="I125" s="34"/>
    </row>
    <row r="126" spans="1:10" ht="10.5" customHeight="1" x14ac:dyDescent="0.2">
      <c r="B126" s="16" t="s">
        <v>93</v>
      </c>
      <c r="C126" s="289">
        <v>410643.37</v>
      </c>
      <c r="D126" s="289">
        <v>68011.509999999995</v>
      </c>
      <c r="E126" s="289">
        <v>478654.88</v>
      </c>
      <c r="F126" s="290">
        <v>8644.24</v>
      </c>
      <c r="G126" s="290">
        <v>866.7</v>
      </c>
      <c r="H126" s="179">
        <v>-0.26537874362183633</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9300</v>
      </c>
      <c r="E129" s="289">
        <v>9300</v>
      </c>
      <c r="F129" s="290">
        <v>9300</v>
      </c>
      <c r="G129" s="290"/>
      <c r="H129" s="179">
        <v>0.14814814814814814</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5448820.9855000023</v>
      </c>
      <c r="E131" s="289">
        <v>5448820.9855000023</v>
      </c>
      <c r="F131" s="290"/>
      <c r="G131" s="290"/>
      <c r="H131" s="179">
        <v>0.49370443575965006</v>
      </c>
      <c r="I131" s="34"/>
    </row>
    <row r="132" spans="1:11" ht="10.5" customHeight="1" x14ac:dyDescent="0.2">
      <c r="B132" s="16" t="s">
        <v>420</v>
      </c>
      <c r="C132" s="289"/>
      <c r="D132" s="289">
        <v>6735003.3463610001</v>
      </c>
      <c r="E132" s="289">
        <v>6735003.3463610001</v>
      </c>
      <c r="F132" s="290"/>
      <c r="G132" s="290"/>
      <c r="H132" s="179">
        <v>0.12995822556852232</v>
      </c>
      <c r="I132" s="34"/>
    </row>
    <row r="133" spans="1:11" ht="10.5" customHeight="1" x14ac:dyDescent="0.2">
      <c r="B133" s="574" t="s">
        <v>449</v>
      </c>
      <c r="C133" s="289"/>
      <c r="D133" s="289">
        <v>7020</v>
      </c>
      <c r="E133" s="289">
        <v>7020</v>
      </c>
      <c r="F133" s="290"/>
      <c r="G133" s="290"/>
      <c r="H133" s="179">
        <v>-0.97044527228555932</v>
      </c>
      <c r="I133" s="34"/>
    </row>
    <row r="134" spans="1:11" ht="10.5" customHeight="1" x14ac:dyDescent="0.2">
      <c r="B134" s="16" t="s">
        <v>99</v>
      </c>
      <c r="C134" s="289">
        <v>1060548.8599999978</v>
      </c>
      <c r="D134" s="289">
        <v>1147963.3055419992</v>
      </c>
      <c r="E134" s="289">
        <v>2208512.1655419967</v>
      </c>
      <c r="F134" s="290">
        <v>481618.7807660001</v>
      </c>
      <c r="G134" s="290">
        <v>8080.3136990000003</v>
      </c>
      <c r="H134" s="179">
        <v>4.5383247559693807E-2</v>
      </c>
      <c r="I134" s="34"/>
    </row>
    <row r="135" spans="1:11" ht="10.5" customHeight="1" x14ac:dyDescent="0.2">
      <c r="B135" s="16" t="s">
        <v>283</v>
      </c>
      <c r="C135" s="289"/>
      <c r="D135" s="289">
        <v>-5518938</v>
      </c>
      <c r="E135" s="289">
        <v>-5518938</v>
      </c>
      <c r="F135" s="290">
        <v>-45024</v>
      </c>
      <c r="G135" s="290">
        <v>-40968</v>
      </c>
      <c r="H135" s="179">
        <v>0.14206977899180528</v>
      </c>
      <c r="I135" s="34"/>
    </row>
    <row r="136" spans="1:11" ht="10.5" customHeight="1" x14ac:dyDescent="0.2">
      <c r="B136" s="16" t="s">
        <v>279</v>
      </c>
      <c r="C136" s="289">
        <v>10.5</v>
      </c>
      <c r="D136" s="289">
        <v>-58278581.799999997</v>
      </c>
      <c r="E136" s="289">
        <v>-58278571.299999997</v>
      </c>
      <c r="F136" s="290">
        <v>-126113</v>
      </c>
      <c r="G136" s="290">
        <v>-384927</v>
      </c>
      <c r="H136" s="179">
        <v>4.6201996183674598E-2</v>
      </c>
      <c r="I136" s="34"/>
    </row>
    <row r="137" spans="1:11" s="28" customFormat="1" ht="10.5" customHeight="1" x14ac:dyDescent="0.2">
      <c r="A137" s="24"/>
      <c r="B137" s="29" t="s">
        <v>113</v>
      </c>
      <c r="C137" s="291">
        <v>1387841676.910001</v>
      </c>
      <c r="D137" s="291">
        <v>1958102226.269933</v>
      </c>
      <c r="E137" s="291">
        <v>3345943903.1799335</v>
      </c>
      <c r="F137" s="292">
        <v>953991526.66076481</v>
      </c>
      <c r="G137" s="292">
        <v>19221442.093699008</v>
      </c>
      <c r="H137" s="178">
        <v>9.8813850464790853E-2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5531869.76999998</v>
      </c>
      <c r="D140" s="289">
        <v>502915.05</v>
      </c>
      <c r="E140" s="289">
        <v>6034784.8199999798</v>
      </c>
      <c r="F140" s="290">
        <v>281.42</v>
      </c>
      <c r="G140" s="290">
        <v>39242.799999999996</v>
      </c>
      <c r="H140" s="179">
        <v>9.6828682406092215E-2</v>
      </c>
      <c r="I140" s="34"/>
    </row>
    <row r="141" spans="1:11" ht="10.5" customHeight="1" x14ac:dyDescent="0.2">
      <c r="B141" s="16" t="s">
        <v>100</v>
      </c>
      <c r="C141" s="289">
        <v>116274.67000000014</v>
      </c>
      <c r="D141" s="289">
        <v>53245.739999999991</v>
      </c>
      <c r="E141" s="289">
        <v>169520.41000000015</v>
      </c>
      <c r="F141" s="290"/>
      <c r="G141" s="290">
        <v>1386.79</v>
      </c>
      <c r="H141" s="179">
        <v>4.4188879957375748E-2</v>
      </c>
      <c r="I141" s="34"/>
    </row>
    <row r="142" spans="1:11" ht="10.5" customHeight="1" x14ac:dyDescent="0.2">
      <c r="B142" s="16" t="s">
        <v>177</v>
      </c>
      <c r="C142" s="289">
        <v>485429.73000000149</v>
      </c>
      <c r="D142" s="289">
        <v>1952.6000000000001</v>
      </c>
      <c r="E142" s="289">
        <v>487382.33000000147</v>
      </c>
      <c r="F142" s="290">
        <v>374.40000000000003</v>
      </c>
      <c r="G142" s="290">
        <v>3312.7800000000007</v>
      </c>
      <c r="H142" s="179">
        <v>0.5600320595970496</v>
      </c>
      <c r="I142" s="34"/>
    </row>
    <row r="143" spans="1:11" ht="10.5" customHeight="1" x14ac:dyDescent="0.2">
      <c r="B143" s="16" t="s">
        <v>22</v>
      </c>
      <c r="C143" s="289">
        <v>11273003.129999908</v>
      </c>
      <c r="D143" s="289">
        <v>2177937.1857500067</v>
      </c>
      <c r="E143" s="289">
        <v>13450940.315749913</v>
      </c>
      <c r="F143" s="290">
        <v>610</v>
      </c>
      <c r="G143" s="290">
        <v>82011.971999999951</v>
      </c>
      <c r="H143" s="179">
        <v>0.21010623250138605</v>
      </c>
      <c r="I143" s="34"/>
    </row>
    <row r="144" spans="1:11" ht="10.5" customHeight="1" x14ac:dyDescent="0.2">
      <c r="B144" s="16" t="s">
        <v>381</v>
      </c>
      <c r="C144" s="289">
        <v>311539.89999999985</v>
      </c>
      <c r="D144" s="289">
        <v>38889.5075</v>
      </c>
      <c r="E144" s="289">
        <v>350429.40749999986</v>
      </c>
      <c r="F144" s="290"/>
      <c r="G144" s="290">
        <v>2237.5</v>
      </c>
      <c r="H144" s="179">
        <v>0.57295971388540168</v>
      </c>
      <c r="I144" s="34"/>
    </row>
    <row r="145" spans="2:11" ht="10.5" customHeight="1" x14ac:dyDescent="0.2">
      <c r="B145" s="37" t="s">
        <v>312</v>
      </c>
      <c r="C145" s="289"/>
      <c r="D145" s="289">
        <v>445941.75787500001</v>
      </c>
      <c r="E145" s="289">
        <v>445941.75787500001</v>
      </c>
      <c r="F145" s="290"/>
      <c r="G145" s="290"/>
      <c r="H145" s="179">
        <v>0.24011077468549624</v>
      </c>
      <c r="I145" s="34"/>
    </row>
    <row r="146" spans="2:11" ht="10.5" customHeight="1" x14ac:dyDescent="0.2">
      <c r="B146" s="16" t="s">
        <v>385</v>
      </c>
      <c r="C146" s="289">
        <v>6777026.8800000008</v>
      </c>
      <c r="D146" s="289">
        <v>242339.63999999978</v>
      </c>
      <c r="E146" s="289">
        <v>7019366.5200000005</v>
      </c>
      <c r="F146" s="290">
        <v>2754.35</v>
      </c>
      <c r="G146" s="290">
        <v>45873.89</v>
      </c>
      <c r="H146" s="179">
        <v>0.22220673625083198</v>
      </c>
      <c r="I146" s="34"/>
    </row>
    <row r="147" spans="2:11" ht="10.5" customHeight="1" x14ac:dyDescent="0.2">
      <c r="B147" s="16" t="s">
        <v>382</v>
      </c>
      <c r="C147" s="289"/>
      <c r="D147" s="289">
        <v>175</v>
      </c>
      <c r="E147" s="289">
        <v>175</v>
      </c>
      <c r="F147" s="290"/>
      <c r="G147" s="290"/>
      <c r="H147" s="179">
        <v>-0.30000000000000004</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140</v>
      </c>
      <c r="D150" s="289">
        <v>1008658.942311003</v>
      </c>
      <c r="E150" s="289">
        <v>1008798.942311003</v>
      </c>
      <c r="F150" s="290">
        <v>1128.5150000000003</v>
      </c>
      <c r="G150" s="290">
        <v>2871.4552420000005</v>
      </c>
      <c r="H150" s="179">
        <v>0.34435538835490398</v>
      </c>
      <c r="I150" s="34"/>
    </row>
    <row r="151" spans="2:11" ht="10.5" customHeight="1" x14ac:dyDescent="0.2">
      <c r="B151" s="41" t="s">
        <v>120</v>
      </c>
      <c r="C151" s="293">
        <v>24495284.079999886</v>
      </c>
      <c r="D151" s="293">
        <v>4472055.4234360103</v>
      </c>
      <c r="E151" s="293">
        <v>28967339.503435899</v>
      </c>
      <c r="F151" s="294">
        <v>5148.6850000000004</v>
      </c>
      <c r="G151" s="294">
        <v>176937.18724199993</v>
      </c>
      <c r="H151" s="286">
        <v>0.19855674017259783</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28.2.2024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205726986.47000039</v>
      </c>
      <c r="D164" s="289">
        <v>21473661.889999975</v>
      </c>
      <c r="E164" s="289">
        <v>227200648.36000037</v>
      </c>
      <c r="F164" s="290">
        <v>304659.63999999996</v>
      </c>
      <c r="G164" s="290">
        <v>1887901.87</v>
      </c>
      <c r="H164" s="179">
        <v>-8.2945915196410258E-2</v>
      </c>
      <c r="I164" s="36"/>
      <c r="J164" s="5"/>
    </row>
    <row r="165" spans="1:10" s="28" customFormat="1" ht="10.5" customHeight="1" x14ac:dyDescent="0.2">
      <c r="A165" s="24"/>
      <c r="B165" s="16" t="s">
        <v>117</v>
      </c>
      <c r="C165" s="289">
        <v>120129971.92000014</v>
      </c>
      <c r="D165" s="289">
        <v>15638230.950000001</v>
      </c>
      <c r="E165" s="289">
        <v>135768202.87000015</v>
      </c>
      <c r="F165" s="290">
        <v>9854.4600000000028</v>
      </c>
      <c r="G165" s="290">
        <v>977134.05999999994</v>
      </c>
      <c r="H165" s="179">
        <v>-0.10827927763172507</v>
      </c>
      <c r="I165" s="36"/>
      <c r="J165" s="5"/>
    </row>
    <row r="166" spans="1:10" s="28" customFormat="1" ht="10.5" customHeight="1" x14ac:dyDescent="0.2">
      <c r="A166" s="24"/>
      <c r="B166" s="16" t="s">
        <v>118</v>
      </c>
      <c r="C166" s="289">
        <v>3724703.5400000024</v>
      </c>
      <c r="D166" s="289">
        <v>74615353.359999999</v>
      </c>
      <c r="E166" s="289">
        <v>78340056.900000006</v>
      </c>
      <c r="F166" s="290"/>
      <c r="G166" s="290">
        <v>411755.07999999996</v>
      </c>
      <c r="H166" s="179">
        <v>5.4198662755350124E-2</v>
      </c>
      <c r="I166" s="36"/>
      <c r="J166" s="5"/>
    </row>
    <row r="167" spans="1:10" s="28" customFormat="1" ht="10.5" customHeight="1" x14ac:dyDescent="0.2">
      <c r="A167" s="24"/>
      <c r="B167" s="16" t="s">
        <v>166</v>
      </c>
      <c r="C167" s="289">
        <v>36453384.909999773</v>
      </c>
      <c r="D167" s="289">
        <v>2908657.9599999883</v>
      </c>
      <c r="E167" s="289">
        <v>39362042.869999774</v>
      </c>
      <c r="F167" s="290">
        <v>4618.0199999999995</v>
      </c>
      <c r="G167" s="290">
        <v>301693.45000000007</v>
      </c>
      <c r="H167" s="179">
        <v>-5.1314473657539494E-2</v>
      </c>
      <c r="I167" s="36"/>
      <c r="J167" s="5"/>
    </row>
    <row r="168" spans="1:10" s="28" customFormat="1" ht="10.5" customHeight="1" x14ac:dyDescent="0.2">
      <c r="A168" s="24"/>
      <c r="B168" s="16" t="s">
        <v>22</v>
      </c>
      <c r="C168" s="289">
        <v>24624885.970000144</v>
      </c>
      <c r="D168" s="289">
        <v>2764480.5099999979</v>
      </c>
      <c r="E168" s="289">
        <v>27389366.480000138</v>
      </c>
      <c r="F168" s="290">
        <v>1309</v>
      </c>
      <c r="G168" s="290">
        <v>184355.58000000007</v>
      </c>
      <c r="H168" s="179">
        <v>-9.4207193764641706E-2</v>
      </c>
      <c r="I168" s="36"/>
      <c r="J168" s="5"/>
    </row>
    <row r="169" spans="1:10" s="28" customFormat="1" ht="10.5" customHeight="1" x14ac:dyDescent="0.2">
      <c r="A169" s="24"/>
      <c r="B169" s="16" t="s">
        <v>115</v>
      </c>
      <c r="C169" s="289">
        <v>20918130.510000009</v>
      </c>
      <c r="D169" s="289">
        <v>17506257.699999981</v>
      </c>
      <c r="E169" s="289">
        <v>38424388.209999986</v>
      </c>
      <c r="F169" s="290">
        <v>2445564.7199999969</v>
      </c>
      <c r="G169" s="290">
        <v>237518.43000000005</v>
      </c>
      <c r="H169" s="179">
        <v>2.2023805322381129E-2</v>
      </c>
      <c r="I169" s="36"/>
      <c r="J169" s="5"/>
    </row>
    <row r="170" spans="1:10" s="28" customFormat="1" ht="10.5" customHeight="1" x14ac:dyDescent="0.2">
      <c r="A170" s="24"/>
      <c r="B170" s="16" t="s">
        <v>114</v>
      </c>
      <c r="C170" s="289">
        <v>236399.71000000022</v>
      </c>
      <c r="D170" s="289">
        <v>13014111.440000033</v>
      </c>
      <c r="E170" s="289">
        <v>13250511.150000034</v>
      </c>
      <c r="F170" s="290">
        <v>1572.91</v>
      </c>
      <c r="G170" s="290">
        <v>81228.710000000094</v>
      </c>
      <c r="H170" s="179">
        <v>0.1078918868226133</v>
      </c>
      <c r="I170" s="36"/>
      <c r="J170" s="5"/>
    </row>
    <row r="171" spans="1:10" s="28" customFormat="1" ht="10.5" customHeight="1" x14ac:dyDescent="0.2">
      <c r="A171" s="24"/>
      <c r="B171" s="16" t="s">
        <v>100</v>
      </c>
      <c r="C171" s="289">
        <v>7248.9400000000078</v>
      </c>
      <c r="D171" s="289">
        <v>6714.53</v>
      </c>
      <c r="E171" s="289">
        <v>13963.470000000007</v>
      </c>
      <c r="F171" s="290"/>
      <c r="G171" s="290">
        <v>118.74000000000001</v>
      </c>
      <c r="H171" s="179">
        <v>0.44657647493931907</v>
      </c>
      <c r="I171" s="36"/>
      <c r="J171" s="5"/>
    </row>
    <row r="172" spans="1:10" s="28" customFormat="1" ht="10.5" customHeight="1" x14ac:dyDescent="0.2">
      <c r="A172" s="24"/>
      <c r="B172" s="16" t="s">
        <v>283</v>
      </c>
      <c r="C172" s="289"/>
      <c r="D172" s="289">
        <v>-21528</v>
      </c>
      <c r="E172" s="289">
        <v>-21528</v>
      </c>
      <c r="F172" s="290"/>
      <c r="G172" s="290">
        <v>-120</v>
      </c>
      <c r="H172" s="179">
        <v>0.20080321285140568</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271859.01573500002</v>
      </c>
      <c r="E174" s="289">
        <v>271859.01573500002</v>
      </c>
      <c r="F174" s="290"/>
      <c r="G174" s="290"/>
      <c r="H174" s="179"/>
      <c r="I174" s="36"/>
      <c r="J174" s="5"/>
    </row>
    <row r="175" spans="1:10" s="28" customFormat="1" ht="12.75" customHeight="1" x14ac:dyDescent="0.2">
      <c r="A175" s="24"/>
      <c r="B175" s="16" t="s">
        <v>374</v>
      </c>
      <c r="C175" s="289">
        <v>277904.19</v>
      </c>
      <c r="D175" s="289">
        <v>231163.22499999992</v>
      </c>
      <c r="E175" s="289">
        <v>509067.41499999992</v>
      </c>
      <c r="F175" s="290"/>
      <c r="G175" s="290">
        <v>1626</v>
      </c>
      <c r="H175" s="179">
        <v>9.1582347790203134E-2</v>
      </c>
      <c r="I175" s="36"/>
      <c r="J175" s="5"/>
    </row>
    <row r="176" spans="1:10" s="28" customFormat="1" ht="12.75" customHeight="1" x14ac:dyDescent="0.2">
      <c r="A176" s="24"/>
      <c r="B176" s="574" t="s">
        <v>451</v>
      </c>
      <c r="C176" s="289"/>
      <c r="D176" s="289">
        <v>3672.78</v>
      </c>
      <c r="E176" s="289">
        <v>3672.78</v>
      </c>
      <c r="F176" s="290"/>
      <c r="G176" s="290"/>
      <c r="H176" s="179">
        <v>-0.72499045308533816</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79804</v>
      </c>
      <c r="E178" s="289">
        <v>79804</v>
      </c>
      <c r="F178" s="290"/>
      <c r="G178" s="290">
        <v>54</v>
      </c>
      <c r="H178" s="179">
        <v>0.29362943751013137</v>
      </c>
      <c r="I178" s="36"/>
    </row>
    <row r="179" spans="1:11" s="28" customFormat="1" ht="14.25" customHeight="1" x14ac:dyDescent="0.2">
      <c r="A179" s="24"/>
      <c r="B179" s="35" t="s">
        <v>119</v>
      </c>
      <c r="C179" s="291">
        <v>412099616.1600005</v>
      </c>
      <c r="D179" s="291">
        <v>148492439.36073497</v>
      </c>
      <c r="E179" s="291">
        <v>560592055.52073538</v>
      </c>
      <c r="F179" s="292">
        <v>2767578.7499999967</v>
      </c>
      <c r="G179" s="292">
        <v>4083265.92</v>
      </c>
      <c r="H179" s="178">
        <v>-5.9822805299785564E-2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40394289.509999909</v>
      </c>
      <c r="D182" s="289">
        <v>27014599.728300016</v>
      </c>
      <c r="E182" s="289">
        <v>67408889.238299921</v>
      </c>
      <c r="F182" s="290"/>
      <c r="G182" s="290">
        <v>231354.93625000006</v>
      </c>
      <c r="H182" s="179">
        <v>0.23303979158498889</v>
      </c>
      <c r="I182" s="36"/>
      <c r="J182" s="5"/>
    </row>
    <row r="183" spans="1:11" s="28" customFormat="1" ht="10.5" customHeight="1" x14ac:dyDescent="0.2">
      <c r="A183" s="24"/>
      <c r="B183" s="16" t="s">
        <v>387</v>
      </c>
      <c r="C183" s="289">
        <v>7720.3844500000041</v>
      </c>
      <c r="D183" s="289">
        <v>200053.56957999984</v>
      </c>
      <c r="E183" s="289">
        <v>207773.95402999985</v>
      </c>
      <c r="F183" s="290"/>
      <c r="G183" s="290">
        <v>217.96259999999998</v>
      </c>
      <c r="H183" s="179">
        <v>0.3488463479994568</v>
      </c>
      <c r="I183" s="36"/>
      <c r="J183" s="5"/>
    </row>
    <row r="184" spans="1:11" s="28" customFormat="1" ht="10.5" customHeight="1" x14ac:dyDescent="0.2">
      <c r="A184" s="24"/>
      <c r="B184" s="16" t="s">
        <v>104</v>
      </c>
      <c r="C184" s="289">
        <v>35727936.840000033</v>
      </c>
      <c r="D184" s="289">
        <v>23019418.570000008</v>
      </c>
      <c r="E184" s="289">
        <v>58747355.410000049</v>
      </c>
      <c r="F184" s="290"/>
      <c r="G184" s="290">
        <v>321999.24</v>
      </c>
      <c r="H184" s="179">
        <v>0.10815318181501898</v>
      </c>
      <c r="I184" s="36"/>
      <c r="J184" s="5"/>
    </row>
    <row r="185" spans="1:11" s="28" customFormat="1" ht="10.5" customHeight="1" x14ac:dyDescent="0.2">
      <c r="A185" s="24"/>
      <c r="B185" s="33" t="s">
        <v>106</v>
      </c>
      <c r="C185" s="289">
        <v>28818309.950000022</v>
      </c>
      <c r="D185" s="289">
        <v>21271774.870000005</v>
      </c>
      <c r="E185" s="289">
        <v>50090084.82000003</v>
      </c>
      <c r="F185" s="290"/>
      <c r="G185" s="290">
        <v>301765.05999999994</v>
      </c>
      <c r="H185" s="179">
        <v>0.12809850207744544</v>
      </c>
      <c r="I185" s="36"/>
      <c r="J185" s="5"/>
    </row>
    <row r="186" spans="1:11" s="28" customFormat="1" ht="10.5" customHeight="1" x14ac:dyDescent="0.2">
      <c r="A186" s="24"/>
      <c r="B186" s="33" t="s">
        <v>304</v>
      </c>
      <c r="C186" s="289">
        <v>693240.27000000083</v>
      </c>
      <c r="D186" s="289">
        <v>1841321.79</v>
      </c>
      <c r="E186" s="289">
        <v>2534562.060000001</v>
      </c>
      <c r="F186" s="290"/>
      <c r="G186" s="290">
        <v>36458.990000000005</v>
      </c>
      <c r="H186" s="179">
        <v>0.32680765853680804</v>
      </c>
      <c r="I186" s="36"/>
      <c r="J186" s="5"/>
    </row>
    <row r="187" spans="1:11" s="28" customFormat="1" ht="10.5" customHeight="1" x14ac:dyDescent="0.2">
      <c r="A187" s="24"/>
      <c r="B187" s="33" t="s">
        <v>305</v>
      </c>
      <c r="C187" s="289">
        <v>1122.1699999999998</v>
      </c>
      <c r="D187" s="289">
        <v>2616.14</v>
      </c>
      <c r="E187" s="289">
        <v>3738.3099999999995</v>
      </c>
      <c r="F187" s="290"/>
      <c r="G187" s="290"/>
      <c r="H187" s="179">
        <v>0.25830045911704103</v>
      </c>
      <c r="I187" s="36"/>
      <c r="J187" s="5"/>
    </row>
    <row r="188" spans="1:11" s="28" customFormat="1" ht="10.5" customHeight="1" x14ac:dyDescent="0.2">
      <c r="A188" s="24"/>
      <c r="B188" s="33" t="s">
        <v>306</v>
      </c>
      <c r="C188" s="289">
        <v>8684.6299999999974</v>
      </c>
      <c r="D188" s="289">
        <v>563269.09999999951</v>
      </c>
      <c r="E188" s="289">
        <v>571953.72999999952</v>
      </c>
      <c r="F188" s="290"/>
      <c r="G188" s="290">
        <v>7363.4800000000014</v>
      </c>
      <c r="H188" s="179">
        <v>-0.27185127667910203</v>
      </c>
      <c r="I188" s="36"/>
      <c r="J188" s="5"/>
    </row>
    <row r="189" spans="1:11" s="28" customFormat="1" ht="10.5" customHeight="1" x14ac:dyDescent="0.2">
      <c r="A189" s="24"/>
      <c r="B189" s="33" t="s">
        <v>307</v>
      </c>
      <c r="C189" s="289">
        <v>3650035.4000000046</v>
      </c>
      <c r="D189" s="289">
        <v>1812759.9999999977</v>
      </c>
      <c r="E189" s="289">
        <v>5462795.4000000013</v>
      </c>
      <c r="F189" s="290"/>
      <c r="G189" s="290">
        <v>27107.719999999998</v>
      </c>
      <c r="H189" s="179">
        <v>9.4720175856921385E-2</v>
      </c>
      <c r="I189" s="36"/>
      <c r="J189" s="5"/>
    </row>
    <row r="190" spans="1:11" s="28" customFormat="1" ht="10.5" customHeight="1" x14ac:dyDescent="0.2">
      <c r="A190" s="24"/>
      <c r="B190" s="33" t="s">
        <v>308</v>
      </c>
      <c r="C190" s="289">
        <v>4886326.100000008</v>
      </c>
      <c r="D190" s="289">
        <v>1948906.9199999997</v>
      </c>
      <c r="E190" s="289">
        <v>6835233.020000007</v>
      </c>
      <c r="F190" s="290"/>
      <c r="G190" s="290">
        <v>33171.340000000004</v>
      </c>
      <c r="H190" s="179">
        <v>3.8277663775351023E-2</v>
      </c>
      <c r="I190" s="36"/>
      <c r="J190" s="5"/>
    </row>
    <row r="191" spans="1:11" s="28" customFormat="1" ht="10.5" customHeight="1" x14ac:dyDescent="0.2">
      <c r="A191" s="24"/>
      <c r="B191" s="33" t="s">
        <v>309</v>
      </c>
      <c r="C191" s="289">
        <v>19578901.380000006</v>
      </c>
      <c r="D191" s="289">
        <v>15102900.920000009</v>
      </c>
      <c r="E191" s="289">
        <v>34681802.300000019</v>
      </c>
      <c r="F191" s="290"/>
      <c r="G191" s="290">
        <v>197663.52999999997</v>
      </c>
      <c r="H191" s="179">
        <v>0.1510674092601223</v>
      </c>
      <c r="I191" s="36"/>
      <c r="J191" s="5"/>
    </row>
    <row r="192" spans="1:11" ht="10.5" customHeight="1" x14ac:dyDescent="0.2">
      <c r="B192" s="33" t="s">
        <v>105</v>
      </c>
      <c r="C192" s="289">
        <v>6909626.8900000155</v>
      </c>
      <c r="D192" s="289">
        <v>1747643.6999999988</v>
      </c>
      <c r="E192" s="289">
        <v>8657270.5900000148</v>
      </c>
      <c r="F192" s="290"/>
      <c r="G192" s="290">
        <v>20234.18</v>
      </c>
      <c r="H192" s="179">
        <v>5.3123062124311726E-3</v>
      </c>
      <c r="I192" s="34"/>
    </row>
    <row r="193" spans="1:10" ht="10.5" customHeight="1" x14ac:dyDescent="0.2">
      <c r="B193" s="16" t="s">
        <v>116</v>
      </c>
      <c r="C193" s="289">
        <v>39027230.18</v>
      </c>
      <c r="D193" s="289">
        <v>4883868.4800000032</v>
      </c>
      <c r="E193" s="289">
        <v>43911098.660000004</v>
      </c>
      <c r="F193" s="290"/>
      <c r="G193" s="290">
        <v>130141.63000000003</v>
      </c>
      <c r="H193" s="179">
        <v>-5.0197845803543029E-2</v>
      </c>
      <c r="I193" s="34"/>
    </row>
    <row r="194" spans="1:10" ht="10.5" customHeight="1" x14ac:dyDescent="0.2">
      <c r="B194" s="16" t="s">
        <v>117</v>
      </c>
      <c r="C194" s="289">
        <v>24585494.43</v>
      </c>
      <c r="D194" s="289">
        <v>4416759.17</v>
      </c>
      <c r="E194" s="289">
        <v>29002253.600000001</v>
      </c>
      <c r="F194" s="290"/>
      <c r="G194" s="290">
        <v>73316.86</v>
      </c>
      <c r="H194" s="179">
        <v>-7.5290844567548088E-2</v>
      </c>
      <c r="I194" s="34"/>
    </row>
    <row r="195" spans="1:10" ht="10.5" customHeight="1" x14ac:dyDescent="0.2">
      <c r="B195" s="16" t="s">
        <v>118</v>
      </c>
      <c r="C195" s="289">
        <v>420158.68999999936</v>
      </c>
      <c r="D195" s="289">
        <v>7951555.4900000002</v>
      </c>
      <c r="E195" s="289">
        <v>8371714.1799999997</v>
      </c>
      <c r="F195" s="290"/>
      <c r="G195" s="290">
        <v>7029.46</v>
      </c>
      <c r="H195" s="179">
        <v>0.1101017650789724</v>
      </c>
      <c r="I195" s="34"/>
    </row>
    <row r="196" spans="1:10" s="28" customFormat="1" ht="10.5" customHeight="1" x14ac:dyDescent="0.2">
      <c r="A196" s="24"/>
      <c r="B196" s="16" t="s">
        <v>115</v>
      </c>
      <c r="C196" s="289">
        <v>3904565.3599999864</v>
      </c>
      <c r="D196" s="289">
        <v>5190407.4999999991</v>
      </c>
      <c r="E196" s="289">
        <v>9094972.8599999845</v>
      </c>
      <c r="F196" s="290"/>
      <c r="G196" s="290">
        <v>20903.119999999995</v>
      </c>
      <c r="H196" s="179">
        <v>4.9941045663222328E-2</v>
      </c>
      <c r="I196" s="36"/>
      <c r="J196" s="5"/>
    </row>
    <row r="197" spans="1:10" s="28" customFormat="1" ht="10.5" customHeight="1" x14ac:dyDescent="0.2">
      <c r="A197" s="24"/>
      <c r="B197" s="16" t="s">
        <v>114</v>
      </c>
      <c r="C197" s="289">
        <v>34009.439999999973</v>
      </c>
      <c r="D197" s="289">
        <v>4104252.7699999888</v>
      </c>
      <c r="E197" s="289">
        <v>4138262.2099999888</v>
      </c>
      <c r="F197" s="290"/>
      <c r="G197" s="290">
        <v>11750.399999999998</v>
      </c>
      <c r="H197" s="179">
        <v>8.0951217652003971E-2</v>
      </c>
      <c r="I197" s="36"/>
      <c r="J197" s="5"/>
    </row>
    <row r="198" spans="1:10" s="28" customFormat="1" ht="10.5" customHeight="1" x14ac:dyDescent="0.2">
      <c r="A198" s="24"/>
      <c r="B198" s="16" t="s">
        <v>95</v>
      </c>
      <c r="C198" s="289">
        <v>309815.72000000038</v>
      </c>
      <c r="D198" s="289">
        <v>1618166.7800000003</v>
      </c>
      <c r="E198" s="289">
        <v>1927982.5000000007</v>
      </c>
      <c r="F198" s="290"/>
      <c r="G198" s="290">
        <v>5873.28</v>
      </c>
      <c r="H198" s="179">
        <v>6.854679625397142E-2</v>
      </c>
      <c r="I198" s="36"/>
      <c r="J198" s="5"/>
    </row>
    <row r="199" spans="1:10" ht="10.5" customHeight="1" x14ac:dyDescent="0.2">
      <c r="B199" s="16" t="s">
        <v>381</v>
      </c>
      <c r="C199" s="289">
        <v>18332573.880000003</v>
      </c>
      <c r="D199" s="289">
        <v>2812829.2624999997</v>
      </c>
      <c r="E199" s="289">
        <v>21145403.142500006</v>
      </c>
      <c r="F199" s="290"/>
      <c r="G199" s="290">
        <v>111873.51000000001</v>
      </c>
      <c r="H199" s="179">
        <v>0.75924546244220537</v>
      </c>
      <c r="I199" s="20"/>
    </row>
    <row r="200" spans="1:10" ht="10.5" customHeight="1" x14ac:dyDescent="0.2">
      <c r="B200" s="16" t="s">
        <v>418</v>
      </c>
      <c r="C200" s="289"/>
      <c r="D200" s="289">
        <v>10439</v>
      </c>
      <c r="E200" s="289">
        <v>10439</v>
      </c>
      <c r="F200" s="290"/>
      <c r="G200" s="290"/>
      <c r="H200" s="179">
        <v>-0.44913951901117533</v>
      </c>
      <c r="I200" s="34"/>
    </row>
    <row r="201" spans="1:10" ht="10.5" customHeight="1" x14ac:dyDescent="0.2">
      <c r="B201" s="16" t="s">
        <v>441</v>
      </c>
      <c r="C201" s="289"/>
      <c r="D201" s="289">
        <v>929876.88000000012</v>
      </c>
      <c r="E201" s="289">
        <v>929876.88000000012</v>
      </c>
      <c r="F201" s="290"/>
      <c r="G201" s="290"/>
      <c r="H201" s="179">
        <v>0.68505868663366076</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670458.20266800001</v>
      </c>
      <c r="E203" s="289">
        <v>670458.20266800001</v>
      </c>
      <c r="F203" s="290"/>
      <c r="G203" s="290"/>
      <c r="H203" s="179">
        <v>0.82611650126878389</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140066.29999999993</v>
      </c>
      <c r="D207" s="289">
        <v>827832.72000000009</v>
      </c>
      <c r="E207" s="289">
        <v>967899.02</v>
      </c>
      <c r="F207" s="290"/>
      <c r="G207" s="290">
        <v>3194.49</v>
      </c>
      <c r="H207" s="179">
        <v>0.20692754417192205</v>
      </c>
      <c r="I207" s="34"/>
    </row>
    <row r="208" spans="1:10" ht="10.5" customHeight="1" x14ac:dyDescent="0.2">
      <c r="B208" s="16" t="s">
        <v>388</v>
      </c>
      <c r="C208" s="289">
        <v>3547.1155500000018</v>
      </c>
      <c r="D208" s="289">
        <v>160213.63042000015</v>
      </c>
      <c r="E208" s="289">
        <v>163760.74597000013</v>
      </c>
      <c r="F208" s="290"/>
      <c r="G208" s="290">
        <v>132.03739999999999</v>
      </c>
      <c r="H208" s="179">
        <v>9.6308209499065045E-2</v>
      </c>
      <c r="I208" s="34"/>
    </row>
    <row r="209" spans="1:10" ht="10.5" customHeight="1" x14ac:dyDescent="0.2">
      <c r="B209" s="16" t="s">
        <v>94</v>
      </c>
      <c r="C209" s="289">
        <v>1767.2999999999995</v>
      </c>
      <c r="D209" s="289">
        <v>50611</v>
      </c>
      <c r="E209" s="289">
        <v>52378.3</v>
      </c>
      <c r="F209" s="290"/>
      <c r="G209" s="290"/>
      <c r="H209" s="179">
        <v>-0.27361510530218547</v>
      </c>
      <c r="I209" s="34"/>
    </row>
    <row r="210" spans="1:10" ht="10.5" customHeight="1" x14ac:dyDescent="0.2">
      <c r="B210" s="16" t="s">
        <v>92</v>
      </c>
      <c r="C210" s="289">
        <v>51602.360000000022</v>
      </c>
      <c r="D210" s="289">
        <v>7959.2400000000016</v>
      </c>
      <c r="E210" s="289">
        <v>59561.60000000002</v>
      </c>
      <c r="F210" s="290"/>
      <c r="G210" s="290">
        <v>70</v>
      </c>
      <c r="H210" s="179">
        <v>6.3612283562535232E-3</v>
      </c>
      <c r="I210" s="34"/>
    </row>
    <row r="211" spans="1:10" s="28" customFormat="1" ht="10.5" customHeight="1" x14ac:dyDescent="0.2">
      <c r="A211" s="24"/>
      <c r="B211" s="16" t="s">
        <v>93</v>
      </c>
      <c r="C211" s="289">
        <v>51713.69000000001</v>
      </c>
      <c r="D211" s="289">
        <v>7522.5</v>
      </c>
      <c r="E211" s="289">
        <v>59236.19000000001</v>
      </c>
      <c r="F211" s="290"/>
      <c r="G211" s="290"/>
      <c r="H211" s="179">
        <v>0.12788945058502099</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220026.54000000004</v>
      </c>
      <c r="D213" s="289">
        <v>22402.140000000003</v>
      </c>
      <c r="E213" s="289">
        <v>242428.68000000005</v>
      </c>
      <c r="F213" s="290"/>
      <c r="G213" s="290">
        <v>620.41999999999996</v>
      </c>
      <c r="H213" s="179">
        <v>0.2266956289109896</v>
      </c>
      <c r="I213" s="34"/>
    </row>
    <row r="214" spans="1:10" ht="10.5" customHeight="1" x14ac:dyDescent="0.2">
      <c r="B214" s="16" t="s">
        <v>107</v>
      </c>
      <c r="C214" s="289"/>
      <c r="D214" s="289">
        <v>500</v>
      </c>
      <c r="E214" s="289">
        <v>500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12703.599999999999</v>
      </c>
      <c r="D219" s="289">
        <v>246</v>
      </c>
      <c r="E219" s="289">
        <v>12949.599999999999</v>
      </c>
      <c r="F219" s="290"/>
      <c r="G219" s="290">
        <v>29.400000000000002</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15911.27</v>
      </c>
      <c r="D222" s="295">
        <v>7362.24</v>
      </c>
      <c r="E222" s="295">
        <v>23273.510000000002</v>
      </c>
      <c r="F222" s="296"/>
      <c r="G222" s="296">
        <v>644</v>
      </c>
      <c r="H222" s="190">
        <v>0.48694946603756128</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600</v>
      </c>
      <c r="E224" s="295">
        <v>600</v>
      </c>
      <c r="F224" s="296"/>
      <c r="G224" s="296"/>
      <c r="H224" s="190">
        <v>1</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129119.63345200001</v>
      </c>
      <c r="E228" s="295">
        <v>129119.63345200001</v>
      </c>
      <c r="F228" s="296"/>
      <c r="G228" s="296"/>
      <c r="H228" s="190"/>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11920.151800000001</v>
      </c>
      <c r="E230" s="295">
        <v>11920.151800000001</v>
      </c>
      <c r="F230" s="296"/>
      <c r="G230" s="296"/>
      <c r="H230" s="190">
        <v>0.22832566587593184</v>
      </c>
      <c r="I230" s="47"/>
      <c r="J230" s="5"/>
    </row>
    <row r="231" spans="1:11" s="28" customFormat="1" ht="10.5" customHeight="1" x14ac:dyDescent="0.2">
      <c r="A231" s="24"/>
      <c r="B231" s="16" t="s">
        <v>374</v>
      </c>
      <c r="C231" s="295">
        <v>28390.799999999999</v>
      </c>
      <c r="D231" s="295">
        <v>20500.462500000031</v>
      </c>
      <c r="E231" s="295">
        <v>48891.262500000026</v>
      </c>
      <c r="F231" s="296"/>
      <c r="G231" s="296">
        <v>201</v>
      </c>
      <c r="H231" s="190">
        <v>0.2745001932425033</v>
      </c>
      <c r="I231" s="47"/>
      <c r="J231" s="5"/>
    </row>
    <row r="232" spans="1:11" s="28" customFormat="1" ht="10.5" customHeight="1" x14ac:dyDescent="0.2">
      <c r="A232" s="24"/>
      <c r="B232" s="16" t="s">
        <v>420</v>
      </c>
      <c r="C232" s="295"/>
      <c r="D232" s="295">
        <v>330109.51750000002</v>
      </c>
      <c r="E232" s="295">
        <v>330109.51750000002</v>
      </c>
      <c r="F232" s="296"/>
      <c r="G232" s="296"/>
      <c r="H232" s="190"/>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72148.069999999992</v>
      </c>
      <c r="D235" s="295">
        <v>292788.85437800008</v>
      </c>
      <c r="E235" s="295">
        <v>364936.92437800008</v>
      </c>
      <c r="F235" s="296"/>
      <c r="G235" s="296">
        <v>1227.295208</v>
      </c>
      <c r="H235" s="190">
        <v>0.22179054505211449</v>
      </c>
      <c r="I235" s="47"/>
      <c r="J235" s="5"/>
    </row>
    <row r="236" spans="1:11" s="28" customFormat="1" ht="10.5" customHeight="1" x14ac:dyDescent="0.2">
      <c r="A236" s="24"/>
      <c r="B236" s="16" t="s">
        <v>283</v>
      </c>
      <c r="C236" s="295"/>
      <c r="D236" s="295">
        <v>-201960</v>
      </c>
      <c r="E236" s="295">
        <v>-201960</v>
      </c>
      <c r="F236" s="296"/>
      <c r="G236" s="296">
        <v>-456</v>
      </c>
      <c r="H236" s="190">
        <v>0.22417806226360204</v>
      </c>
      <c r="I236" s="47"/>
      <c r="J236" s="5"/>
    </row>
    <row r="237" spans="1:11" s="28" customFormat="1" ht="12.75" customHeight="1" x14ac:dyDescent="0.2">
      <c r="A237" s="24"/>
      <c r="B237" s="16" t="s">
        <v>279</v>
      </c>
      <c r="C237" s="295">
        <v>40</v>
      </c>
      <c r="D237" s="295">
        <v>-3166643</v>
      </c>
      <c r="E237" s="295">
        <v>-3166603</v>
      </c>
      <c r="F237" s="296"/>
      <c r="G237" s="296">
        <v>-13472</v>
      </c>
      <c r="H237" s="190">
        <v>0.23336212967232939</v>
      </c>
      <c r="I237" s="47"/>
    </row>
    <row r="238" spans="1:11" ht="10.5" customHeight="1" x14ac:dyDescent="0.2">
      <c r="B238" s="35" t="s">
        <v>245</v>
      </c>
      <c r="C238" s="297">
        <v>163341711.47999996</v>
      </c>
      <c r="D238" s="297">
        <v>81323770.493098006</v>
      </c>
      <c r="E238" s="297">
        <v>244665481.97309801</v>
      </c>
      <c r="F238" s="298"/>
      <c r="G238" s="298">
        <v>906651.04145800008</v>
      </c>
      <c r="H238" s="180">
        <v>0.11593120337059526</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875439289.09000123</v>
      </c>
      <c r="D241" s="295">
        <v>474264328.84391522</v>
      </c>
      <c r="E241" s="295">
        <v>1349703617.9339166</v>
      </c>
      <c r="F241" s="296">
        <v>55974282.109999955</v>
      </c>
      <c r="G241" s="296">
        <v>7841795.6782500045</v>
      </c>
      <c r="H241" s="190">
        <v>0.10785790981673138</v>
      </c>
      <c r="I241" s="47"/>
    </row>
    <row r="242" spans="2:9" ht="10.5" customHeight="1" x14ac:dyDescent="0.2">
      <c r="B242" s="16" t="s">
        <v>387</v>
      </c>
      <c r="C242" s="295">
        <v>140075.57554799994</v>
      </c>
      <c r="D242" s="295">
        <v>7230138.795080997</v>
      </c>
      <c r="E242" s="295">
        <v>7370214.3706289968</v>
      </c>
      <c r="F242" s="296">
        <v>52166.147799999999</v>
      </c>
      <c r="G242" s="296">
        <v>2038.9167500000001</v>
      </c>
      <c r="H242" s="190">
        <v>0.18599630283944046</v>
      </c>
      <c r="I242" s="47"/>
    </row>
    <row r="243" spans="2:9" ht="10.5" customHeight="1" x14ac:dyDescent="0.2">
      <c r="B243" s="16" t="s">
        <v>104</v>
      </c>
      <c r="C243" s="295">
        <v>629503577.61999941</v>
      </c>
      <c r="D243" s="295">
        <v>1136109356.7299988</v>
      </c>
      <c r="E243" s="295">
        <v>1765612934.349998</v>
      </c>
      <c r="F243" s="296">
        <v>571989742.5899992</v>
      </c>
      <c r="G243" s="296">
        <v>10747058.850000001</v>
      </c>
      <c r="H243" s="190">
        <v>7.7205296169028381E-2</v>
      </c>
      <c r="I243" s="47"/>
    </row>
    <row r="244" spans="2:9" ht="10.5" customHeight="1" x14ac:dyDescent="0.2">
      <c r="B244" s="33" t="s">
        <v>106</v>
      </c>
      <c r="C244" s="295">
        <v>578525944.37999952</v>
      </c>
      <c r="D244" s="295">
        <v>1123147905.1999989</v>
      </c>
      <c r="E244" s="295">
        <v>1701673849.5799985</v>
      </c>
      <c r="F244" s="296">
        <v>564236790.90999925</v>
      </c>
      <c r="G244" s="296">
        <v>10321259.91</v>
      </c>
      <c r="H244" s="190">
        <v>8.0715646826228893E-2</v>
      </c>
      <c r="I244" s="47"/>
    </row>
    <row r="245" spans="2:9" ht="10.5" customHeight="1" x14ac:dyDescent="0.2">
      <c r="B245" s="33" t="s">
        <v>304</v>
      </c>
      <c r="C245" s="295">
        <v>15670142.980000019</v>
      </c>
      <c r="D245" s="295">
        <v>280326525.17000008</v>
      </c>
      <c r="E245" s="295">
        <v>295996668.1500001</v>
      </c>
      <c r="F245" s="296">
        <v>236045120.37000009</v>
      </c>
      <c r="G245" s="296">
        <v>1909874.2599999995</v>
      </c>
      <c r="H245" s="190">
        <v>9.0149493167873462E-2</v>
      </c>
      <c r="I245" s="47"/>
    </row>
    <row r="246" spans="2:9" ht="10.5" customHeight="1" x14ac:dyDescent="0.2">
      <c r="B246" s="33" t="s">
        <v>305</v>
      </c>
      <c r="C246" s="295">
        <v>59970.060000000158</v>
      </c>
      <c r="D246" s="295">
        <v>92450.239999999976</v>
      </c>
      <c r="E246" s="295">
        <v>152420.30000000016</v>
      </c>
      <c r="F246" s="296">
        <v>136775.06000000017</v>
      </c>
      <c r="G246" s="296">
        <v>368.64</v>
      </c>
      <c r="H246" s="190">
        <v>-8.1323946887826626E-2</v>
      </c>
      <c r="I246" s="47"/>
    </row>
    <row r="247" spans="2:9" ht="10.5" customHeight="1" x14ac:dyDescent="0.2">
      <c r="B247" s="33" t="s">
        <v>306</v>
      </c>
      <c r="C247" s="295">
        <v>790915.45000000182</v>
      </c>
      <c r="D247" s="295">
        <v>123241672.9299994</v>
      </c>
      <c r="E247" s="295">
        <v>124032588.3799994</v>
      </c>
      <c r="F247" s="296">
        <v>120816416.55999941</v>
      </c>
      <c r="G247" s="296">
        <v>772815.44</v>
      </c>
      <c r="H247" s="190">
        <v>8.0919080801022947E-2</v>
      </c>
      <c r="I247" s="47"/>
    </row>
    <row r="248" spans="2:9" ht="10.5" customHeight="1" x14ac:dyDescent="0.2">
      <c r="B248" s="33" t="s">
        <v>307</v>
      </c>
      <c r="C248" s="295">
        <v>141474286.08999956</v>
      </c>
      <c r="D248" s="295">
        <v>109694576.9999997</v>
      </c>
      <c r="E248" s="295">
        <v>251168863.08999929</v>
      </c>
      <c r="F248" s="296">
        <v>11694367.120000008</v>
      </c>
      <c r="G248" s="296">
        <v>1634351.459999999</v>
      </c>
      <c r="H248" s="190">
        <v>5.6068085127035427E-2</v>
      </c>
      <c r="I248" s="47"/>
    </row>
    <row r="249" spans="2:9" ht="10.5" customHeight="1" x14ac:dyDescent="0.2">
      <c r="B249" s="33" t="s">
        <v>308</v>
      </c>
      <c r="C249" s="295">
        <v>185338584.26000082</v>
      </c>
      <c r="D249" s="295">
        <v>158751513.19999978</v>
      </c>
      <c r="E249" s="295">
        <v>344090097.46000063</v>
      </c>
      <c r="F249" s="296">
        <v>48361896.839999959</v>
      </c>
      <c r="G249" s="296">
        <v>1955331.6900000009</v>
      </c>
      <c r="H249" s="190">
        <v>7.3616161876758346E-2</v>
      </c>
      <c r="I249" s="47"/>
    </row>
    <row r="250" spans="2:9" ht="10.5" customHeight="1" x14ac:dyDescent="0.2">
      <c r="B250" s="33" t="s">
        <v>309</v>
      </c>
      <c r="C250" s="295">
        <v>235192045.53999916</v>
      </c>
      <c r="D250" s="295">
        <v>451041166.65999985</v>
      </c>
      <c r="E250" s="295">
        <v>686233212.19999897</v>
      </c>
      <c r="F250" s="296">
        <v>147182214.95999977</v>
      </c>
      <c r="G250" s="296">
        <v>4048518.4200000004</v>
      </c>
      <c r="H250" s="190">
        <v>8.9574490618705038E-2</v>
      </c>
      <c r="I250" s="47"/>
    </row>
    <row r="251" spans="2:9" ht="10.5" customHeight="1" x14ac:dyDescent="0.2">
      <c r="B251" s="33" t="s">
        <v>105</v>
      </c>
      <c r="C251" s="295">
        <v>50977633.239999793</v>
      </c>
      <c r="D251" s="295">
        <v>12961451.529999983</v>
      </c>
      <c r="E251" s="295">
        <v>63939084.769999765</v>
      </c>
      <c r="F251" s="296">
        <v>7752951.679999996</v>
      </c>
      <c r="G251" s="296">
        <v>425798.94000000006</v>
      </c>
      <c r="H251" s="190">
        <v>-8.5061814951341574E-3</v>
      </c>
      <c r="I251" s="47"/>
    </row>
    <row r="252" spans="2:9" ht="10.5" customHeight="1" x14ac:dyDescent="0.2">
      <c r="B252" s="16" t="s">
        <v>116</v>
      </c>
      <c r="C252" s="295">
        <v>244754216.65000036</v>
      </c>
      <c r="D252" s="295">
        <v>26357530.369999979</v>
      </c>
      <c r="E252" s="295">
        <v>271111747.02000034</v>
      </c>
      <c r="F252" s="296">
        <v>304659.63999999996</v>
      </c>
      <c r="G252" s="296">
        <v>2018043.5000000002</v>
      </c>
      <c r="H252" s="190">
        <v>-7.779593508699123E-2</v>
      </c>
      <c r="I252" s="47"/>
    </row>
    <row r="253" spans="2:9" ht="10.5" customHeight="1" x14ac:dyDescent="0.2">
      <c r="B253" s="16" t="s">
        <v>117</v>
      </c>
      <c r="C253" s="295">
        <v>144715466.35000011</v>
      </c>
      <c r="D253" s="295">
        <v>20054990.120000001</v>
      </c>
      <c r="E253" s="295">
        <v>164770456.47000015</v>
      </c>
      <c r="F253" s="296">
        <v>9854.4600000000028</v>
      </c>
      <c r="G253" s="296">
        <v>1050450.92</v>
      </c>
      <c r="H253" s="190">
        <v>-0.10264454337775919</v>
      </c>
      <c r="I253" s="47"/>
    </row>
    <row r="254" spans="2:9" ht="10.5" customHeight="1" x14ac:dyDescent="0.2">
      <c r="B254" s="16" t="s">
        <v>118</v>
      </c>
      <c r="C254" s="295">
        <v>4144862.2300000018</v>
      </c>
      <c r="D254" s="295">
        <v>82566908.849999994</v>
      </c>
      <c r="E254" s="295">
        <v>86711771.080000013</v>
      </c>
      <c r="F254" s="296"/>
      <c r="G254" s="296">
        <v>418784.54</v>
      </c>
      <c r="H254" s="190">
        <v>5.9349153083593897E-2</v>
      </c>
      <c r="I254" s="47"/>
    </row>
    <row r="255" spans="2:9" ht="10.5" customHeight="1" x14ac:dyDescent="0.2">
      <c r="B255" s="16" t="s">
        <v>100</v>
      </c>
      <c r="C255" s="295">
        <v>17398089.949999943</v>
      </c>
      <c r="D255" s="295">
        <v>78208513.189140007</v>
      </c>
      <c r="E255" s="295">
        <v>95606603.139139935</v>
      </c>
      <c r="F255" s="296">
        <v>49058.619999999995</v>
      </c>
      <c r="G255" s="296">
        <v>313809.14999999991</v>
      </c>
      <c r="H255" s="190">
        <v>-9.1898697259495954E-4</v>
      </c>
      <c r="I255" s="47"/>
    </row>
    <row r="256" spans="2:9" ht="10.5" customHeight="1" x14ac:dyDescent="0.2">
      <c r="B256" s="16" t="s">
        <v>388</v>
      </c>
      <c r="C256" s="295">
        <v>18920.264452000047</v>
      </c>
      <c r="D256" s="295">
        <v>1927082.3749190005</v>
      </c>
      <c r="E256" s="295">
        <v>1946002.6393710005</v>
      </c>
      <c r="F256" s="296">
        <v>5704.3521999999975</v>
      </c>
      <c r="G256" s="296">
        <v>450.08324999999979</v>
      </c>
      <c r="H256" s="190">
        <v>5.6899241626801489E-2</v>
      </c>
      <c r="I256" s="20"/>
    </row>
    <row r="257" spans="2:9" ht="10.5" customHeight="1" x14ac:dyDescent="0.2">
      <c r="B257" s="16" t="s">
        <v>107</v>
      </c>
      <c r="C257" s="295"/>
      <c r="D257" s="295">
        <v>321320736.56999987</v>
      </c>
      <c r="E257" s="295">
        <v>321320736.56999987</v>
      </c>
      <c r="F257" s="296">
        <v>318423984.96999985</v>
      </c>
      <c r="G257" s="296">
        <v>1680768.0599999996</v>
      </c>
      <c r="H257" s="190">
        <v>0.14591378312723813</v>
      </c>
      <c r="I257" s="47"/>
    </row>
    <row r="258" spans="2:9" ht="10.5" customHeight="1" x14ac:dyDescent="0.2">
      <c r="B258" s="33" t="s">
        <v>110</v>
      </c>
      <c r="C258" s="289"/>
      <c r="D258" s="289">
        <v>89758253.390000001</v>
      </c>
      <c r="E258" s="289">
        <v>89758253.390000001</v>
      </c>
      <c r="F258" s="290">
        <v>89758253.390000001</v>
      </c>
      <c r="G258" s="290">
        <v>473338.45000000013</v>
      </c>
      <c r="H258" s="179">
        <v>0.11733356941066297</v>
      </c>
      <c r="I258" s="47"/>
    </row>
    <row r="259" spans="2:9" ht="10.5" customHeight="1" x14ac:dyDescent="0.2">
      <c r="B259" s="33" t="s">
        <v>109</v>
      </c>
      <c r="C259" s="295"/>
      <c r="D259" s="295">
        <v>166788631.57999986</v>
      </c>
      <c r="E259" s="295">
        <v>166788631.57999986</v>
      </c>
      <c r="F259" s="296">
        <v>166788631.57999986</v>
      </c>
      <c r="G259" s="296">
        <v>868879.60999999952</v>
      </c>
      <c r="H259" s="190">
        <v>0.13679954650035531</v>
      </c>
      <c r="I259" s="47"/>
    </row>
    <row r="260" spans="2:9" ht="10.5" customHeight="1" x14ac:dyDescent="0.2">
      <c r="B260" s="33" t="s">
        <v>112</v>
      </c>
      <c r="C260" s="295"/>
      <c r="D260" s="295">
        <v>64086800</v>
      </c>
      <c r="E260" s="295">
        <v>64086800</v>
      </c>
      <c r="F260" s="296">
        <v>61877100</v>
      </c>
      <c r="G260" s="296">
        <v>336550</v>
      </c>
      <c r="H260" s="190">
        <v>0.21513707902025958</v>
      </c>
      <c r="I260" s="47"/>
    </row>
    <row r="261" spans="2:9" ht="10.5" customHeight="1" x14ac:dyDescent="0.2">
      <c r="B261" s="33" t="s">
        <v>111</v>
      </c>
      <c r="C261" s="295"/>
      <c r="D261" s="295">
        <v>687051.6</v>
      </c>
      <c r="E261" s="295">
        <v>687051.6</v>
      </c>
      <c r="F261" s="296"/>
      <c r="G261" s="296">
        <v>2000</v>
      </c>
      <c r="H261" s="190">
        <v>0.11709894769703033</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229207.04936999996</v>
      </c>
      <c r="E265" s="295">
        <v>229207.04936999996</v>
      </c>
      <c r="F265" s="296"/>
      <c r="G265" s="296"/>
      <c r="H265" s="190">
        <v>0.11924659677132254</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24822695.869999997</v>
      </c>
      <c r="D268" s="295">
        <v>22696665.199999977</v>
      </c>
      <c r="E268" s="295">
        <v>47519361.069999978</v>
      </c>
      <c r="F268" s="296">
        <v>2445564.7199999969</v>
      </c>
      <c r="G268" s="296">
        <v>258421.55000000005</v>
      </c>
      <c r="H268" s="190">
        <v>2.7251559956021909E-2</v>
      </c>
      <c r="I268" s="47"/>
    </row>
    <row r="269" spans="2:9" ht="10.5" customHeight="1" x14ac:dyDescent="0.2">
      <c r="B269" s="16" t="s">
        <v>114</v>
      </c>
      <c r="C269" s="295">
        <v>270409.1500000002</v>
      </c>
      <c r="D269" s="295">
        <v>17118364.210000023</v>
      </c>
      <c r="E269" s="295">
        <v>17388773.360000022</v>
      </c>
      <c r="F269" s="296">
        <v>1572.91</v>
      </c>
      <c r="G269" s="296">
        <v>92979.110000000088</v>
      </c>
      <c r="H269" s="190">
        <v>0.10135937215341317</v>
      </c>
      <c r="I269" s="47"/>
    </row>
    <row r="270" spans="2:9" ht="10.5" customHeight="1" x14ac:dyDescent="0.2">
      <c r="B270" s="16" t="s">
        <v>123</v>
      </c>
      <c r="C270" s="295">
        <v>5751896.309999981</v>
      </c>
      <c r="D270" s="295">
        <v>525317.18999999994</v>
      </c>
      <c r="E270" s="295">
        <v>6277213.4999999795</v>
      </c>
      <c r="F270" s="296">
        <v>281.42</v>
      </c>
      <c r="G270" s="296">
        <v>39863.219999999994</v>
      </c>
      <c r="H270" s="190">
        <v>0.10133163133175671</v>
      </c>
      <c r="I270" s="47"/>
    </row>
    <row r="271" spans="2:9" ht="10.5" customHeight="1" x14ac:dyDescent="0.2">
      <c r="B271" s="16" t="s">
        <v>95</v>
      </c>
      <c r="C271" s="295">
        <v>1079952.32</v>
      </c>
      <c r="D271" s="295">
        <v>8150489.7800000003</v>
      </c>
      <c r="E271" s="295">
        <v>9230442.1000000015</v>
      </c>
      <c r="F271" s="296">
        <v>7075667.5200000005</v>
      </c>
      <c r="G271" s="296">
        <v>26249.24</v>
      </c>
      <c r="H271" s="190">
        <v>-2.3524655888608192E-3</v>
      </c>
      <c r="I271" s="47"/>
    </row>
    <row r="272" spans="2:9" ht="10.5" customHeight="1" x14ac:dyDescent="0.2">
      <c r="B272" s="16" t="s">
        <v>422</v>
      </c>
      <c r="C272" s="295">
        <v>36685469.980000019</v>
      </c>
      <c r="D272" s="295">
        <v>15391083.022499988</v>
      </c>
      <c r="E272" s="295">
        <v>52076553.002499998</v>
      </c>
      <c r="F272" s="296">
        <v>33879.86</v>
      </c>
      <c r="G272" s="296">
        <v>303865.86</v>
      </c>
      <c r="H272" s="190">
        <v>0.34608550010555272</v>
      </c>
      <c r="I272" s="47"/>
    </row>
    <row r="273" spans="2:10" ht="10.5" customHeight="1" x14ac:dyDescent="0.2">
      <c r="B273" s="16" t="s">
        <v>418</v>
      </c>
      <c r="C273" s="295"/>
      <c r="D273" s="295">
        <v>143342.78975</v>
      </c>
      <c r="E273" s="295">
        <v>143342.78975</v>
      </c>
      <c r="F273" s="296"/>
      <c r="G273" s="296">
        <v>7392</v>
      </c>
      <c r="H273" s="190">
        <v>-0.17660532496972203</v>
      </c>
      <c r="I273" s="34"/>
    </row>
    <row r="274" spans="2:10" ht="10.5" customHeight="1" x14ac:dyDescent="0.2">
      <c r="B274" s="16" t="s">
        <v>441</v>
      </c>
      <c r="C274" s="295"/>
      <c r="D274" s="295">
        <v>28890768.785357989</v>
      </c>
      <c r="E274" s="295">
        <v>28890768.785357989</v>
      </c>
      <c r="F274" s="296"/>
      <c r="G274" s="296"/>
      <c r="H274" s="190"/>
      <c r="I274" s="34"/>
    </row>
    <row r="275" spans="2:10" ht="10.5" customHeight="1" x14ac:dyDescent="0.2">
      <c r="B275" s="16" t="s">
        <v>346</v>
      </c>
      <c r="C275" s="295"/>
      <c r="D275" s="295">
        <v>82915</v>
      </c>
      <c r="E275" s="295">
        <v>82915</v>
      </c>
      <c r="F275" s="296"/>
      <c r="G275" s="296"/>
      <c r="H275" s="190">
        <v>0.27160493827160503</v>
      </c>
      <c r="I275" s="47"/>
    </row>
    <row r="276" spans="2:10" ht="10.5" customHeight="1" x14ac:dyDescent="0.2">
      <c r="B276" s="16" t="s">
        <v>350</v>
      </c>
      <c r="C276" s="295"/>
      <c r="D276" s="295">
        <v>670458.20266800001</v>
      </c>
      <c r="E276" s="295">
        <v>670458.20266800001</v>
      </c>
      <c r="F276" s="296"/>
      <c r="G276" s="296"/>
      <c r="H276" s="190">
        <v>0.82611650126878389</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445941.75787500001</v>
      </c>
      <c r="E279" s="295">
        <v>445941.75787500001</v>
      </c>
      <c r="F279" s="296"/>
      <c r="G279" s="296"/>
      <c r="H279" s="190">
        <v>0.24011077468549624</v>
      </c>
      <c r="I279" s="47"/>
    </row>
    <row r="280" spans="2:10" ht="10.5" customHeight="1" x14ac:dyDescent="0.2">
      <c r="B280" s="269" t="s">
        <v>412</v>
      </c>
      <c r="C280" s="295"/>
      <c r="D280" s="295">
        <v>271859.01573500002</v>
      </c>
      <c r="E280" s="295">
        <v>271859.01573500002</v>
      </c>
      <c r="F280" s="296"/>
      <c r="G280" s="296"/>
      <c r="H280" s="190"/>
      <c r="I280" s="47"/>
    </row>
    <row r="281" spans="2:10" ht="10.5" customHeight="1" x14ac:dyDescent="0.2">
      <c r="B281" s="16" t="s">
        <v>94</v>
      </c>
      <c r="C281" s="295">
        <v>55723.920000000027</v>
      </c>
      <c r="D281" s="295">
        <v>1238067.8600000001</v>
      </c>
      <c r="E281" s="295">
        <v>1293791.78</v>
      </c>
      <c r="F281" s="296"/>
      <c r="G281" s="296">
        <v>4366.6499999999996</v>
      </c>
      <c r="H281" s="190">
        <v>-5.8884757531442955E-2</v>
      </c>
      <c r="I281" s="47"/>
    </row>
    <row r="282" spans="2:10" ht="10.5" customHeight="1" x14ac:dyDescent="0.2">
      <c r="B282" s="16" t="s">
        <v>92</v>
      </c>
      <c r="C282" s="295">
        <v>286328.78999999998</v>
      </c>
      <c r="D282" s="295">
        <v>41969.670000000006</v>
      </c>
      <c r="E282" s="295">
        <v>328298.45999999996</v>
      </c>
      <c r="F282" s="296">
        <v>1732.24</v>
      </c>
      <c r="G282" s="296">
        <v>808.97</v>
      </c>
      <c r="H282" s="190">
        <v>-0.32446089596906103</v>
      </c>
      <c r="I282" s="47"/>
    </row>
    <row r="283" spans="2:10" ht="10.5" customHeight="1" x14ac:dyDescent="0.2">
      <c r="B283" s="16" t="s">
        <v>93</v>
      </c>
      <c r="C283" s="295">
        <v>462357.06</v>
      </c>
      <c r="D283" s="295">
        <v>75534.009999999995</v>
      </c>
      <c r="E283" s="295">
        <v>537891.06999999995</v>
      </c>
      <c r="F283" s="296">
        <v>8644.24</v>
      </c>
      <c r="G283" s="296">
        <v>866.7</v>
      </c>
      <c r="H283" s="190">
        <v>-0.23604392120182738</v>
      </c>
      <c r="I283" s="47"/>
    </row>
    <row r="284" spans="2:10" ht="10.5" customHeight="1" x14ac:dyDescent="0.2">
      <c r="B284" s="16" t="s">
        <v>91</v>
      </c>
      <c r="C284" s="295">
        <v>311641.75</v>
      </c>
      <c r="D284" s="295">
        <v>236873.78999999998</v>
      </c>
      <c r="E284" s="295">
        <v>548515.54</v>
      </c>
      <c r="F284" s="296">
        <v>66173.600000000006</v>
      </c>
      <c r="G284" s="296">
        <v>2824</v>
      </c>
      <c r="H284" s="190">
        <v>0.14916786053130249</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498133.33000000147</v>
      </c>
      <c r="D286" s="295">
        <v>2198.6000000000004</v>
      </c>
      <c r="E286" s="295">
        <v>500331.93000000145</v>
      </c>
      <c r="F286" s="296">
        <v>374.40000000000003</v>
      </c>
      <c r="G286" s="296">
        <v>3342.1800000000007</v>
      </c>
      <c r="H286" s="190">
        <v>0.57367603333640194</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175</v>
      </c>
      <c r="E288" s="295">
        <v>175</v>
      </c>
      <c r="F288" s="296"/>
      <c r="G288" s="296"/>
      <c r="H288" s="190">
        <v>-0.30000000000000004</v>
      </c>
      <c r="I288" s="47"/>
    </row>
    <row r="289" spans="1:11" ht="10.5" customHeight="1" x14ac:dyDescent="0.2">
      <c r="B289" s="268" t="s">
        <v>255</v>
      </c>
      <c r="C289" s="295"/>
      <c r="D289" s="295">
        <v>9900</v>
      </c>
      <c r="E289" s="295">
        <v>9900</v>
      </c>
      <c r="F289" s="296">
        <v>9300</v>
      </c>
      <c r="G289" s="296"/>
      <c r="H289" s="190">
        <v>0.1785714285714286</v>
      </c>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5460741.1373000024</v>
      </c>
      <c r="E291" s="295">
        <v>5460741.1373000024</v>
      </c>
      <c r="F291" s="296"/>
      <c r="G291" s="296"/>
      <c r="H291" s="190">
        <v>0.49300032213498657</v>
      </c>
      <c r="I291" s="47"/>
    </row>
    <row r="292" spans="1:11" ht="10.5" customHeight="1" x14ac:dyDescent="0.2">
      <c r="B292" s="16" t="s">
        <v>374</v>
      </c>
      <c r="C292" s="295">
        <v>306294.99</v>
      </c>
      <c r="D292" s="295">
        <v>251663.68749999994</v>
      </c>
      <c r="E292" s="295">
        <v>557958.67749999999</v>
      </c>
      <c r="F292" s="296"/>
      <c r="G292" s="296">
        <v>1827</v>
      </c>
      <c r="H292" s="190">
        <v>0.10548501890191497</v>
      </c>
      <c r="I292" s="47"/>
    </row>
    <row r="293" spans="1:11" ht="10.5" customHeight="1" x14ac:dyDescent="0.2">
      <c r="B293" s="16" t="s">
        <v>420</v>
      </c>
      <c r="C293" s="295"/>
      <c r="D293" s="295">
        <v>7065112.8638610002</v>
      </c>
      <c r="E293" s="295">
        <v>7065112.8638610002</v>
      </c>
      <c r="F293" s="296"/>
      <c r="G293" s="296"/>
      <c r="H293" s="190">
        <v>0.1748606103041741</v>
      </c>
      <c r="I293" s="47"/>
    </row>
    <row r="294" spans="1:11" ht="10.5" customHeight="1" x14ac:dyDescent="0.2">
      <c r="B294" s="574" t="s">
        <v>460</v>
      </c>
      <c r="C294" s="295"/>
      <c r="D294" s="295">
        <v>10692.78</v>
      </c>
      <c r="E294" s="295">
        <v>10692.78</v>
      </c>
      <c r="F294" s="296"/>
      <c r="G294" s="296"/>
      <c r="H294" s="190">
        <v>-0.95737899968730145</v>
      </c>
      <c r="I294" s="47"/>
    </row>
    <row r="295" spans="1:11" ht="13.5" customHeight="1" x14ac:dyDescent="0.2">
      <c r="B295" s="16" t="s">
        <v>99</v>
      </c>
      <c r="C295" s="295">
        <v>1132836.9299999976</v>
      </c>
      <c r="D295" s="295">
        <v>2529215.1022310015</v>
      </c>
      <c r="E295" s="295">
        <v>3662052.0322309998</v>
      </c>
      <c r="F295" s="296">
        <v>482747.29576600011</v>
      </c>
      <c r="G295" s="296">
        <v>12233.064149000002</v>
      </c>
      <c r="H295" s="190">
        <v>0.13608003484887754</v>
      </c>
      <c r="I295" s="117"/>
    </row>
    <row r="296" spans="1:11" s="28" customFormat="1" ht="14.25" customHeight="1" x14ac:dyDescent="0.2">
      <c r="A296" s="24"/>
      <c r="B296" s="16" t="s">
        <v>283</v>
      </c>
      <c r="C296" s="295"/>
      <c r="D296" s="295">
        <v>-5742426</v>
      </c>
      <c r="E296" s="295">
        <v>-5742426</v>
      </c>
      <c r="F296" s="296">
        <v>-45024</v>
      </c>
      <c r="G296" s="296">
        <v>-41544</v>
      </c>
      <c r="H296" s="190">
        <v>0.14498064324714921</v>
      </c>
      <c r="I296" s="47"/>
      <c r="J296" s="5"/>
    </row>
    <row r="297" spans="1:11" s="28" customFormat="1" ht="14.25" customHeight="1" x14ac:dyDescent="0.2">
      <c r="A297" s="24"/>
      <c r="B297" s="16" t="s">
        <v>279</v>
      </c>
      <c r="C297" s="295">
        <v>50.5</v>
      </c>
      <c r="D297" s="295">
        <v>-61445224.799999997</v>
      </c>
      <c r="E297" s="295">
        <v>-61445174.299999997</v>
      </c>
      <c r="F297" s="296">
        <v>-126113</v>
      </c>
      <c r="G297" s="296">
        <v>-398399</v>
      </c>
      <c r="H297" s="190">
        <v>5.4448195413433487E-2</v>
      </c>
      <c r="I297" s="47"/>
    </row>
    <row r="298" spans="1:11" s="28" customFormat="1" ht="11.25" customHeight="1" x14ac:dyDescent="0.2">
      <c r="A298" s="24"/>
      <c r="B298" s="263" t="s">
        <v>286</v>
      </c>
      <c r="C298" s="299">
        <v>1987778288.6300011</v>
      </c>
      <c r="D298" s="299">
        <v>2192390491.5472016</v>
      </c>
      <c r="E298" s="299">
        <v>4180168780.1772032</v>
      </c>
      <c r="F298" s="300">
        <v>956764254.09576488</v>
      </c>
      <c r="G298" s="300">
        <v>24388296.242399</v>
      </c>
      <c r="H298" s="234">
        <v>7.6051530139924051E-2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28.2.2024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96531839.730011284</v>
      </c>
      <c r="D311" s="301">
        <v>567604773.73000264</v>
      </c>
      <c r="E311" s="301">
        <v>664136613.46001399</v>
      </c>
      <c r="F311" s="302">
        <v>1657856.1699998935</v>
      </c>
      <c r="G311" s="302">
        <v>2469590.5199999902</v>
      </c>
      <c r="H311" s="239">
        <v>4.0755815640811655E-2</v>
      </c>
      <c r="I311" s="20"/>
    </row>
    <row r="312" spans="1:9" ht="10.5" customHeight="1" x14ac:dyDescent="0.2">
      <c r="A312" s="2"/>
      <c r="B312" s="37" t="s">
        <v>126</v>
      </c>
      <c r="C312" s="301">
        <v>2098679.4600000102</v>
      </c>
      <c r="D312" s="301">
        <v>40207734.240000084</v>
      </c>
      <c r="E312" s="301">
        <v>42306413.7000001</v>
      </c>
      <c r="F312" s="302"/>
      <c r="G312" s="302">
        <v>116765.01999999997</v>
      </c>
      <c r="H312" s="239"/>
      <c r="I312" s="20"/>
    </row>
    <row r="313" spans="1:9" ht="10.5" customHeight="1" x14ac:dyDescent="0.2">
      <c r="A313" s="2"/>
      <c r="B313" s="37" t="s">
        <v>127</v>
      </c>
      <c r="C313" s="301">
        <v>30823166.039999783</v>
      </c>
      <c r="D313" s="301">
        <v>393257107.67000043</v>
      </c>
      <c r="E313" s="301">
        <v>424080273.71000022</v>
      </c>
      <c r="F313" s="302"/>
      <c r="G313" s="302">
        <v>1484061.6099999999</v>
      </c>
      <c r="H313" s="239"/>
      <c r="I313" s="20"/>
    </row>
    <row r="314" spans="1:9" ht="10.5" customHeight="1" x14ac:dyDescent="0.2">
      <c r="A314" s="2"/>
      <c r="B314" s="37" t="s">
        <v>219</v>
      </c>
      <c r="C314" s="301">
        <v>26160194.900001403</v>
      </c>
      <c r="D314" s="301">
        <v>252995895.52000317</v>
      </c>
      <c r="E314" s="301">
        <v>279156090.42000461</v>
      </c>
      <c r="F314" s="302"/>
      <c r="G314" s="302">
        <v>1047023.42</v>
      </c>
      <c r="H314" s="239">
        <v>0.12015936373655567</v>
      </c>
      <c r="I314" s="20"/>
    </row>
    <row r="315" spans="1:9" ht="10.5" customHeight="1" x14ac:dyDescent="0.2">
      <c r="A315" s="2"/>
      <c r="B315" s="37" t="s">
        <v>312</v>
      </c>
      <c r="C315" s="301"/>
      <c r="D315" s="301">
        <v>246086.24555000002</v>
      </c>
      <c r="E315" s="301">
        <v>246086.24555000002</v>
      </c>
      <c r="F315" s="302"/>
      <c r="G315" s="302"/>
      <c r="H315" s="239">
        <v>-0.41346475252552095</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26596.190000000104</v>
      </c>
      <c r="D319" s="301">
        <v>53809.5</v>
      </c>
      <c r="E319" s="301">
        <v>80405.690000000104</v>
      </c>
      <c r="F319" s="302"/>
      <c r="G319" s="302">
        <v>859.80000000000007</v>
      </c>
      <c r="H319" s="239">
        <v>0.49766267535522757</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86538.809399999998</v>
      </c>
      <c r="E321" s="301">
        <v>86538.809399999998</v>
      </c>
      <c r="F321" s="302"/>
      <c r="G321" s="302"/>
      <c r="H321" s="239"/>
      <c r="I321" s="20"/>
    </row>
    <row r="322" spans="1:11" ht="10.5" customHeight="1" x14ac:dyDescent="0.2">
      <c r="A322" s="2"/>
      <c r="B322" s="16" t="s">
        <v>423</v>
      </c>
      <c r="C322" s="301"/>
      <c r="D322" s="301">
        <v>600</v>
      </c>
      <c r="E322" s="301">
        <v>600</v>
      </c>
      <c r="F322" s="302"/>
      <c r="G322" s="302"/>
      <c r="H322" s="239"/>
      <c r="I322" s="20"/>
    </row>
    <row r="323" spans="1:11" s="60" customFormat="1" ht="10.5" customHeight="1" x14ac:dyDescent="0.2">
      <c r="A323" s="24"/>
      <c r="B323" s="16" t="s">
        <v>280</v>
      </c>
      <c r="C323" s="301"/>
      <c r="D323" s="301">
        <v>-34737988.869999684</v>
      </c>
      <c r="E323" s="301">
        <v>-34737988.869999684</v>
      </c>
      <c r="F323" s="302">
        <v>-700</v>
      </c>
      <c r="G323" s="302">
        <v>-148282.96000000002</v>
      </c>
      <c r="H323" s="239">
        <v>1.2112609691892429E-2</v>
      </c>
      <c r="I323" s="59"/>
      <c r="J323" s="5"/>
    </row>
    <row r="324" spans="1:11" s="28" customFormat="1" ht="15.75" customHeight="1" x14ac:dyDescent="0.2">
      <c r="A324" s="54"/>
      <c r="B324" s="35" t="s">
        <v>131</v>
      </c>
      <c r="C324" s="303">
        <v>155640476.32001245</v>
      </c>
      <c r="D324" s="303">
        <v>1219714556.8449569</v>
      </c>
      <c r="E324" s="303">
        <v>1375355033.1649694</v>
      </c>
      <c r="F324" s="304">
        <v>1657156.1699998935</v>
      </c>
      <c r="G324" s="304">
        <v>4970017.4099999899</v>
      </c>
      <c r="H324" s="237">
        <v>8.6440887705387714E-2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262093120.41001484</v>
      </c>
      <c r="D327" s="301">
        <v>163446179.68000454</v>
      </c>
      <c r="E327" s="301">
        <v>425539300.0900194</v>
      </c>
      <c r="F327" s="302">
        <v>4117690.0399999362</v>
      </c>
      <c r="G327" s="302">
        <v>2330046.1400000006</v>
      </c>
      <c r="H327" s="239">
        <v>8.451881824399754E-2</v>
      </c>
      <c r="I327" s="20"/>
    </row>
    <row r="328" spans="1:11" ht="10.5" customHeight="1" x14ac:dyDescent="0.2">
      <c r="A328" s="2"/>
      <c r="B328" s="37" t="s">
        <v>133</v>
      </c>
      <c r="C328" s="301">
        <v>40409147.720000796</v>
      </c>
      <c r="D328" s="301">
        <v>163726464.58000115</v>
      </c>
      <c r="E328" s="301">
        <v>204135612.30000192</v>
      </c>
      <c r="F328" s="302">
        <v>287075.58999999997</v>
      </c>
      <c r="G328" s="302">
        <v>856981.63000000012</v>
      </c>
      <c r="H328" s="239">
        <v>3.7494370552146661E-2</v>
      </c>
      <c r="I328" s="20"/>
    </row>
    <row r="329" spans="1:11" ht="10.5" customHeight="1" x14ac:dyDescent="0.2">
      <c r="A329" s="2"/>
      <c r="B329" s="37" t="s">
        <v>134</v>
      </c>
      <c r="C329" s="305">
        <v>2172617.6400000849</v>
      </c>
      <c r="D329" s="301">
        <v>22742282.709999654</v>
      </c>
      <c r="E329" s="301">
        <v>24914900.349999741</v>
      </c>
      <c r="F329" s="302">
        <v>13930273.779999865</v>
      </c>
      <c r="G329" s="302">
        <v>93296.610000000015</v>
      </c>
      <c r="H329" s="239">
        <v>-4.6159169077866991E-2</v>
      </c>
      <c r="I329" s="20"/>
    </row>
    <row r="330" spans="1:11" ht="10.5" customHeight="1" x14ac:dyDescent="0.2">
      <c r="A330" s="2"/>
      <c r="B330" s="37" t="s">
        <v>220</v>
      </c>
      <c r="C330" s="301">
        <v>3938949.0299999989</v>
      </c>
      <c r="D330" s="301">
        <v>26292645.390000012</v>
      </c>
      <c r="E330" s="301">
        <v>30231594.420000013</v>
      </c>
      <c r="F330" s="302">
        <v>1368.3100000000002</v>
      </c>
      <c r="G330" s="302">
        <v>144404.82</v>
      </c>
      <c r="H330" s="239">
        <v>6.9318525689461286E-3</v>
      </c>
      <c r="I330" s="20"/>
    </row>
    <row r="331" spans="1:11" ht="10.5" customHeight="1" x14ac:dyDescent="0.2">
      <c r="A331" s="2"/>
      <c r="B331" s="37" t="s">
        <v>352</v>
      </c>
      <c r="C331" s="301"/>
      <c r="D331" s="301">
        <v>1418774.9524099999</v>
      </c>
      <c r="E331" s="301">
        <v>1418774.9524099999</v>
      </c>
      <c r="F331" s="302"/>
      <c r="G331" s="302"/>
      <c r="H331" s="239">
        <v>4.9205676324035608E-3</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43.2</v>
      </c>
      <c r="D333" s="301">
        <v>170</v>
      </c>
      <c r="E333" s="301">
        <v>213.2</v>
      </c>
      <c r="F333" s="302"/>
      <c r="G333" s="302"/>
      <c r="H333" s="239"/>
      <c r="I333" s="20"/>
    </row>
    <row r="334" spans="1:11" ht="10.5" customHeight="1" x14ac:dyDescent="0.2">
      <c r="A334" s="2"/>
      <c r="B334" s="574" t="s">
        <v>453</v>
      </c>
      <c r="C334" s="301"/>
      <c r="D334" s="301">
        <v>3102.88</v>
      </c>
      <c r="E334" s="301">
        <v>3102.88</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48039.990000000005</v>
      </c>
      <c r="D336" s="301">
        <v>50750</v>
      </c>
      <c r="E336" s="301">
        <v>98789.99</v>
      </c>
      <c r="F336" s="302">
        <v>12</v>
      </c>
      <c r="G336" s="302">
        <v>748</v>
      </c>
      <c r="H336" s="239">
        <v>9.6643022068291895E-2</v>
      </c>
      <c r="I336" s="20"/>
    </row>
    <row r="337" spans="1:11" ht="10.5" customHeight="1" x14ac:dyDescent="0.2">
      <c r="A337" s="2"/>
      <c r="B337" s="16" t="s">
        <v>280</v>
      </c>
      <c r="C337" s="301"/>
      <c r="D337" s="301">
        <v>-18953644.569999997</v>
      </c>
      <c r="E337" s="301">
        <v>-18953644.569999997</v>
      </c>
      <c r="F337" s="302">
        <v>-4395.45</v>
      </c>
      <c r="G337" s="302">
        <v>-100739.07999999999</v>
      </c>
      <c r="H337" s="239">
        <v>7.2188210227697169E-2</v>
      </c>
      <c r="I337" s="20"/>
    </row>
    <row r="338" spans="1:11" s="28" customFormat="1" ht="16.5" customHeight="1" x14ac:dyDescent="0.2">
      <c r="A338" s="54"/>
      <c r="B338" s="35" t="s">
        <v>135</v>
      </c>
      <c r="C338" s="303">
        <v>308661917.9900158</v>
      </c>
      <c r="D338" s="303">
        <v>358726725.62241524</v>
      </c>
      <c r="E338" s="303">
        <v>667388643.61243105</v>
      </c>
      <c r="F338" s="304">
        <v>18332024.269999802</v>
      </c>
      <c r="G338" s="304">
        <v>3324738.1200000006</v>
      </c>
      <c r="H338" s="237">
        <v>6.0857721117328234E-2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70819998.690000087</v>
      </c>
      <c r="D341" s="301">
        <v>54766422.330000795</v>
      </c>
      <c r="E341" s="301">
        <v>125586421.02000087</v>
      </c>
      <c r="F341" s="302">
        <v>288697.98000000004</v>
      </c>
      <c r="G341" s="302">
        <v>515570.23999999987</v>
      </c>
      <c r="H341" s="239">
        <v>8.4969913152826315E-2</v>
      </c>
      <c r="I341" s="20"/>
    </row>
    <row r="342" spans="1:11" ht="10.5" customHeight="1" x14ac:dyDescent="0.2">
      <c r="A342" s="2"/>
      <c r="B342" s="37" t="s">
        <v>221</v>
      </c>
      <c r="C342" s="301">
        <v>37356.760000000009</v>
      </c>
      <c r="D342" s="301">
        <v>1173574.22</v>
      </c>
      <c r="E342" s="301">
        <v>1210930.9799999997</v>
      </c>
      <c r="F342" s="302">
        <v>68.5</v>
      </c>
      <c r="G342" s="302">
        <v>3028.15</v>
      </c>
      <c r="H342" s="239">
        <v>9.962156696014568E-2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770</v>
      </c>
      <c r="E344" s="301">
        <v>770</v>
      </c>
      <c r="F344" s="302"/>
      <c r="G344" s="302"/>
      <c r="H344" s="239"/>
      <c r="I344" s="27"/>
      <c r="J344" s="5"/>
    </row>
    <row r="345" spans="1:11" s="28" customFormat="1" ht="10.5" customHeight="1" x14ac:dyDescent="0.2">
      <c r="A345" s="54"/>
      <c r="B345" s="16" t="s">
        <v>436</v>
      </c>
      <c r="C345" s="301">
        <v>726622</v>
      </c>
      <c r="D345" s="301">
        <v>587495</v>
      </c>
      <c r="E345" s="301">
        <v>1314117</v>
      </c>
      <c r="F345" s="302"/>
      <c r="G345" s="302">
        <v>4900</v>
      </c>
      <c r="H345" s="239">
        <v>0.23917772696197459</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-563208.4299999997</v>
      </c>
      <c r="E348" s="301">
        <v>-563208.4299999997</v>
      </c>
      <c r="F348" s="302">
        <v>-123</v>
      </c>
      <c r="G348" s="302">
        <v>-1635.5</v>
      </c>
      <c r="H348" s="239">
        <v>7.8612929131230747E-2</v>
      </c>
      <c r="I348" s="20"/>
    </row>
    <row r="349" spans="1:11" s="28" customFormat="1" ht="16.5" customHeight="1" x14ac:dyDescent="0.2">
      <c r="A349" s="54"/>
      <c r="B349" s="16" t="s">
        <v>356</v>
      </c>
      <c r="C349" s="301"/>
      <c r="D349" s="301">
        <v>212919.17709500002</v>
      </c>
      <c r="E349" s="301">
        <v>212919.17709500002</v>
      </c>
      <c r="F349" s="302"/>
      <c r="G349" s="302"/>
      <c r="H349" s="239">
        <v>-1.1553896982533174E-2</v>
      </c>
      <c r="I349" s="27"/>
      <c r="J349" s="5"/>
    </row>
    <row r="350" spans="1:11" s="28" customFormat="1" ht="16.5" customHeight="1" x14ac:dyDescent="0.2">
      <c r="A350" s="54"/>
      <c r="B350" s="35" t="s">
        <v>137</v>
      </c>
      <c r="C350" s="303">
        <v>71583977.450000077</v>
      </c>
      <c r="D350" s="303">
        <v>56177972.297095798</v>
      </c>
      <c r="E350" s="303">
        <v>127761949.74709588</v>
      </c>
      <c r="F350" s="304">
        <v>288643.48000000004</v>
      </c>
      <c r="G350" s="304">
        <v>521862.8899999999</v>
      </c>
      <c r="H350" s="237">
        <v>8.6354865798074387E-2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23473735.630000267</v>
      </c>
      <c r="D353" s="301">
        <v>7739859.4899999769</v>
      </c>
      <c r="E353" s="301">
        <v>31213595.120000247</v>
      </c>
      <c r="F353" s="302">
        <v>9124.02</v>
      </c>
      <c r="G353" s="302">
        <v>112626.93999999996</v>
      </c>
      <c r="H353" s="239">
        <v>0.15565500845304103</v>
      </c>
      <c r="I353" s="56"/>
      <c r="J353" s="5"/>
    </row>
    <row r="354" spans="1:11" s="57" customFormat="1" ht="10.5" customHeight="1" x14ac:dyDescent="0.2">
      <c r="A354" s="6"/>
      <c r="B354" s="37" t="s">
        <v>222</v>
      </c>
      <c r="C354" s="301">
        <v>1045.5</v>
      </c>
      <c r="D354" s="301">
        <v>10148.34</v>
      </c>
      <c r="E354" s="301">
        <v>11193.84</v>
      </c>
      <c r="F354" s="302">
        <v>52.5</v>
      </c>
      <c r="G354" s="302">
        <v>22.3</v>
      </c>
      <c r="H354" s="239">
        <v>0.1146123445529692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1009.8</v>
      </c>
      <c r="D356" s="306">
        <v>3600</v>
      </c>
      <c r="E356" s="306">
        <v>4609.8</v>
      </c>
      <c r="F356" s="307"/>
      <c r="G356" s="307"/>
      <c r="H356" s="182">
        <v>0.94522744535403835</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-553564.68999999994</v>
      </c>
      <c r="E361" s="306">
        <v>-553564.68999999994</v>
      </c>
      <c r="F361" s="307">
        <v>-4</v>
      </c>
      <c r="G361" s="307">
        <v>-2090</v>
      </c>
      <c r="H361" s="182">
        <v>0.11561892766624027</v>
      </c>
      <c r="I361" s="59"/>
    </row>
    <row r="362" spans="1:11" s="57" customFormat="1" ht="10.5" customHeight="1" x14ac:dyDescent="0.2">
      <c r="A362" s="6"/>
      <c r="B362" s="35" t="s">
        <v>142</v>
      </c>
      <c r="C362" s="308">
        <v>23475790.930000268</v>
      </c>
      <c r="D362" s="308">
        <v>7200043.1399999773</v>
      </c>
      <c r="E362" s="308">
        <v>30675834.070000242</v>
      </c>
      <c r="F362" s="309">
        <v>9172.52</v>
      </c>
      <c r="G362" s="309">
        <v>110559.23999999996</v>
      </c>
      <c r="H362" s="183">
        <v>0.15645893399068189</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10107.900000000089</v>
      </c>
      <c r="D364" s="308">
        <v>9603.3500000000713</v>
      </c>
      <c r="E364" s="308">
        <v>19711.25000000016</v>
      </c>
      <c r="F364" s="309"/>
      <c r="G364" s="309">
        <v>55.340000000000011</v>
      </c>
      <c r="H364" s="183">
        <v>7.1920138041071002E-2</v>
      </c>
      <c r="I364" s="56"/>
      <c r="J364" s="5"/>
    </row>
    <row r="365" spans="1:11" s="57" customFormat="1" ht="10.5" customHeight="1" x14ac:dyDescent="0.2">
      <c r="A365" s="6"/>
      <c r="B365" s="37" t="s">
        <v>179</v>
      </c>
      <c r="C365" s="306">
        <v>95925.019999998869</v>
      </c>
      <c r="D365" s="306">
        <v>10073048.549999999</v>
      </c>
      <c r="E365" s="306">
        <v>10168973.569999998</v>
      </c>
      <c r="F365" s="307">
        <v>4426.92</v>
      </c>
      <c r="G365" s="307">
        <v>36799.599999999977</v>
      </c>
      <c r="H365" s="182">
        <v>0.17152117432622327</v>
      </c>
      <c r="I365" s="56"/>
      <c r="J365" s="5"/>
    </row>
    <row r="366" spans="1:11" s="57" customFormat="1" ht="10.5" customHeight="1" x14ac:dyDescent="0.2">
      <c r="A366" s="6"/>
      <c r="B366" s="37" t="s">
        <v>223</v>
      </c>
      <c r="C366" s="364">
        <v>1579.7000000000003</v>
      </c>
      <c r="D366" s="306">
        <v>276593.20999999996</v>
      </c>
      <c r="E366" s="306">
        <v>278172.90999999997</v>
      </c>
      <c r="F366" s="307"/>
      <c r="G366" s="307">
        <v>849.67000000000019</v>
      </c>
      <c r="H366" s="182">
        <v>0.12105326238924885</v>
      </c>
      <c r="I366" s="56"/>
      <c r="J366" s="5"/>
    </row>
    <row r="367" spans="1:11" s="60" customFormat="1" ht="10.5" hidden="1" customHeight="1" x14ac:dyDescent="0.2">
      <c r="A367" s="24"/>
      <c r="B367" s="16"/>
      <c r="C367" s="306"/>
      <c r="D367" s="306"/>
      <c r="E367" s="306"/>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-156988.42000000001</v>
      </c>
      <c r="E371" s="306">
        <v>-156988.42000000001</v>
      </c>
      <c r="F371" s="307">
        <v>-3</v>
      </c>
      <c r="G371" s="307">
        <v>-628.16</v>
      </c>
      <c r="H371" s="182">
        <v>0.15512263303800067</v>
      </c>
      <c r="I371" s="59"/>
    </row>
    <row r="372" spans="1:11" s="60" customFormat="1" ht="10.5" customHeight="1" x14ac:dyDescent="0.2">
      <c r="A372" s="24"/>
      <c r="B372" s="35" t="s">
        <v>143</v>
      </c>
      <c r="C372" s="308">
        <v>107612.61999999895</v>
      </c>
      <c r="D372" s="308">
        <v>10202256.689999999</v>
      </c>
      <c r="E372" s="308">
        <v>10309869.309999997</v>
      </c>
      <c r="F372" s="309">
        <v>4423.92</v>
      </c>
      <c r="G372" s="309">
        <v>37076.449999999975</v>
      </c>
      <c r="H372" s="183">
        <v>0.1701449321409656</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3064430.2400000007</v>
      </c>
      <c r="D374" s="306">
        <v>413404</v>
      </c>
      <c r="E374" s="306">
        <v>3477834.2400000007</v>
      </c>
      <c r="F374" s="307"/>
      <c r="G374" s="307">
        <v>10809</v>
      </c>
      <c r="H374" s="182">
        <v>0.26688622168903486</v>
      </c>
      <c r="I374" s="56"/>
      <c r="J374" s="5"/>
    </row>
    <row r="375" spans="1:11" s="57" customFormat="1" ht="10.5" customHeight="1" x14ac:dyDescent="0.2">
      <c r="A375" s="6"/>
      <c r="B375" s="35" t="s">
        <v>467</v>
      </c>
      <c r="C375" s="308">
        <v>3064430.2400000007</v>
      </c>
      <c r="D375" s="308">
        <v>413404</v>
      </c>
      <c r="E375" s="308">
        <v>3477834.2400000007</v>
      </c>
      <c r="F375" s="309"/>
      <c r="G375" s="309">
        <v>10809</v>
      </c>
      <c r="H375" s="183">
        <v>0.26688622168903486</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5545.9500000000025</v>
      </c>
      <c r="D377" s="306">
        <v>43245.540000000008</v>
      </c>
      <c r="E377" s="306">
        <v>48791.490000000013</v>
      </c>
      <c r="F377" s="307"/>
      <c r="G377" s="307">
        <v>1.53</v>
      </c>
      <c r="H377" s="182">
        <v>-9.451917819964184E-2</v>
      </c>
      <c r="I377" s="59"/>
      <c r="J377" s="5"/>
    </row>
    <row r="378" spans="1:11" s="63" customFormat="1" ht="14.25" customHeight="1" x14ac:dyDescent="0.2">
      <c r="A378" s="61"/>
      <c r="B378" s="37" t="s">
        <v>224</v>
      </c>
      <c r="C378" s="306">
        <v>688.9000000000002</v>
      </c>
      <c r="D378" s="306">
        <v>20293.120000000006</v>
      </c>
      <c r="E378" s="306">
        <v>20982.020000000008</v>
      </c>
      <c r="F378" s="307"/>
      <c r="G378" s="307"/>
      <c r="H378" s="182">
        <v>-0.27528253661232283</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6234.8500000000031</v>
      </c>
      <c r="D382" s="308">
        <v>63538.660000000018</v>
      </c>
      <c r="E382" s="308">
        <v>69773.510000000024</v>
      </c>
      <c r="F382" s="309"/>
      <c r="G382" s="309">
        <v>1.53</v>
      </c>
      <c r="H382" s="183">
        <v>-0.15769728412385664</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71.150000000000006</v>
      </c>
      <c r="D385" s="306"/>
      <c r="E385" s="306">
        <v>71.150000000000006</v>
      </c>
      <c r="F385" s="307"/>
      <c r="G385" s="307"/>
      <c r="H385" s="182">
        <v>-2.0377254577997883E-2</v>
      </c>
      <c r="I385" s="56"/>
      <c r="J385" s="5"/>
    </row>
    <row r="386" spans="1:11" s="57" customFormat="1" ht="10.5" customHeight="1" x14ac:dyDescent="0.2">
      <c r="A386" s="6"/>
      <c r="B386" s="37" t="s">
        <v>125</v>
      </c>
      <c r="C386" s="306">
        <v>1897205.3700000183</v>
      </c>
      <c r="D386" s="306">
        <v>9270221.7400001343</v>
      </c>
      <c r="E386" s="306">
        <v>11167427.110000154</v>
      </c>
      <c r="F386" s="307"/>
      <c r="G386" s="307">
        <v>37981.799999999974</v>
      </c>
      <c r="H386" s="182">
        <v>2.267237558973112E-2</v>
      </c>
      <c r="I386" s="56"/>
      <c r="J386" s="5"/>
    </row>
    <row r="387" spans="1:11" s="57" customFormat="1" ht="10.5" customHeight="1" x14ac:dyDescent="0.2">
      <c r="A387" s="6"/>
      <c r="B387" s="37" t="s">
        <v>126</v>
      </c>
      <c r="C387" s="306">
        <v>20823.280000000024</v>
      </c>
      <c r="D387" s="306">
        <v>293748.03999999992</v>
      </c>
      <c r="E387" s="306">
        <v>314571.31999999989</v>
      </c>
      <c r="F387" s="307"/>
      <c r="G387" s="307">
        <v>1995.8600000000001</v>
      </c>
      <c r="H387" s="182"/>
      <c r="I387" s="56"/>
      <c r="J387" s="5"/>
    </row>
    <row r="388" spans="1:11" s="57" customFormat="1" ht="10.5" customHeight="1" x14ac:dyDescent="0.2">
      <c r="A388" s="6"/>
      <c r="B388" s="37" t="s">
        <v>127</v>
      </c>
      <c r="C388" s="306">
        <v>536658.99</v>
      </c>
      <c r="D388" s="306">
        <v>5742519.8499999978</v>
      </c>
      <c r="E388" s="306">
        <v>6279178.8399999971</v>
      </c>
      <c r="F388" s="307"/>
      <c r="G388" s="307">
        <v>18142.920000000002</v>
      </c>
      <c r="H388" s="182"/>
      <c r="I388" s="56"/>
      <c r="J388" s="5"/>
    </row>
    <row r="389" spans="1:11" s="57" customFormat="1" ht="10.5" customHeight="1" x14ac:dyDescent="0.2">
      <c r="A389" s="6"/>
      <c r="B389" s="37" t="s">
        <v>133</v>
      </c>
      <c r="C389" s="306">
        <v>113802.21000000002</v>
      </c>
      <c r="D389" s="306">
        <v>278044.37000000005</v>
      </c>
      <c r="E389" s="306">
        <v>391846.58000000007</v>
      </c>
      <c r="F389" s="307"/>
      <c r="G389" s="307">
        <v>4765.63</v>
      </c>
      <c r="H389" s="182">
        <v>0.15418890724793943</v>
      </c>
      <c r="I389" s="56"/>
      <c r="J389" s="5"/>
    </row>
    <row r="390" spans="1:11" s="57" customFormat="1" ht="10.5" customHeight="1" x14ac:dyDescent="0.2">
      <c r="A390" s="6"/>
      <c r="B390" s="37" t="s">
        <v>134</v>
      </c>
      <c r="C390" s="306">
        <v>12381.39</v>
      </c>
      <c r="D390" s="306">
        <v>110873.86000000002</v>
      </c>
      <c r="E390" s="306">
        <v>123255.25000000001</v>
      </c>
      <c r="F390" s="307"/>
      <c r="G390" s="307">
        <v>677.46</v>
      </c>
      <c r="H390" s="182">
        <v>-0.20141321487237618</v>
      </c>
      <c r="I390" s="56"/>
      <c r="J390" s="5"/>
      <c r="K390" s="5"/>
    </row>
    <row r="391" spans="1:11" s="57" customFormat="1" ht="10.5" customHeight="1" x14ac:dyDescent="0.2">
      <c r="A391" s="6"/>
      <c r="B391" s="37" t="s">
        <v>24</v>
      </c>
      <c r="C391" s="306">
        <v>521986.8799999996</v>
      </c>
      <c r="D391" s="306">
        <v>437565.3499999998</v>
      </c>
      <c r="E391" s="306">
        <v>959552.2299999994</v>
      </c>
      <c r="F391" s="307"/>
      <c r="G391" s="307">
        <v>2499.92</v>
      </c>
      <c r="H391" s="182">
        <v>0.15948345847923617</v>
      </c>
      <c r="I391" s="56"/>
    </row>
    <row r="392" spans="1:11" s="57" customFormat="1" ht="10.5" customHeight="1" x14ac:dyDescent="0.2">
      <c r="A392" s="6"/>
      <c r="B392" s="37" t="s">
        <v>138</v>
      </c>
      <c r="C392" s="306">
        <v>112886.33999999997</v>
      </c>
      <c r="D392" s="306">
        <v>57467.05999999999</v>
      </c>
      <c r="E392" s="306">
        <v>170353.39999999997</v>
      </c>
      <c r="F392" s="307"/>
      <c r="G392" s="307">
        <v>433.65</v>
      </c>
      <c r="H392" s="182">
        <v>-0.10225110981892704</v>
      </c>
      <c r="I392" s="56"/>
    </row>
    <row r="393" spans="1:11" s="57" customFormat="1" ht="10.5" customHeight="1" x14ac:dyDescent="0.2">
      <c r="A393" s="6"/>
      <c r="B393" s="37" t="s">
        <v>34</v>
      </c>
      <c r="C393" s="306">
        <v>7141540.5800000699</v>
      </c>
      <c r="D393" s="306">
        <v>1616702.3700000104</v>
      </c>
      <c r="E393" s="306">
        <v>8758242.9500000793</v>
      </c>
      <c r="F393" s="307"/>
      <c r="G393" s="307">
        <v>16914.449999999993</v>
      </c>
      <c r="H393" s="182">
        <v>-4.8427973933453994E-2</v>
      </c>
      <c r="I393" s="56"/>
      <c r="J393" s="5"/>
    </row>
    <row r="394" spans="1:11" s="57" customFormat="1" ht="10.5" customHeight="1" x14ac:dyDescent="0.2">
      <c r="A394" s="6"/>
      <c r="B394" s="37" t="s">
        <v>140</v>
      </c>
      <c r="C394" s="306">
        <v>4.18</v>
      </c>
      <c r="D394" s="306">
        <v>7.06</v>
      </c>
      <c r="E394" s="306">
        <v>11.239999999999998</v>
      </c>
      <c r="F394" s="307"/>
      <c r="G394" s="307"/>
      <c r="H394" s="182">
        <v>0.14111675126903545</v>
      </c>
      <c r="I394" s="56"/>
      <c r="J394" s="5"/>
    </row>
    <row r="395" spans="1:11" s="57" customFormat="1" ht="10.5" customHeight="1" x14ac:dyDescent="0.2">
      <c r="A395" s="6"/>
      <c r="B395" s="37" t="s">
        <v>129</v>
      </c>
      <c r="C395" s="306">
        <v>544499.97000000277</v>
      </c>
      <c r="D395" s="306">
        <v>4740320.3099999996</v>
      </c>
      <c r="E395" s="306">
        <v>5284820.2800000021</v>
      </c>
      <c r="F395" s="307"/>
      <c r="G395" s="307">
        <v>22246.460000000003</v>
      </c>
      <c r="H395" s="182">
        <v>0.10783911225900922</v>
      </c>
      <c r="I395" s="56"/>
      <c r="J395" s="5"/>
    </row>
    <row r="396" spans="1:11" s="57" customFormat="1" ht="11.25" customHeight="1" x14ac:dyDescent="0.2">
      <c r="A396" s="6"/>
      <c r="B396" s="37" t="s">
        <v>381</v>
      </c>
      <c r="C396" s="306">
        <v>4388.3699999999963</v>
      </c>
      <c r="D396" s="306">
        <v>3353</v>
      </c>
      <c r="E396" s="306">
        <v>7741.3699999999963</v>
      </c>
      <c r="F396" s="307"/>
      <c r="G396" s="307"/>
      <c r="H396" s="182"/>
      <c r="I396" s="56"/>
      <c r="J396" s="5"/>
    </row>
    <row r="397" spans="1:11" s="57" customFormat="1" ht="11.25" customHeight="1" x14ac:dyDescent="0.2">
      <c r="A397" s="6"/>
      <c r="B397" s="16" t="s">
        <v>427</v>
      </c>
      <c r="C397" s="306">
        <v>270</v>
      </c>
      <c r="D397" s="306">
        <v>200</v>
      </c>
      <c r="E397" s="306">
        <v>470</v>
      </c>
      <c r="F397" s="307"/>
      <c r="G397" s="307"/>
      <c r="H397" s="182">
        <v>-0.57657657657657657</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478.24</v>
      </c>
      <c r="D400" s="306">
        <v>72671.639999999985</v>
      </c>
      <c r="E400" s="306">
        <v>73149.87999999999</v>
      </c>
      <c r="F400" s="307"/>
      <c r="G400" s="307">
        <v>81</v>
      </c>
      <c r="H400" s="182">
        <v>0.35631451195867192</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9576</v>
      </c>
      <c r="D403" s="306">
        <v>3272</v>
      </c>
      <c r="E403" s="306">
        <v>12848</v>
      </c>
      <c r="F403" s="307"/>
      <c r="G403" s="307"/>
      <c r="H403" s="182">
        <v>0.37735849056603765</v>
      </c>
      <c r="I403" s="59"/>
    </row>
    <row r="404" spans="1:11" s="60" customFormat="1" ht="13.5" customHeight="1" x14ac:dyDescent="0.2">
      <c r="A404" s="24"/>
      <c r="B404" s="37" t="s">
        <v>424</v>
      </c>
      <c r="C404" s="306"/>
      <c r="D404" s="306">
        <v>5430</v>
      </c>
      <c r="E404" s="306">
        <v>5430</v>
      </c>
      <c r="F404" s="307"/>
      <c r="G404" s="307"/>
      <c r="H404" s="182"/>
      <c r="I404" s="59"/>
    </row>
    <row r="405" spans="1:11" s="60" customFormat="1" ht="10.5" customHeight="1" x14ac:dyDescent="0.2">
      <c r="A405" s="24"/>
      <c r="B405" s="37" t="s">
        <v>280</v>
      </c>
      <c r="C405" s="306"/>
      <c r="D405" s="306">
        <v>-868728.46000000031</v>
      </c>
      <c r="E405" s="306">
        <v>-868728.46000000031</v>
      </c>
      <c r="F405" s="307"/>
      <c r="G405" s="307">
        <v>-3279.62</v>
      </c>
      <c r="H405" s="182">
        <v>9.7479151079840065E-3</v>
      </c>
      <c r="I405" s="59"/>
      <c r="J405" s="5"/>
    </row>
    <row r="406" spans="1:11" s="60" customFormat="1" ht="10.5" customHeight="1" x14ac:dyDescent="0.2">
      <c r="A406" s="24"/>
      <c r="B406" s="35" t="s">
        <v>246</v>
      </c>
      <c r="C406" s="308">
        <v>10916572.950000092</v>
      </c>
      <c r="D406" s="308">
        <v>21763668.190000139</v>
      </c>
      <c r="E406" s="308">
        <v>32680241.140000232</v>
      </c>
      <c r="F406" s="309"/>
      <c r="G406" s="309">
        <v>102459.52999999997</v>
      </c>
      <c r="H406" s="183">
        <v>4.7932857431181031E-2</v>
      </c>
      <c r="I406" s="59"/>
      <c r="J406" s="5"/>
      <c r="K406" s="209" t="b">
        <f>IF(ABS(E406-SUM(E385:E405))&lt;0.001,TRUE,FALSE)</f>
        <v>1</v>
      </c>
    </row>
    <row r="407" spans="1:11" s="60" customFormat="1" ht="10.5" customHeight="1" x14ac:dyDescent="0.2">
      <c r="A407" s="24"/>
      <c r="B407" s="35" t="s">
        <v>287</v>
      </c>
      <c r="C407" s="308">
        <v>573457013.35002863</v>
      </c>
      <c r="D407" s="308">
        <v>1674262165.444468</v>
      </c>
      <c r="E407" s="308">
        <v>2247719178.794497</v>
      </c>
      <c r="F407" s="309">
        <v>20291420.35999969</v>
      </c>
      <c r="G407" s="309">
        <v>9077524.1699999906</v>
      </c>
      <c r="H407" s="183">
        <v>7.9603403245625426E-2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272009764.57002527</v>
      </c>
      <c r="D410" s="306">
        <v>304863606.55158669</v>
      </c>
      <c r="E410" s="306">
        <v>576873371.12161195</v>
      </c>
      <c r="F410" s="307">
        <v>51797943.380000062</v>
      </c>
      <c r="G410" s="307">
        <v>3863635.0443680054</v>
      </c>
      <c r="H410" s="182">
        <v>-6.6532852953062549E-2</v>
      </c>
      <c r="I410" s="59"/>
      <c r="J410" s="5"/>
    </row>
    <row r="411" spans="1:11" s="60" customFormat="1" ht="10.5" customHeight="1" x14ac:dyDescent="0.2">
      <c r="A411" s="24"/>
      <c r="B411" s="37" t="s">
        <v>442</v>
      </c>
      <c r="C411" s="306">
        <v>552119.51000000688</v>
      </c>
      <c r="D411" s="306">
        <v>315412.13999999518</v>
      </c>
      <c r="E411" s="306">
        <v>867531.650000002</v>
      </c>
      <c r="F411" s="307">
        <v>40483.500000000044</v>
      </c>
      <c r="G411" s="307">
        <v>4845.6099999999997</v>
      </c>
      <c r="H411" s="182">
        <v>-0.73469230526668627</v>
      </c>
      <c r="I411" s="59"/>
      <c r="J411" s="5"/>
    </row>
    <row r="412" spans="1:11" s="57" customFormat="1" ht="10.5" customHeight="1" x14ac:dyDescent="0.2">
      <c r="A412" s="6"/>
      <c r="B412" s="37" t="s">
        <v>147</v>
      </c>
      <c r="C412" s="306">
        <v>832610.27000011259</v>
      </c>
      <c r="D412" s="306">
        <v>898201.00000013248</v>
      </c>
      <c r="E412" s="306">
        <v>1730811.2700002452</v>
      </c>
      <c r="F412" s="307">
        <v>161296.39999999851</v>
      </c>
      <c r="G412" s="307">
        <v>7104.9699999999912</v>
      </c>
      <c r="H412" s="182">
        <v>-5.989461589378986E-2</v>
      </c>
      <c r="I412" s="56"/>
      <c r="J412" s="5"/>
    </row>
    <row r="413" spans="1:11" s="57" customFormat="1" ht="10.5" customHeight="1" x14ac:dyDescent="0.2">
      <c r="A413" s="6"/>
      <c r="B413" s="37" t="s">
        <v>148</v>
      </c>
      <c r="C413" s="306">
        <v>4961783.44000048</v>
      </c>
      <c r="D413" s="306">
        <v>5662413.5599992592</v>
      </c>
      <c r="E413" s="306">
        <v>10624196.999999737</v>
      </c>
      <c r="F413" s="307">
        <v>847455.94000004709</v>
      </c>
      <c r="G413" s="307">
        <v>45039.26000000046</v>
      </c>
      <c r="H413" s="182">
        <v>-9.0115603961743895E-2</v>
      </c>
      <c r="I413" s="56"/>
      <c r="J413" s="5"/>
    </row>
    <row r="414" spans="1:11" s="60" customFormat="1" ht="10.5" customHeight="1" x14ac:dyDescent="0.2">
      <c r="A414" s="24"/>
      <c r="B414" s="37" t="s">
        <v>125</v>
      </c>
      <c r="C414" s="306">
        <v>1819761.8599999866</v>
      </c>
      <c r="D414" s="306">
        <v>1967781.4099998584</v>
      </c>
      <c r="E414" s="306">
        <v>3787543.2699998454</v>
      </c>
      <c r="F414" s="307">
        <v>365599.11000000348</v>
      </c>
      <c r="G414" s="307">
        <v>42002.829999999929</v>
      </c>
      <c r="H414" s="182">
        <v>2.763575772681337E-2</v>
      </c>
      <c r="I414" s="59"/>
      <c r="J414" s="5"/>
    </row>
    <row r="415" spans="1:11" s="60" customFormat="1" ht="10.5" customHeight="1" x14ac:dyDescent="0.2">
      <c r="A415" s="24"/>
      <c r="B415" s="37" t="s">
        <v>149</v>
      </c>
      <c r="C415" s="306">
        <v>56006.579999999303</v>
      </c>
      <c r="D415" s="306">
        <v>261068.63000000297</v>
      </c>
      <c r="E415" s="306">
        <v>317075.21000000223</v>
      </c>
      <c r="F415" s="307">
        <v>1220.7300000000009</v>
      </c>
      <c r="G415" s="307">
        <v>1161.7900000000002</v>
      </c>
      <c r="H415" s="182">
        <v>-0.13767939187150491</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135.5</v>
      </c>
      <c r="D417" s="306">
        <v>-48647159</v>
      </c>
      <c r="E417" s="306">
        <v>-48647023.5</v>
      </c>
      <c r="F417" s="307">
        <v>-67076</v>
      </c>
      <c r="G417" s="307">
        <v>-316025</v>
      </c>
      <c r="H417" s="182">
        <v>1.8355606541345271E-2</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6522.0709900000002</v>
      </c>
      <c r="E419" s="306">
        <v>6522.0709900000002</v>
      </c>
      <c r="F419" s="307"/>
      <c r="G419" s="307"/>
      <c r="H419" s="182"/>
      <c r="I419" s="59"/>
      <c r="K419" s="209"/>
    </row>
    <row r="420" spans="1:11" s="60" customFormat="1" ht="10.5" customHeight="1" x14ac:dyDescent="0.2">
      <c r="A420" s="24"/>
      <c r="B420" s="575" t="s">
        <v>491</v>
      </c>
      <c r="C420" s="306"/>
      <c r="D420" s="306">
        <v>2908.2000000000003</v>
      </c>
      <c r="E420" s="306">
        <v>2908.2000000000003</v>
      </c>
      <c r="F420" s="307"/>
      <c r="G420" s="307">
        <v>251.59999999999997</v>
      </c>
      <c r="H420" s="182"/>
      <c r="I420" s="59"/>
      <c r="K420" s="209"/>
    </row>
    <row r="421" spans="1:11" s="60" customFormat="1" ht="10.5" customHeight="1" x14ac:dyDescent="0.2">
      <c r="A421" s="24"/>
      <c r="B421" s="41" t="s">
        <v>150</v>
      </c>
      <c r="C421" s="311">
        <v>280232181.73002589</v>
      </c>
      <c r="D421" s="311">
        <v>265330754.56257597</v>
      </c>
      <c r="E421" s="311">
        <v>545562936.29260182</v>
      </c>
      <c r="F421" s="312">
        <v>53146923.060000114</v>
      </c>
      <c r="G421" s="312">
        <v>3648016.1043680059</v>
      </c>
      <c r="H421" s="184">
        <v>-7.9007794700619471E-2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28.2.2024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3338207814.9100032</v>
      </c>
      <c r="E434" s="306">
        <v>3338207814.9100032</v>
      </c>
      <c r="F434" s="307">
        <v>5149833.3500000024</v>
      </c>
      <c r="G434" s="307">
        <v>16900089.29000001</v>
      </c>
      <c r="H434" s="182">
        <v>0.11751627648775664</v>
      </c>
      <c r="I434" s="56"/>
      <c r="J434" s="5"/>
    </row>
    <row r="435" spans="1:11" s="57" customFormat="1" ht="10.5" customHeight="1" x14ac:dyDescent="0.2">
      <c r="A435" s="6"/>
      <c r="B435" s="16" t="s">
        <v>10</v>
      </c>
      <c r="C435" s="306">
        <v>821006320.23990357</v>
      </c>
      <c r="D435" s="306"/>
      <c r="E435" s="306">
        <v>821006320.23990357</v>
      </c>
      <c r="F435" s="307">
        <v>18901.239999999991</v>
      </c>
      <c r="G435" s="307">
        <v>4843184.4099999946</v>
      </c>
      <c r="H435" s="182">
        <v>7.812237554047341E-2</v>
      </c>
      <c r="I435" s="56"/>
      <c r="J435" s="5"/>
    </row>
    <row r="436" spans="1:11" s="60" customFormat="1" ht="10.5" customHeight="1" x14ac:dyDescent="0.2">
      <c r="A436" s="24"/>
      <c r="B436" s="16" t="s">
        <v>9</v>
      </c>
      <c r="C436" s="306">
        <v>22611.770000000004</v>
      </c>
      <c r="D436" s="306"/>
      <c r="E436" s="306">
        <v>22611.770000000004</v>
      </c>
      <c r="F436" s="307"/>
      <c r="G436" s="307">
        <v>44.76</v>
      </c>
      <c r="H436" s="182"/>
      <c r="I436" s="59"/>
      <c r="J436" s="5"/>
    </row>
    <row r="437" spans="1:11" s="60" customFormat="1" x14ac:dyDescent="0.2">
      <c r="A437" s="24"/>
      <c r="B437" s="16" t="s">
        <v>299</v>
      </c>
      <c r="C437" s="306">
        <v>77827730.659998149</v>
      </c>
      <c r="D437" s="306"/>
      <c r="E437" s="306">
        <v>77827730.659998149</v>
      </c>
      <c r="F437" s="307"/>
      <c r="G437" s="307">
        <v>270362.71000000124</v>
      </c>
      <c r="H437" s="182">
        <v>5.5283309140570447E-2</v>
      </c>
      <c r="I437" s="59"/>
      <c r="J437" s="5"/>
    </row>
    <row r="438" spans="1:11" s="57" customFormat="1" x14ac:dyDescent="0.2">
      <c r="A438" s="6"/>
      <c r="B438" s="16" t="s">
        <v>11</v>
      </c>
      <c r="C438" s="306">
        <v>447454.63000000018</v>
      </c>
      <c r="D438" s="306"/>
      <c r="E438" s="306">
        <v>447454.63000000018</v>
      </c>
      <c r="F438" s="307"/>
      <c r="G438" s="307">
        <v>439983.23000000016</v>
      </c>
      <c r="H438" s="182">
        <v>0.13131322248626498</v>
      </c>
      <c r="I438" s="56"/>
      <c r="J438" s="5"/>
    </row>
    <row r="439" spans="1:11" s="57" customFormat="1" ht="10.5" customHeight="1" x14ac:dyDescent="0.2">
      <c r="A439" s="6"/>
      <c r="B439" s="16" t="s">
        <v>75</v>
      </c>
      <c r="C439" s="306">
        <v>12236305.329999123</v>
      </c>
      <c r="D439" s="306"/>
      <c r="E439" s="306">
        <v>12236305.329999123</v>
      </c>
      <c r="F439" s="313"/>
      <c r="G439" s="313">
        <v>67473.989999999758</v>
      </c>
      <c r="H439" s="185">
        <v>0.12020356498432205</v>
      </c>
      <c r="I439" s="66"/>
      <c r="J439" s="5"/>
    </row>
    <row r="440" spans="1:11" s="57" customFormat="1" ht="10.5" customHeight="1" x14ac:dyDescent="0.2">
      <c r="A440" s="6"/>
      <c r="B440" s="16" t="s">
        <v>85</v>
      </c>
      <c r="C440" s="306">
        <v>1602901.9300000053</v>
      </c>
      <c r="D440" s="306">
        <v>332909581.31000143</v>
      </c>
      <c r="E440" s="306">
        <v>334512483.24000144</v>
      </c>
      <c r="F440" s="313">
        <v>334512483.24000144</v>
      </c>
      <c r="G440" s="313">
        <v>1759673.1199999996</v>
      </c>
      <c r="H440" s="185">
        <v>1.5313939154714351E-2</v>
      </c>
      <c r="I440" s="66"/>
      <c r="J440" s="5"/>
    </row>
    <row r="441" spans="1:11" s="57" customFormat="1" ht="10.5" customHeight="1" x14ac:dyDescent="0.2">
      <c r="A441" s="6"/>
      <c r="B441" s="37" t="s">
        <v>25</v>
      </c>
      <c r="C441" s="306">
        <v>4565938.469999874</v>
      </c>
      <c r="D441" s="306">
        <v>62.650000000000006</v>
      </c>
      <c r="E441" s="306">
        <v>4566001.1199998744</v>
      </c>
      <c r="F441" s="313">
        <v>599.41</v>
      </c>
      <c r="G441" s="313">
        <v>18893.299999999992</v>
      </c>
      <c r="H441" s="185">
        <v>9.0977610732483338E-3</v>
      </c>
      <c r="I441" s="56"/>
      <c r="J441" s="5"/>
    </row>
    <row r="442" spans="1:11" s="57" customFormat="1" ht="10.5" customHeight="1" x14ac:dyDescent="0.2">
      <c r="A442" s="6"/>
      <c r="B442" s="37" t="s">
        <v>48</v>
      </c>
      <c r="C442" s="306"/>
      <c r="D442" s="306">
        <v>1303337.2400050145</v>
      </c>
      <c r="E442" s="306">
        <v>1303337.2400050145</v>
      </c>
      <c r="F442" s="307">
        <v>475.11304500000006</v>
      </c>
      <c r="G442" s="307">
        <v>4191.4432750000014</v>
      </c>
      <c r="H442" s="182">
        <v>0.19028503836086363</v>
      </c>
      <c r="I442" s="56"/>
      <c r="J442" s="5"/>
    </row>
    <row r="443" spans="1:11" s="60" customFormat="1" ht="10.5" customHeight="1" x14ac:dyDescent="0.2">
      <c r="A443" s="24"/>
      <c r="B443" s="37" t="s">
        <v>355</v>
      </c>
      <c r="C443" s="306">
        <v>42974.89999999979</v>
      </c>
      <c r="D443" s="306">
        <v>499419.02535800071</v>
      </c>
      <c r="E443" s="306">
        <v>542393.92535800056</v>
      </c>
      <c r="F443" s="307"/>
      <c r="G443" s="307">
        <v>3665.8</v>
      </c>
      <c r="H443" s="182"/>
      <c r="I443" s="59"/>
      <c r="J443" s="5"/>
    </row>
    <row r="444" spans="1:11" s="57" customFormat="1" ht="12.75" customHeight="1" x14ac:dyDescent="0.2">
      <c r="A444" s="6"/>
      <c r="B444" s="37" t="s">
        <v>79</v>
      </c>
      <c r="C444" s="314"/>
      <c r="D444" s="306">
        <v>19693487.300000008</v>
      </c>
      <c r="E444" s="306">
        <v>19693487.300000008</v>
      </c>
      <c r="F444" s="313"/>
      <c r="G444" s="313">
        <v>25986.5</v>
      </c>
      <c r="H444" s="185">
        <v>2.1955223172528182E-2</v>
      </c>
      <c r="I444" s="56"/>
    </row>
    <row r="445" spans="1:11" s="57" customFormat="1" ht="10.5" customHeight="1" x14ac:dyDescent="0.2">
      <c r="A445" s="6"/>
      <c r="B445" s="563" t="s">
        <v>432</v>
      </c>
      <c r="C445" s="314">
        <v>90074184.040021598</v>
      </c>
      <c r="D445" s="306">
        <v>109489861.02999836</v>
      </c>
      <c r="E445" s="306">
        <v>199564045.07001996</v>
      </c>
      <c r="F445" s="313"/>
      <c r="G445" s="313">
        <v>1447583.5100000571</v>
      </c>
      <c r="H445" s="185">
        <v>7.4285383065777033E-2</v>
      </c>
      <c r="I445" s="56"/>
      <c r="J445" s="5"/>
    </row>
    <row r="446" spans="1:11" s="57" customFormat="1" ht="10.5" customHeight="1" x14ac:dyDescent="0.2">
      <c r="A446" s="6"/>
      <c r="B446" s="563" t="s">
        <v>440</v>
      </c>
      <c r="C446" s="314">
        <v>2610122.7299999627</v>
      </c>
      <c r="D446" s="306">
        <v>1240082.2900000035</v>
      </c>
      <c r="E446" s="306">
        <v>3850205.0199999665</v>
      </c>
      <c r="F446" s="313"/>
      <c r="G446" s="313">
        <v>20976.079999999998</v>
      </c>
      <c r="H446" s="185">
        <v>0.71789337235085693</v>
      </c>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14358410.129999686</v>
      </c>
      <c r="D448" s="306">
        <v>20073635.580000125</v>
      </c>
      <c r="E448" s="306">
        <v>34432045.709999807</v>
      </c>
      <c r="F448" s="313"/>
      <c r="G448" s="313">
        <v>110743.40000000001</v>
      </c>
      <c r="H448" s="185">
        <v>-0.44644980629343745</v>
      </c>
      <c r="I448" s="56"/>
      <c r="J448" s="5"/>
      <c r="K448" s="57"/>
    </row>
    <row r="449" spans="1:11" s="60" customFormat="1" ht="14.25" customHeight="1" x14ac:dyDescent="0.2">
      <c r="A449" s="24"/>
      <c r="B449" s="574" t="s">
        <v>493</v>
      </c>
      <c r="C449" s="314"/>
      <c r="D449" s="306">
        <v>3088118.6716100005</v>
      </c>
      <c r="E449" s="306">
        <v>3088118.6716100005</v>
      </c>
      <c r="F449" s="313"/>
      <c r="G449" s="313"/>
      <c r="H449" s="185"/>
      <c r="I449" s="56"/>
      <c r="J449" s="5"/>
      <c r="K449" s="57"/>
    </row>
    <row r="450" spans="1:11" s="60" customFormat="1" ht="14.25" customHeight="1" x14ac:dyDescent="0.2">
      <c r="A450" s="24"/>
      <c r="B450" s="563" t="s">
        <v>445</v>
      </c>
      <c r="C450" s="314"/>
      <c r="D450" s="306">
        <v>61383.449999991106</v>
      </c>
      <c r="E450" s="306">
        <v>61383.449999991106</v>
      </c>
      <c r="F450" s="313"/>
      <c r="G450" s="313">
        <v>192.33999999999909</v>
      </c>
      <c r="H450" s="185">
        <v>2.8975480982961432E-2</v>
      </c>
      <c r="I450" s="56"/>
      <c r="J450" s="5"/>
      <c r="K450" s="57"/>
    </row>
    <row r="451" spans="1:11" ht="14.25" customHeight="1" x14ac:dyDescent="0.2">
      <c r="A451" s="2"/>
      <c r="B451" s="16" t="s">
        <v>280</v>
      </c>
      <c r="C451" s="310"/>
      <c r="D451" s="306">
        <v>-146343304.28999645</v>
      </c>
      <c r="E451" s="306">
        <v>-146343304.28999645</v>
      </c>
      <c r="F451" s="313"/>
      <c r="G451" s="313">
        <v>-831057.71999999438</v>
      </c>
      <c r="H451" s="185">
        <v>5.0324142843744868E-2</v>
      </c>
      <c r="I451" s="59"/>
      <c r="J451" s="60"/>
      <c r="K451" s="60"/>
    </row>
    <row r="452" spans="1:11" ht="10.5" customHeight="1" x14ac:dyDescent="0.2">
      <c r="A452" s="2"/>
      <c r="B452" s="29" t="s">
        <v>156</v>
      </c>
      <c r="C452" s="308">
        <v>1024794954.8299218</v>
      </c>
      <c r="D452" s="308">
        <v>3680223479.1669793</v>
      </c>
      <c r="E452" s="308">
        <v>4705018433.9969006</v>
      </c>
      <c r="F452" s="315">
        <v>339682292.35304636</v>
      </c>
      <c r="G452" s="315">
        <v>25081986.163275067</v>
      </c>
      <c r="H452" s="186">
        <v>9.443282775121431E-2</v>
      </c>
      <c r="I452" s="69"/>
      <c r="K452" s="209" t="b">
        <f>IF(ABS(E452-SUM(E434:E451))&lt;0.001,TRUE,FALSE)</f>
        <v>1</v>
      </c>
    </row>
    <row r="453" spans="1:11" ht="21" customHeight="1" x14ac:dyDescent="0.2">
      <c r="A453" s="2"/>
      <c r="B453" s="29" t="s">
        <v>153</v>
      </c>
      <c r="C453" s="308"/>
      <c r="D453" s="308">
        <v>70751.44</v>
      </c>
      <c r="E453" s="308">
        <v>70751.44</v>
      </c>
      <c r="F453" s="315"/>
      <c r="G453" s="315"/>
      <c r="H453" s="186">
        <v>1.8390388663120261E-2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238500910.23999393</v>
      </c>
      <c r="D456" s="317">
        <v>803946138.7699964</v>
      </c>
      <c r="E456" s="317">
        <v>1042447049.0099903</v>
      </c>
      <c r="F456" s="318"/>
      <c r="G456" s="318">
        <v>5663400.9599999962</v>
      </c>
      <c r="H456" s="281">
        <v>9.1877175564054836E-2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71891568.680004045</v>
      </c>
      <c r="D458" s="317">
        <v>23403642.760000776</v>
      </c>
      <c r="E458" s="317">
        <v>95295211.440004826</v>
      </c>
      <c r="F458" s="318"/>
      <c r="G458" s="318">
        <v>541188.070000001</v>
      </c>
      <c r="H458" s="281">
        <v>4.6467006118774856E-2</v>
      </c>
      <c r="I458" s="69"/>
    </row>
    <row r="459" spans="1:11" ht="10.5" customHeight="1" x14ac:dyDescent="0.2">
      <c r="A459" s="2"/>
      <c r="B459" s="16" t="s">
        <v>258</v>
      </c>
      <c r="C459" s="317">
        <v>12379067.309999945</v>
      </c>
      <c r="D459" s="317">
        <v>3380092.0799999996</v>
      </c>
      <c r="E459" s="317">
        <v>15759159.389999945</v>
      </c>
      <c r="F459" s="318"/>
      <c r="G459" s="318">
        <v>52913.460000000014</v>
      </c>
      <c r="H459" s="281">
        <v>0.20654363897584682</v>
      </c>
      <c r="I459" s="69"/>
    </row>
    <row r="460" spans="1:11" ht="10.5" customHeight="1" x14ac:dyDescent="0.2">
      <c r="A460" s="2"/>
      <c r="B460" s="67" t="s">
        <v>259</v>
      </c>
      <c r="C460" s="317">
        <v>47360570.969999984</v>
      </c>
      <c r="D460" s="317">
        <v>13250465.45999999</v>
      </c>
      <c r="E460" s="317">
        <v>60611036.429999977</v>
      </c>
      <c r="F460" s="318"/>
      <c r="G460" s="318">
        <v>271617.83999999997</v>
      </c>
      <c r="H460" s="281">
        <v>-2.1381132491309129E-2</v>
      </c>
      <c r="I460" s="69"/>
    </row>
    <row r="461" spans="1:11" ht="10.5" customHeight="1" x14ac:dyDescent="0.2">
      <c r="A461" s="2"/>
      <c r="B461" s="67" t="s">
        <v>260</v>
      </c>
      <c r="C461" s="317">
        <v>1545817.4899999928</v>
      </c>
      <c r="D461" s="317">
        <v>3660532.6000000695</v>
      </c>
      <c r="E461" s="317">
        <v>5206350.0900000632</v>
      </c>
      <c r="F461" s="318"/>
      <c r="G461" s="318">
        <v>23826.229999999996</v>
      </c>
      <c r="H461" s="281">
        <v>0.19707925634370715</v>
      </c>
      <c r="I461" s="71"/>
    </row>
    <row r="462" spans="1:11" ht="18.75" customHeight="1" x14ac:dyDescent="0.2">
      <c r="A462" s="2"/>
      <c r="B462" s="67" t="s">
        <v>261</v>
      </c>
      <c r="C462" s="317"/>
      <c r="D462" s="317">
        <v>2435098.8499999978</v>
      </c>
      <c r="E462" s="317">
        <v>2435098.8499999978</v>
      </c>
      <c r="F462" s="318"/>
      <c r="G462" s="318">
        <v>9653.9100000000017</v>
      </c>
      <c r="H462" s="281">
        <v>0.10108261011043562</v>
      </c>
      <c r="I462" s="69"/>
    </row>
    <row r="463" spans="1:11" ht="10.5" customHeight="1" x14ac:dyDescent="0.2">
      <c r="A463" s="2"/>
      <c r="B463" s="67" t="s">
        <v>262</v>
      </c>
      <c r="C463" s="317">
        <v>1604924.7300000039</v>
      </c>
      <c r="D463" s="317">
        <v>13070724.989999946</v>
      </c>
      <c r="E463" s="317">
        <v>14675649.71999995</v>
      </c>
      <c r="F463" s="318"/>
      <c r="G463" s="318">
        <v>46991.210000000006</v>
      </c>
      <c r="H463" s="281">
        <v>4.8988169829326633E-2</v>
      </c>
      <c r="I463" s="69"/>
    </row>
    <row r="464" spans="1:11" ht="10.5" customHeight="1" x14ac:dyDescent="0.2">
      <c r="A464" s="2"/>
      <c r="B464" s="67" t="s">
        <v>264</v>
      </c>
      <c r="C464" s="317"/>
      <c r="D464" s="317">
        <v>54334817.620000392</v>
      </c>
      <c r="E464" s="317">
        <v>54334817.620000392</v>
      </c>
      <c r="F464" s="318"/>
      <c r="G464" s="318">
        <v>265148.79999999999</v>
      </c>
      <c r="H464" s="281">
        <v>8.1681023029520849E-2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108909.42000000043</v>
      </c>
      <c r="D467" s="317">
        <v>419352.6899999989</v>
      </c>
      <c r="E467" s="317">
        <v>528262.10999999929</v>
      </c>
      <c r="F467" s="318"/>
      <c r="G467" s="318">
        <v>1804.12</v>
      </c>
      <c r="H467" s="281">
        <v>-1.5336300472247544E-2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22916632.700000141</v>
      </c>
      <c r="E470" s="317">
        <v>22916632.700000141</v>
      </c>
      <c r="F470" s="318"/>
      <c r="G470" s="318">
        <v>94873.760000000053</v>
      </c>
      <c r="H470" s="281">
        <v>1.3171157174708625E-2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158471.85</v>
      </c>
      <c r="E472" s="317">
        <v>158471.85</v>
      </c>
      <c r="F472" s="318"/>
      <c r="G472" s="318">
        <v>15.010000000000002</v>
      </c>
      <c r="H472" s="281"/>
      <c r="I472" s="69"/>
    </row>
    <row r="473" spans="1:11" s="28" customFormat="1" x14ac:dyDescent="0.2">
      <c r="A473" s="54"/>
      <c r="B473" s="29" t="s">
        <v>155</v>
      </c>
      <c r="C473" s="308">
        <v>373391768.83999783</v>
      </c>
      <c r="D473" s="308">
        <v>940975970.36999774</v>
      </c>
      <c r="E473" s="308">
        <v>1314367739.2099955</v>
      </c>
      <c r="F473" s="315"/>
      <c r="G473" s="315">
        <v>6971433.3699999973</v>
      </c>
      <c r="H473" s="186">
        <v>8.1958190865099034E-2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728444.27000000037</v>
      </c>
      <c r="D475" s="308">
        <v>428515.63000000006</v>
      </c>
      <c r="E475" s="308">
        <v>1156959.9000000004</v>
      </c>
      <c r="F475" s="315"/>
      <c r="G475" s="315">
        <v>49167.41</v>
      </c>
      <c r="H475" s="186">
        <v>-0.15633721219710595</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-1076.1199999999999</v>
      </c>
      <c r="D477" s="306">
        <v>-482.38000000000034</v>
      </c>
      <c r="E477" s="306">
        <v>-1558.5000000000002</v>
      </c>
      <c r="F477" s="313"/>
      <c r="G477" s="313"/>
      <c r="H477" s="185"/>
      <c r="I477" s="69"/>
    </row>
    <row r="478" spans="1:11" s="28" customFormat="1" ht="10.5" customHeight="1" x14ac:dyDescent="0.2">
      <c r="A478" s="54"/>
      <c r="B478" s="75" t="s">
        <v>159</v>
      </c>
      <c r="C478" s="306">
        <v>26095909.510000207</v>
      </c>
      <c r="D478" s="306">
        <v>234185324.38349956</v>
      </c>
      <c r="E478" s="306">
        <v>260281233.89349976</v>
      </c>
      <c r="F478" s="313"/>
      <c r="G478" s="313">
        <v>985873.87999999954</v>
      </c>
      <c r="H478" s="185">
        <v>6.1885865678753538E-2</v>
      </c>
      <c r="I478" s="70"/>
    </row>
    <row r="479" spans="1:11" ht="10.5" customHeight="1" x14ac:dyDescent="0.2">
      <c r="A479" s="2"/>
      <c r="B479" s="75" t="s">
        <v>26</v>
      </c>
      <c r="C479" s="306">
        <v>8036927.749999986</v>
      </c>
      <c r="D479" s="306">
        <v>127896242.95999986</v>
      </c>
      <c r="E479" s="306">
        <v>135933170.70999986</v>
      </c>
      <c r="F479" s="313"/>
      <c r="G479" s="313">
        <v>750191.63000000094</v>
      </c>
      <c r="H479" s="185">
        <v>9.0967144339492156E-2</v>
      </c>
      <c r="I479" s="69"/>
    </row>
    <row r="480" spans="1:11" ht="10.5" customHeight="1" x14ac:dyDescent="0.2">
      <c r="A480" s="2"/>
      <c r="B480" s="75" t="s">
        <v>27</v>
      </c>
      <c r="C480" s="306">
        <v>24529047.169999875</v>
      </c>
      <c r="D480" s="306">
        <v>402541589.71000236</v>
      </c>
      <c r="E480" s="306">
        <v>427070636.8800022</v>
      </c>
      <c r="F480" s="313"/>
      <c r="G480" s="313">
        <v>2208484.5399999996</v>
      </c>
      <c r="H480" s="185">
        <v>0.10933744598605077</v>
      </c>
      <c r="I480" s="69"/>
    </row>
    <row r="481" spans="1:11" ht="10.5" customHeight="1" x14ac:dyDescent="0.2">
      <c r="A481" s="2"/>
      <c r="B481" s="75" t="s">
        <v>274</v>
      </c>
      <c r="C481" s="306">
        <v>693245.95000000065</v>
      </c>
      <c r="D481" s="306">
        <v>10293525.35</v>
      </c>
      <c r="E481" s="306">
        <v>10986771.299999999</v>
      </c>
      <c r="F481" s="313"/>
      <c r="G481" s="313">
        <v>81993.120000000054</v>
      </c>
      <c r="H481" s="185">
        <v>7.0386863011498324E-2</v>
      </c>
      <c r="I481" s="69"/>
    </row>
    <row r="482" spans="1:11" ht="10.5" customHeight="1" x14ac:dyDescent="0.2">
      <c r="A482" s="2"/>
      <c r="B482" s="75" t="s">
        <v>273</v>
      </c>
      <c r="C482" s="306">
        <v>2047.5</v>
      </c>
      <c r="D482" s="306">
        <v>42640</v>
      </c>
      <c r="E482" s="306">
        <v>44687.5</v>
      </c>
      <c r="F482" s="313"/>
      <c r="G482" s="313">
        <v>40975</v>
      </c>
      <c r="H482" s="185">
        <v>0.6631137285083839</v>
      </c>
      <c r="I482" s="69"/>
    </row>
    <row r="483" spans="1:11" ht="10.5" customHeight="1" x14ac:dyDescent="0.2">
      <c r="A483" s="2"/>
      <c r="B483" s="75" t="s">
        <v>49</v>
      </c>
      <c r="C483" s="306">
        <v>22685.29</v>
      </c>
      <c r="D483" s="306">
        <v>86359791.473065212</v>
      </c>
      <c r="E483" s="306">
        <v>86382476.763065204</v>
      </c>
      <c r="F483" s="313"/>
      <c r="G483" s="313">
        <v>278099.27000000014</v>
      </c>
      <c r="H483" s="185">
        <v>-5.4341256623474443E-2</v>
      </c>
      <c r="I483" s="69"/>
    </row>
    <row r="484" spans="1:11" ht="10.5" customHeight="1" x14ac:dyDescent="0.2">
      <c r="A484" s="2"/>
      <c r="B484" s="37" t="s">
        <v>349</v>
      </c>
      <c r="C484" s="305"/>
      <c r="D484" s="306">
        <v>825841.91006199981</v>
      </c>
      <c r="E484" s="306">
        <v>825841.91006199981</v>
      </c>
      <c r="F484" s="313"/>
      <c r="G484" s="313"/>
      <c r="H484" s="185"/>
      <c r="I484" s="69"/>
    </row>
    <row r="485" spans="1:11" x14ac:dyDescent="0.2">
      <c r="A485" s="2"/>
      <c r="B485" s="574" t="s">
        <v>459</v>
      </c>
      <c r="C485" s="306"/>
      <c r="D485" s="306">
        <v>56440</v>
      </c>
      <c r="E485" s="306">
        <v>56440</v>
      </c>
      <c r="F485" s="313"/>
      <c r="G485" s="313"/>
      <c r="H485" s="185">
        <v>0.598142484992638</v>
      </c>
      <c r="I485" s="69"/>
    </row>
    <row r="486" spans="1:11" x14ac:dyDescent="0.2">
      <c r="A486" s="2"/>
      <c r="B486" s="75" t="s">
        <v>28</v>
      </c>
      <c r="C486" s="306">
        <v>388498.02999999985</v>
      </c>
      <c r="D486" s="306">
        <v>3619711.7399999974</v>
      </c>
      <c r="E486" s="306">
        <v>4008209.7699999972</v>
      </c>
      <c r="F486" s="313"/>
      <c r="G486" s="313">
        <v>5554.2899999999991</v>
      </c>
      <c r="H486" s="185">
        <v>5.2116733382111535E-2</v>
      </c>
      <c r="I486" s="69"/>
    </row>
    <row r="487" spans="1:11" ht="10.5" customHeight="1" x14ac:dyDescent="0.2">
      <c r="A487" s="2"/>
      <c r="B487" s="37" t="s">
        <v>280</v>
      </c>
      <c r="C487" s="306"/>
      <c r="D487" s="306">
        <v>-12116459.89000001</v>
      </c>
      <c r="E487" s="306">
        <v>-12116459.89000001</v>
      </c>
      <c r="F487" s="313"/>
      <c r="G487" s="313">
        <v>-56905.460000000006</v>
      </c>
      <c r="H487" s="185">
        <v>9.9520727795713304E-2</v>
      </c>
      <c r="I487" s="69"/>
    </row>
    <row r="488" spans="1:11" ht="10.5" customHeight="1" x14ac:dyDescent="0.2">
      <c r="A488" s="2"/>
      <c r="B488" s="35" t="s">
        <v>160</v>
      </c>
      <c r="C488" s="308">
        <v>59767285.080000073</v>
      </c>
      <c r="D488" s="308">
        <v>853704165.25662887</v>
      </c>
      <c r="E488" s="308">
        <v>913471450.33662903</v>
      </c>
      <c r="F488" s="315"/>
      <c r="G488" s="315">
        <v>4294266.2700000005</v>
      </c>
      <c r="H488" s="186">
        <v>7.5504789651307913E-2</v>
      </c>
      <c r="I488" s="69"/>
      <c r="K488" s="209" t="b">
        <f>IF(ABS(E488-SUM(E477:E487))&lt;0.001,TRUE,FALSE)</f>
        <v>1</v>
      </c>
    </row>
    <row r="489" spans="1:11" ht="10.5" customHeight="1" x14ac:dyDescent="0.2">
      <c r="A489" s="2"/>
      <c r="B489" s="76" t="s">
        <v>33</v>
      </c>
      <c r="C489" s="306">
        <v>18488.93</v>
      </c>
      <c r="D489" s="306">
        <v>133596.88</v>
      </c>
      <c r="E489" s="306">
        <v>152085.81</v>
      </c>
      <c r="F489" s="313"/>
      <c r="G489" s="313"/>
      <c r="H489" s="185"/>
      <c r="I489" s="69"/>
    </row>
    <row r="490" spans="1:11" x14ac:dyDescent="0.2">
      <c r="A490" s="2"/>
      <c r="B490" s="76" t="s">
        <v>383</v>
      </c>
      <c r="C490" s="306"/>
      <c r="D490" s="306">
        <v>563540.07998999988</v>
      </c>
      <c r="E490" s="306">
        <v>563540.07998999988</v>
      </c>
      <c r="F490" s="313"/>
      <c r="G490" s="313"/>
      <c r="H490" s="185">
        <v>-0.19931285954991251</v>
      </c>
      <c r="I490" s="69"/>
    </row>
    <row r="491" spans="1:11" ht="10.5" customHeight="1" x14ac:dyDescent="0.2">
      <c r="A491" s="2"/>
      <c r="B491" s="76" t="s">
        <v>446</v>
      </c>
      <c r="C491" s="306"/>
      <c r="D491" s="306">
        <v>2043519.0268800005</v>
      </c>
      <c r="E491" s="306">
        <v>2043519.0268800005</v>
      </c>
      <c r="F491" s="313"/>
      <c r="G491" s="313"/>
      <c r="H491" s="185"/>
      <c r="I491" s="69"/>
    </row>
    <row r="492" spans="1:11" ht="10.5" customHeight="1" x14ac:dyDescent="0.2">
      <c r="A492" s="2"/>
      <c r="B492" s="76" t="s">
        <v>477</v>
      </c>
      <c r="C492" s="306"/>
      <c r="D492" s="306">
        <v>11167182.494004978</v>
      </c>
      <c r="E492" s="306">
        <v>11167182.494004978</v>
      </c>
      <c r="F492" s="313"/>
      <c r="G492" s="313">
        <v>22467.760175000018</v>
      </c>
      <c r="H492" s="185">
        <v>-0.65472681916951703</v>
      </c>
      <c r="I492" s="69"/>
    </row>
    <row r="493" spans="1:11" ht="10.5" customHeight="1" x14ac:dyDescent="0.2">
      <c r="A493" s="2"/>
      <c r="B493" s="76" t="s">
        <v>492</v>
      </c>
      <c r="C493" s="306"/>
      <c r="D493" s="306">
        <v>696798.54584500007</v>
      </c>
      <c r="E493" s="306">
        <v>696798.54584500007</v>
      </c>
      <c r="F493" s="313"/>
      <c r="G493" s="313">
        <v>-0.46175000000000005</v>
      </c>
      <c r="H493" s="185"/>
      <c r="I493" s="69"/>
    </row>
    <row r="494" spans="1:11" x14ac:dyDescent="0.2">
      <c r="A494" s="2"/>
      <c r="B494" s="76" t="s">
        <v>439</v>
      </c>
      <c r="C494" s="306"/>
      <c r="D494" s="306">
        <v>36848983.93110498</v>
      </c>
      <c r="E494" s="306">
        <v>36848983.93110498</v>
      </c>
      <c r="F494" s="313"/>
      <c r="G494" s="313"/>
      <c r="H494" s="185">
        <v>0.71336996363025063</v>
      </c>
      <c r="I494" s="69"/>
    </row>
    <row r="495" spans="1:11" x14ac:dyDescent="0.2">
      <c r="A495" s="2"/>
      <c r="B495" s="76" t="s">
        <v>480</v>
      </c>
      <c r="C495" s="306"/>
      <c r="D495" s="306">
        <v>201205</v>
      </c>
      <c r="E495" s="306">
        <v>201205</v>
      </c>
      <c r="F495" s="313"/>
      <c r="G495" s="313">
        <v>110</v>
      </c>
      <c r="H495" s="185">
        <v>0.54227337557309707</v>
      </c>
      <c r="I495" s="69"/>
    </row>
    <row r="496" spans="1:11" s="80" customFormat="1" ht="12.75" x14ac:dyDescent="0.2">
      <c r="A496" s="2"/>
      <c r="B496" s="76" t="s">
        <v>490</v>
      </c>
      <c r="C496" s="306">
        <v>51226.999999999993</v>
      </c>
      <c r="D496" s="306">
        <v>1734780.0299999989</v>
      </c>
      <c r="E496" s="306">
        <v>1786007.0299999986</v>
      </c>
      <c r="F496" s="313"/>
      <c r="G496" s="313">
        <v>8562.93</v>
      </c>
      <c r="H496" s="185"/>
      <c r="I496" s="79"/>
      <c r="J496" s="5"/>
    </row>
    <row r="497" spans="1:12" s="80" customFormat="1" ht="12.75" x14ac:dyDescent="0.2">
      <c r="A497" s="2"/>
      <c r="B497" s="76" t="s">
        <v>494</v>
      </c>
      <c r="C497" s="306"/>
      <c r="D497" s="306">
        <v>387530.83359600004</v>
      </c>
      <c r="E497" s="306">
        <v>387530.83359600004</v>
      </c>
      <c r="F497" s="313"/>
      <c r="G497" s="313"/>
      <c r="H497" s="185"/>
      <c r="I497" s="79"/>
      <c r="J497" s="5"/>
    </row>
    <row r="498" spans="1:12" s="80" customFormat="1" ht="12.75" x14ac:dyDescent="0.2">
      <c r="A498" s="2"/>
      <c r="B498" s="73" t="s">
        <v>158</v>
      </c>
      <c r="C498" s="306"/>
      <c r="D498" s="306">
        <v>61702.49000000002</v>
      </c>
      <c r="E498" s="306">
        <v>61702.49000000002</v>
      </c>
      <c r="F498" s="313"/>
      <c r="G498" s="313"/>
      <c r="H498" s="185">
        <v>-0.12373187675140029</v>
      </c>
      <c r="I498" s="79"/>
      <c r="J498" s="5"/>
    </row>
    <row r="499" spans="1:12" ht="16.5" customHeight="1" x14ac:dyDescent="0.2">
      <c r="A499" s="77"/>
      <c r="B499" s="78" t="s">
        <v>297</v>
      </c>
      <c r="C499" s="308">
        <v>60565445.280000068</v>
      </c>
      <c r="D499" s="308">
        <v>907971520.19805002</v>
      </c>
      <c r="E499" s="308">
        <v>968536965.47805011</v>
      </c>
      <c r="F499" s="315"/>
      <c r="G499" s="315">
        <v>4374573.9084250005</v>
      </c>
      <c r="H499" s="186">
        <v>5.3017515408114946E-2</v>
      </c>
      <c r="I499" s="69"/>
      <c r="K499" s="209" t="b">
        <f>IF(ABS(E499-SUM(E475,E488,E489:E498))&lt;0.001,TRUE,FALSE)</f>
        <v>1</v>
      </c>
      <c r="L499" s="164"/>
    </row>
    <row r="500" spans="1:12" ht="12" customHeight="1" x14ac:dyDescent="0.2">
      <c r="A500" s="2"/>
      <c r="B500" s="76" t="s">
        <v>80</v>
      </c>
      <c r="C500" s="306"/>
      <c r="D500" s="306">
        <v>1063700370.3800018</v>
      </c>
      <c r="E500" s="306">
        <v>1063700370.3800018</v>
      </c>
      <c r="F500" s="313"/>
      <c r="G500" s="313"/>
      <c r="H500" s="185">
        <v>2.1002385252080202E-2</v>
      </c>
      <c r="I500" s="69"/>
    </row>
    <row r="501" spans="1:12" ht="12" customHeight="1" x14ac:dyDescent="0.2">
      <c r="A501" s="2"/>
      <c r="B501" s="76" t="s">
        <v>81</v>
      </c>
      <c r="C501" s="306"/>
      <c r="D501" s="306">
        <v>732468266.5700016</v>
      </c>
      <c r="E501" s="306">
        <v>732468266.5700016</v>
      </c>
      <c r="F501" s="313"/>
      <c r="G501" s="313"/>
      <c r="H501" s="185">
        <v>0.12109615323188372</v>
      </c>
      <c r="I501" s="69"/>
    </row>
    <row r="502" spans="1:12" ht="12" customHeight="1" x14ac:dyDescent="0.2">
      <c r="A502" s="2"/>
      <c r="B502" s="76" t="s">
        <v>438</v>
      </c>
      <c r="C502" s="306"/>
      <c r="D502" s="306">
        <v>75012387.349999949</v>
      </c>
      <c r="E502" s="306">
        <v>75012387.349999949</v>
      </c>
      <c r="F502" s="313"/>
      <c r="G502" s="313"/>
      <c r="H502" s="185">
        <v>0.1357049727367643</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1871181024.3000033</v>
      </c>
      <c r="E506" s="308">
        <v>1871181024.3000033</v>
      </c>
      <c r="F506" s="315"/>
      <c r="G506" s="315"/>
      <c r="H506" s="186">
        <v>6.2435214772738723E-2</v>
      </c>
      <c r="I506" s="70"/>
      <c r="J506" s="5"/>
      <c r="K506" s="209" t="b">
        <f>IF(ABS(E506-SUM(E500:E505))&lt;0.001,TRUE,FALSE)</f>
        <v>1</v>
      </c>
    </row>
    <row r="507" spans="1:12" ht="10.5" customHeight="1" x14ac:dyDescent="0.2">
      <c r="A507" s="54"/>
      <c r="B507" s="52" t="s">
        <v>157</v>
      </c>
      <c r="C507" s="308">
        <v>2312441364.0299745</v>
      </c>
      <c r="D507" s="308">
        <v>9340015665.4820728</v>
      </c>
      <c r="E507" s="308">
        <v>11652457029.512047</v>
      </c>
      <c r="F507" s="315">
        <v>339682292.35304636</v>
      </c>
      <c r="G507" s="315">
        <v>49153533.716068059</v>
      </c>
      <c r="H507" s="186">
        <v>7.2055809574328444E-2</v>
      </c>
      <c r="I507" s="69"/>
      <c r="K507" s="209" t="b">
        <f>IF(ABS(E507-SUM(E421,E407,E452:E453,E473,E474,E475,E488:E498,E506))&lt;0.001,TRUE,FALSE)</f>
        <v>1</v>
      </c>
    </row>
    <row r="508" spans="1:12" ht="10.5" customHeight="1" x14ac:dyDescent="0.2">
      <c r="A508" s="2"/>
      <c r="B508" s="167" t="s">
        <v>181</v>
      </c>
      <c r="C508" s="319"/>
      <c r="D508" s="319"/>
      <c r="E508" s="319"/>
      <c r="F508" s="320"/>
      <c r="G508" s="320"/>
      <c r="H508" s="240"/>
      <c r="I508" s="69"/>
    </row>
    <row r="509" spans="1:12" s="28" customFormat="1" x14ac:dyDescent="0.2">
      <c r="A509" s="2"/>
      <c r="B509" s="168" t="s">
        <v>182</v>
      </c>
      <c r="C509" s="321"/>
      <c r="D509" s="321">
        <v>51.34</v>
      </c>
      <c r="E509" s="321">
        <v>51.34</v>
      </c>
      <c r="F509" s="322"/>
      <c r="G509" s="322"/>
      <c r="H509" s="194"/>
      <c r="I509" s="70"/>
      <c r="J509" s="5"/>
    </row>
    <row r="510" spans="1:12" s="28" customFormat="1" ht="12.75" x14ac:dyDescent="0.2">
      <c r="A510" s="54"/>
      <c r="B510" s="212" t="s">
        <v>31</v>
      </c>
      <c r="C510" s="431">
        <v>4300219652.659977</v>
      </c>
      <c r="D510" s="431">
        <v>11532406208.369274</v>
      </c>
      <c r="E510" s="431">
        <v>15832625861.029259</v>
      </c>
      <c r="F510" s="432"/>
      <c r="G510" s="432">
        <v>73541829.958467096</v>
      </c>
      <c r="H510" s="433">
        <v>7.3107870626568427E-2</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67330.220000000016</v>
      </c>
      <c r="E514" s="323">
        <v>67330.220000000016</v>
      </c>
      <c r="F514" s="324"/>
      <c r="G514" s="324"/>
      <c r="H514" s="433">
        <v>-0.15231863952433322</v>
      </c>
      <c r="I514" s="70"/>
    </row>
    <row r="515" spans="1:11" s="28" customFormat="1" ht="12" x14ac:dyDescent="0.2">
      <c r="A515" s="54"/>
      <c r="B515" s="229" t="s">
        <v>421</v>
      </c>
      <c r="C515" s="229"/>
      <c r="D515" s="323">
        <v>25444.691349999994</v>
      </c>
      <c r="E515" s="323">
        <v>25444.691349999994</v>
      </c>
      <c r="F515" s="323"/>
      <c r="G515" s="324"/>
      <c r="H515" s="433">
        <v>-0.94477306198621824</v>
      </c>
      <c r="I515" s="70"/>
    </row>
    <row r="516" spans="1:11" s="28" customFormat="1" ht="12" hidden="1" x14ac:dyDescent="0.2">
      <c r="A516" s="54"/>
      <c r="B516" s="229" t="s">
        <v>495</v>
      </c>
      <c r="C516" s="323"/>
      <c r="D516" s="323"/>
      <c r="E516" s="323"/>
      <c r="F516" s="323"/>
      <c r="G516" s="324"/>
      <c r="H516" s="433"/>
      <c r="I516" s="70"/>
    </row>
    <row r="517" spans="1:11" s="28" customFormat="1" ht="12" x14ac:dyDescent="0.2">
      <c r="A517" s="54"/>
      <c r="B517" s="229" t="s">
        <v>389</v>
      </c>
      <c r="C517" s="323"/>
      <c r="D517" s="323">
        <v>13996.650000000003</v>
      </c>
      <c r="E517" s="323">
        <v>13996.650000000003</v>
      </c>
      <c r="F517" s="323"/>
      <c r="G517" s="324"/>
      <c r="H517" s="433">
        <v>0.38711301433329837</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PERIODE DU 1.1 AU 28.2.2024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597"/>
      <c r="C525" s="598"/>
      <c r="D525" s="87"/>
      <c r="E525" s="815" t="s">
        <v>6</v>
      </c>
      <c r="F525" s="339" t="str">
        <f>$H$5</f>
        <v>PCAP</v>
      </c>
      <c r="G525" s="814"/>
      <c r="H525" s="89"/>
      <c r="I525" s="20"/>
    </row>
    <row r="526" spans="1:11" ht="12.75" customHeight="1" x14ac:dyDescent="0.2">
      <c r="B526" s="616" t="s">
        <v>296</v>
      </c>
      <c r="C526" s="818"/>
      <c r="D526" s="90"/>
      <c r="E526" s="301"/>
      <c r="F526" s="239"/>
      <c r="G526" s="199"/>
      <c r="H526" s="90"/>
      <c r="I526" s="20"/>
    </row>
    <row r="527" spans="1:11" ht="18.75" customHeight="1" x14ac:dyDescent="0.2">
      <c r="A527" s="91"/>
      <c r="B527" s="622" t="s">
        <v>295</v>
      </c>
      <c r="C527" s="623"/>
      <c r="D527" s="93"/>
      <c r="E527" s="303"/>
      <c r="F527" s="237"/>
      <c r="G527" s="200"/>
      <c r="H527" s="93"/>
      <c r="I527" s="20"/>
    </row>
    <row r="528" spans="1:11" s="95" customFormat="1" ht="9" customHeight="1" x14ac:dyDescent="0.2">
      <c r="A528" s="6"/>
      <c r="B528" s="620"/>
      <c r="C528" s="621"/>
      <c r="D528" s="90"/>
      <c r="E528" s="301"/>
      <c r="F528" s="239"/>
      <c r="G528" s="199"/>
      <c r="H528" s="90"/>
      <c r="I528" s="94"/>
      <c r="J528" s="104"/>
    </row>
    <row r="529" spans="1:11" ht="18" customHeight="1" x14ac:dyDescent="0.2">
      <c r="A529" s="91"/>
      <c r="B529" s="92" t="s">
        <v>294</v>
      </c>
      <c r="C529" s="172"/>
      <c r="D529" s="93"/>
      <c r="E529" s="303">
        <v>12583052932.068251</v>
      </c>
      <c r="F529" s="237">
        <v>-3.5743535739236387E-2</v>
      </c>
      <c r="G529" s="200"/>
      <c r="H529" s="93"/>
      <c r="I529" s="20"/>
      <c r="J529" s="104"/>
      <c r="K529" s="209" t="b">
        <f>IF(ABS(E529-SUM(E530,E535,E547:E548,E551:E556))&lt;0.001,TRUE,FALSE)</f>
        <v>1</v>
      </c>
    </row>
    <row r="530" spans="1:11" ht="15" customHeight="1" x14ac:dyDescent="0.2">
      <c r="B530" s="618" t="s">
        <v>410</v>
      </c>
      <c r="C530" s="619"/>
      <c r="D530" s="90"/>
      <c r="E530" s="303">
        <v>3014201498.9672475</v>
      </c>
      <c r="F530" s="237">
        <v>-0.10876479817273599</v>
      </c>
      <c r="G530" s="201"/>
      <c r="H530" s="90"/>
      <c r="I530" s="20"/>
      <c r="J530" s="104"/>
      <c r="K530" s="209" t="b">
        <f>IF(ABS(E530-SUM(E531:E534))&lt;0.001,TRUE,FALSE)</f>
        <v>1</v>
      </c>
    </row>
    <row r="531" spans="1:11" ht="15" customHeight="1" x14ac:dyDescent="0.2">
      <c r="B531" s="609" t="s">
        <v>72</v>
      </c>
      <c r="C531" s="610"/>
      <c r="D531" s="90"/>
      <c r="E531" s="301">
        <v>246234814.84140101</v>
      </c>
      <c r="F531" s="239">
        <v>0.25317850429344535</v>
      </c>
      <c r="G531" s="199"/>
      <c r="H531" s="90"/>
      <c r="I531" s="20"/>
      <c r="J531" s="104"/>
    </row>
    <row r="532" spans="1:11" ht="15" customHeight="1" x14ac:dyDescent="0.2">
      <c r="B532" s="421" t="s">
        <v>404</v>
      </c>
      <c r="C532" s="404"/>
      <c r="D532" s="90"/>
      <c r="E532" s="301">
        <v>2757511313.6449871</v>
      </c>
      <c r="F532" s="239">
        <v>-0.13112085932084983</v>
      </c>
      <c r="G532" s="199"/>
      <c r="H532" s="90"/>
      <c r="I532" s="20"/>
      <c r="J532" s="104"/>
    </row>
    <row r="533" spans="1:11" ht="15" customHeight="1" x14ac:dyDescent="0.2">
      <c r="B533" s="421" t="s">
        <v>407</v>
      </c>
      <c r="C533" s="404"/>
      <c r="D533" s="90"/>
      <c r="E533" s="301">
        <v>8628805.754691001</v>
      </c>
      <c r="F533" s="239">
        <v>0.2461478781241504</v>
      </c>
      <c r="G533" s="199"/>
      <c r="H533" s="90"/>
      <c r="I533" s="20"/>
      <c r="J533" s="104"/>
    </row>
    <row r="534" spans="1:11" ht="15" customHeight="1" x14ac:dyDescent="0.2">
      <c r="B534" s="421" t="s">
        <v>405</v>
      </c>
      <c r="C534" s="404"/>
      <c r="D534" s="90"/>
      <c r="E534" s="301">
        <v>1826564.7261679997</v>
      </c>
      <c r="F534" s="239">
        <v>-0.63430969898229983</v>
      </c>
      <c r="G534" s="199"/>
      <c r="H534" s="90"/>
      <c r="I534" s="20"/>
      <c r="J534" s="104"/>
    </row>
    <row r="535" spans="1:11" ht="15" customHeight="1" x14ac:dyDescent="0.2">
      <c r="B535" s="601" t="s">
        <v>71</v>
      </c>
      <c r="C535" s="602"/>
      <c r="D535" s="90"/>
      <c r="E535" s="303">
        <v>7829984519.5659409</v>
      </c>
      <c r="F535" s="237">
        <v>0.11353213795500805</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4" t="s">
        <v>413</v>
      </c>
      <c r="C538" s="625"/>
      <c r="D538" s="90"/>
      <c r="E538" s="301">
        <v>6017941751.46</v>
      </c>
      <c r="F538" s="239">
        <v>0.11112280728924162</v>
      </c>
      <c r="G538" s="199"/>
      <c r="H538" s="90"/>
      <c r="I538" s="20"/>
      <c r="J538" s="104"/>
    </row>
    <row r="539" spans="1:11" ht="15" customHeight="1" x14ac:dyDescent="0.2">
      <c r="B539" s="609" t="s">
        <v>357</v>
      </c>
      <c r="C539" s="610"/>
      <c r="D539" s="90"/>
      <c r="E539" s="301">
        <v>1073538220.83</v>
      </c>
      <c r="F539" s="239">
        <v>0.15457002181714863</v>
      </c>
      <c r="G539" s="199"/>
      <c r="H539" s="90"/>
      <c r="I539" s="20"/>
      <c r="J539" s="104"/>
    </row>
    <row r="540" spans="1:11" ht="15" customHeight="1" x14ac:dyDescent="0.2">
      <c r="B540" s="609" t="s">
        <v>358</v>
      </c>
      <c r="C540" s="610"/>
      <c r="D540" s="90"/>
      <c r="E540" s="301">
        <v>200521236.37</v>
      </c>
      <c r="F540" s="239">
        <v>5.3029756562715802E-2</v>
      </c>
      <c r="G540" s="199"/>
      <c r="H540" s="90"/>
      <c r="I540" s="20"/>
      <c r="J540" s="104"/>
    </row>
    <row r="541" spans="1:11" ht="12.75" customHeight="1" x14ac:dyDescent="0.2">
      <c r="B541" s="609" t="s">
        <v>359</v>
      </c>
      <c r="C541" s="610"/>
      <c r="D541" s="90"/>
      <c r="E541" s="301">
        <v>537983310.90594137</v>
      </c>
      <c r="F541" s="239">
        <v>8.6101188744213797E-2</v>
      </c>
      <c r="G541" s="199"/>
      <c r="H541" s="90"/>
      <c r="I541" s="20"/>
      <c r="J541" s="104"/>
      <c r="K541" s="209" t="b">
        <f>IF(ABS(E541-SUM(E542:E546))&lt;0.001,TRUE,FALSE)</f>
        <v>1</v>
      </c>
    </row>
    <row r="542" spans="1:11" ht="15" customHeight="1" x14ac:dyDescent="0.2">
      <c r="B542" s="614" t="s">
        <v>394</v>
      </c>
      <c r="C542" s="615"/>
      <c r="D542" s="90"/>
      <c r="E542" s="301">
        <v>448716560.64725399</v>
      </c>
      <c r="F542" s="239">
        <v>4.4940617939857042E-2</v>
      </c>
      <c r="G542" s="199"/>
      <c r="H542" s="90"/>
      <c r="I542" s="20"/>
      <c r="J542" s="104"/>
    </row>
    <row r="543" spans="1:11" ht="15" customHeight="1" x14ac:dyDescent="0.2">
      <c r="B543" s="614" t="s">
        <v>395</v>
      </c>
      <c r="C543" s="615"/>
      <c r="D543" s="90"/>
      <c r="E543" s="301">
        <v>8464472.0466760006</v>
      </c>
      <c r="F543" s="239">
        <v>0.13855265445929987</v>
      </c>
      <c r="G543" s="199"/>
      <c r="H543" s="90"/>
      <c r="I543" s="20"/>
      <c r="J543" s="104"/>
    </row>
    <row r="544" spans="1:11" ht="15" customHeight="1" x14ac:dyDescent="0.2">
      <c r="B544" s="614" t="s">
        <v>396</v>
      </c>
      <c r="C544" s="615"/>
      <c r="D544" s="90"/>
      <c r="E544" s="301">
        <v>13840185.640550002</v>
      </c>
      <c r="F544" s="239">
        <v>6.540894583990875E-3</v>
      </c>
      <c r="G544" s="199"/>
      <c r="H544" s="90"/>
      <c r="I544" s="20"/>
      <c r="J544" s="104"/>
    </row>
    <row r="545" spans="1:11" ht="15" customHeight="1" x14ac:dyDescent="0.2">
      <c r="B545" s="614" t="s">
        <v>397</v>
      </c>
      <c r="C545" s="615"/>
      <c r="D545" s="90"/>
      <c r="E545" s="301">
        <v>3609462.8506880007</v>
      </c>
      <c r="F545" s="239">
        <v>8.2435264397985319E-2</v>
      </c>
      <c r="G545" s="199"/>
      <c r="H545" s="90"/>
      <c r="I545" s="20"/>
      <c r="J545" s="104"/>
    </row>
    <row r="546" spans="1:11" ht="12.75" x14ac:dyDescent="0.2">
      <c r="B546" s="630" t="s">
        <v>406</v>
      </c>
      <c r="C546" s="631"/>
      <c r="D546" s="90"/>
      <c r="E546" s="301">
        <v>63352629.720773399</v>
      </c>
      <c r="F546" s="239">
        <v>0.53036946017894415</v>
      </c>
      <c r="G546" s="199"/>
      <c r="H546" s="90"/>
      <c r="I546" s="20"/>
      <c r="J546" s="104"/>
    </row>
    <row r="547" spans="1:11" ht="18.75" customHeight="1" x14ac:dyDescent="0.2">
      <c r="B547" s="601" t="s">
        <v>362</v>
      </c>
      <c r="C547" s="602"/>
      <c r="D547" s="90"/>
      <c r="E547" s="303">
        <v>3510945.9800000032</v>
      </c>
      <c r="F547" s="237">
        <v>0.35864803810681289</v>
      </c>
      <c r="G547" s="199"/>
      <c r="H547" s="90"/>
      <c r="I547" s="20"/>
      <c r="J547" s="104"/>
      <c r="K547" s="209"/>
    </row>
    <row r="548" spans="1:11" ht="27.75" customHeight="1" x14ac:dyDescent="0.2">
      <c r="B548" s="611" t="s">
        <v>363</v>
      </c>
      <c r="C548" s="613"/>
      <c r="D548" s="90"/>
      <c r="E548" s="303">
        <v>1735355967.5550561</v>
      </c>
      <c r="F548" s="237">
        <v>-0.34096808951271051</v>
      </c>
      <c r="G548" s="201"/>
      <c r="H548" s="90"/>
      <c r="I548" s="20"/>
      <c r="J548" s="104"/>
      <c r="K548" s="209" t="b">
        <f>IF(ABS(E548-SUM(E549:E550))&lt;0.001,TRUE,FALSE)</f>
        <v>1</v>
      </c>
    </row>
    <row r="549" spans="1:11" ht="17.25" customHeight="1" x14ac:dyDescent="0.2">
      <c r="B549" s="423" t="s">
        <v>408</v>
      </c>
      <c r="C549" s="405"/>
      <c r="D549" s="90"/>
      <c r="E549" s="301">
        <v>1661724649.8715744</v>
      </c>
      <c r="F549" s="239">
        <v>-0.35660894946738875</v>
      </c>
      <c r="G549" s="201"/>
      <c r="H549" s="90"/>
      <c r="I549" s="20"/>
      <c r="J549" s="104"/>
    </row>
    <row r="550" spans="1:11" ht="24" customHeight="1" x14ac:dyDescent="0.2">
      <c r="B550" s="423" t="s">
        <v>409</v>
      </c>
      <c r="C550" s="405"/>
      <c r="D550" s="90"/>
      <c r="E550" s="301">
        <v>73631317.683481589</v>
      </c>
      <c r="F550" s="239">
        <v>0.46008067255036189</v>
      </c>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9"/>
      <c r="D552" s="360"/>
      <c r="E552" s="301"/>
      <c r="F552" s="239"/>
      <c r="G552" s="361"/>
      <c r="H552" s="360"/>
      <c r="I552" s="362"/>
      <c r="J552" s="359"/>
    </row>
    <row r="553" spans="1:11" s="363" customFormat="1" ht="19.5" customHeight="1" x14ac:dyDescent="0.2">
      <c r="A553" s="356"/>
      <c r="B553" s="611" t="s">
        <v>366</v>
      </c>
      <c r="C553" s="629"/>
      <c r="D553" s="360"/>
      <c r="E553" s="301"/>
      <c r="F553" s="239"/>
      <c r="G553" s="361"/>
      <c r="H553" s="360"/>
      <c r="I553" s="362"/>
      <c r="J553" s="359"/>
    </row>
    <row r="554" spans="1:11" s="363" customFormat="1" ht="18.75" customHeight="1" x14ac:dyDescent="0.2">
      <c r="A554" s="356"/>
      <c r="B554" s="611" t="s">
        <v>367</v>
      </c>
      <c r="C554" s="629"/>
      <c r="D554" s="360"/>
      <c r="E554" s="301"/>
      <c r="F554" s="239"/>
      <c r="G554" s="361"/>
      <c r="H554" s="360"/>
      <c r="I554" s="362"/>
      <c r="J554" s="359"/>
    </row>
    <row r="555" spans="1:11" ht="12.75" customHeight="1" x14ac:dyDescent="0.2">
      <c r="A555" s="356"/>
      <c r="B555" s="611" t="s">
        <v>368</v>
      </c>
      <c r="C555" s="817"/>
      <c r="D555" s="360"/>
      <c r="E555" s="301"/>
      <c r="F555" s="239"/>
      <c r="G555" s="361"/>
      <c r="H555" s="360"/>
      <c r="I555" s="20"/>
      <c r="J555" s="104"/>
    </row>
    <row r="556" spans="1:11" s="95" customFormat="1" ht="16.5" customHeight="1" x14ac:dyDescent="0.2">
      <c r="A556" s="6"/>
      <c r="B556" s="611" t="s">
        <v>369</v>
      </c>
      <c r="C556" s="817"/>
      <c r="D556" s="90"/>
      <c r="E556" s="301"/>
      <c r="F556" s="239"/>
      <c r="G556" s="201"/>
      <c r="H556" s="90"/>
      <c r="I556" s="94"/>
      <c r="J556" s="104"/>
    </row>
    <row r="557" spans="1:11" s="95" customFormat="1" ht="16.5" customHeight="1" x14ac:dyDescent="0.2">
      <c r="A557" s="91"/>
      <c r="B557" s="599" t="s">
        <v>66</v>
      </c>
      <c r="C557" s="600"/>
      <c r="D557" s="93"/>
      <c r="E557" s="303">
        <v>478813769.02420479</v>
      </c>
      <c r="F557" s="237">
        <v>5.1762189275130988E-2</v>
      </c>
      <c r="G557" s="200"/>
      <c r="H557" s="93"/>
      <c r="I557" s="94"/>
      <c r="J557" s="104"/>
    </row>
    <row r="558" spans="1:11" ht="16.5" customHeight="1" x14ac:dyDescent="0.2">
      <c r="A558" s="91"/>
      <c r="B558" s="601" t="s">
        <v>375</v>
      </c>
      <c r="C558" s="602"/>
      <c r="D558" s="93"/>
      <c r="E558" s="301">
        <v>472235025.56420481</v>
      </c>
      <c r="F558" s="239">
        <v>5.218542796996406E-2</v>
      </c>
      <c r="G558" s="200"/>
      <c r="H558" s="93"/>
      <c r="I558" s="20"/>
      <c r="J558" s="104"/>
    </row>
    <row r="559" spans="1:11" ht="13.5" customHeight="1" x14ac:dyDescent="0.2">
      <c r="B559" s="601" t="s">
        <v>236</v>
      </c>
      <c r="C559" s="602"/>
      <c r="D559" s="90"/>
      <c r="E559" s="301">
        <v>-88892.000000000015</v>
      </c>
      <c r="F559" s="239">
        <v>-0.7344779587910939</v>
      </c>
      <c r="G559" s="199"/>
      <c r="H559" s="90"/>
      <c r="I559" s="20"/>
      <c r="J559" s="104"/>
    </row>
    <row r="560" spans="1:11" s="95" customFormat="1" ht="16.5" customHeight="1" x14ac:dyDescent="0.2">
      <c r="A560" s="6"/>
      <c r="B560" s="601" t="s">
        <v>316</v>
      </c>
      <c r="C560" s="602"/>
      <c r="D560" s="90"/>
      <c r="E560" s="301">
        <v>-7992</v>
      </c>
      <c r="F560" s="239">
        <v>-0.29449152542372881</v>
      </c>
      <c r="G560" s="199"/>
      <c r="H560" s="90"/>
      <c r="I560" s="94"/>
      <c r="J560" s="104"/>
    </row>
    <row r="561" spans="1:11" ht="18" customHeight="1" x14ac:dyDescent="0.2">
      <c r="A561" s="91"/>
      <c r="B561" s="599" t="s">
        <v>67</v>
      </c>
      <c r="C561" s="600"/>
      <c r="D561" s="93"/>
      <c r="E561" s="303">
        <v>98932613.127229318</v>
      </c>
      <c r="F561" s="237">
        <v>0.12210468521491125</v>
      </c>
      <c r="G561" s="200"/>
      <c r="H561" s="93"/>
      <c r="I561" s="20"/>
      <c r="J561" s="104"/>
      <c r="K561" s="209" t="b">
        <f>IF(ABS(E561-SUM(E562:E563))&lt;0.001,TRUE,FALSE)</f>
        <v>1</v>
      </c>
    </row>
    <row r="562" spans="1:11" ht="12.75" x14ac:dyDescent="0.2">
      <c r="B562" s="601" t="s">
        <v>68</v>
      </c>
      <c r="C562" s="602"/>
      <c r="D562" s="90"/>
      <c r="E562" s="301">
        <v>90881399.117763311</v>
      </c>
      <c r="F562" s="239">
        <v>0.13099249229762155</v>
      </c>
      <c r="G562" s="199"/>
      <c r="H562" s="90"/>
      <c r="I562" s="20"/>
      <c r="J562" s="104"/>
    </row>
    <row r="563" spans="1:11" s="95" customFormat="1" ht="12.75" x14ac:dyDescent="0.2">
      <c r="A563" s="6"/>
      <c r="B563" s="601" t="s">
        <v>69</v>
      </c>
      <c r="C563" s="602"/>
      <c r="D563" s="90"/>
      <c r="E563" s="301">
        <v>8051214.0094660064</v>
      </c>
      <c r="F563" s="239">
        <v>3.0678277913447127E-2</v>
      </c>
      <c r="G563" s="199"/>
      <c r="H563" s="90"/>
      <c r="I563" s="94"/>
      <c r="J563" s="104"/>
    </row>
    <row r="564" spans="1:11" ht="31.5" customHeight="1" x14ac:dyDescent="0.2">
      <c r="A564" s="91"/>
      <c r="B564" s="632" t="s">
        <v>293</v>
      </c>
      <c r="C564" s="633"/>
      <c r="D564" s="98"/>
      <c r="E564" s="326">
        <v>13160799314.219683</v>
      </c>
      <c r="F564" s="243">
        <v>-3.1788979244177451E-2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28.2.2024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815" t="s">
        <v>6</v>
      </c>
      <c r="F568" s="339" t="str">
        <f>$H$5</f>
        <v>PCAP</v>
      </c>
      <c r="G568" s="89"/>
      <c r="H568" s="20"/>
    </row>
    <row r="569" spans="1:11" s="104" customFormat="1" ht="27" customHeight="1" x14ac:dyDescent="0.2">
      <c r="A569" s="6"/>
      <c r="B569" s="634" t="s">
        <v>292</v>
      </c>
      <c r="C569" s="635"/>
      <c r="D569" s="636"/>
      <c r="E569" s="101"/>
      <c r="F569" s="176"/>
      <c r="G569" s="102"/>
      <c r="H569" s="103"/>
    </row>
    <row r="570" spans="1:11" s="104" customFormat="1" ht="32.25" customHeight="1" x14ac:dyDescent="0.2">
      <c r="A570" s="6"/>
      <c r="B570" s="626" t="s">
        <v>291</v>
      </c>
      <c r="C570" s="627"/>
      <c r="D570" s="628"/>
      <c r="E570" s="327">
        <v>2132600620.6018898</v>
      </c>
      <c r="F570" s="177">
        <v>0.14685466908427425</v>
      </c>
      <c r="G570" s="105"/>
      <c r="H570" s="106"/>
      <c r="K570" s="209" t="b">
        <f>IF(ABS(E570-SUM(E571,E585,E593:E594,E598))&lt;0.001,TRUE,FALSE)</f>
        <v>1</v>
      </c>
    </row>
    <row r="571" spans="1:11" s="104" customFormat="1" ht="28.5" customHeight="1" x14ac:dyDescent="0.2">
      <c r="A571" s="6"/>
      <c r="B571" s="595" t="s">
        <v>183</v>
      </c>
      <c r="C571" s="596"/>
      <c r="D571" s="637"/>
      <c r="E571" s="327">
        <v>1712591020.2384961</v>
      </c>
      <c r="F571" s="177">
        <v>0.13935848539284357</v>
      </c>
      <c r="G571" s="109"/>
      <c r="H571" s="106"/>
      <c r="K571" s="209" t="b">
        <f>IF(ABS(E571-SUM(E572:E584))&lt;0.001,TRUE,FALSE)</f>
        <v>1</v>
      </c>
    </row>
    <row r="572" spans="1:11" s="104" customFormat="1" ht="12.75" x14ac:dyDescent="0.2">
      <c r="A572" s="6"/>
      <c r="B572" s="603" t="s">
        <v>53</v>
      </c>
      <c r="C572" s="604"/>
      <c r="D572" s="605"/>
      <c r="E572" s="328">
        <v>1271560889.3699954</v>
      </c>
      <c r="F572" s="174">
        <v>0.12665300466642404</v>
      </c>
      <c r="G572" s="109"/>
      <c r="H572" s="106"/>
    </row>
    <row r="573" spans="1:11" s="104" customFormat="1" ht="12.75" x14ac:dyDescent="0.2">
      <c r="A573" s="6"/>
      <c r="B573" s="169" t="s">
        <v>360</v>
      </c>
      <c r="C573" s="383"/>
      <c r="D573" s="384"/>
      <c r="E573" s="328">
        <v>60527863.651075043</v>
      </c>
      <c r="F573" s="174"/>
      <c r="G573" s="109"/>
      <c r="H573" s="106"/>
    </row>
    <row r="574" spans="1:11" s="104" customFormat="1" ht="42.75" customHeight="1" x14ac:dyDescent="0.2">
      <c r="A574" s="6"/>
      <c r="B574" s="603" t="s">
        <v>429</v>
      </c>
      <c r="C574" s="604"/>
      <c r="D574" s="605"/>
      <c r="E574" s="328">
        <v>72605271.850000098</v>
      </c>
      <c r="F574" s="174">
        <v>0.13182041695089231</v>
      </c>
      <c r="G574" s="109"/>
      <c r="H574" s="106"/>
    </row>
    <row r="575" spans="1:11" s="104" customFormat="1" ht="15" customHeight="1" x14ac:dyDescent="0.2">
      <c r="A575" s="6"/>
      <c r="B575" s="603" t="s">
        <v>54</v>
      </c>
      <c r="C575" s="604"/>
      <c r="D575" s="605"/>
      <c r="E575" s="328">
        <v>4919360.2499999953</v>
      </c>
      <c r="F575" s="174">
        <v>3.1944637831031963E-2</v>
      </c>
      <c r="G575" s="109"/>
      <c r="H575" s="106"/>
    </row>
    <row r="576" spans="1:11" s="104" customFormat="1" ht="15" customHeight="1" x14ac:dyDescent="0.2">
      <c r="A576" s="6"/>
      <c r="B576" s="603" t="s">
        <v>534</v>
      </c>
      <c r="C576" s="604"/>
      <c r="D576" s="605"/>
      <c r="E576" s="328">
        <v>10964825.340000151</v>
      </c>
      <c r="F576" s="174">
        <v>9.783027325885052E-2</v>
      </c>
      <c r="G576" s="109"/>
      <c r="H576" s="106"/>
    </row>
    <row r="577" spans="1:11" s="104" customFormat="1" ht="12.75" x14ac:dyDescent="0.2">
      <c r="A577" s="6"/>
      <c r="B577" s="603" t="s">
        <v>302</v>
      </c>
      <c r="C577" s="604"/>
      <c r="D577" s="605"/>
      <c r="E577" s="328">
        <v>870.62</v>
      </c>
      <c r="F577" s="174">
        <v>0.50483104312505334</v>
      </c>
      <c r="G577" s="109"/>
      <c r="H577" s="106"/>
    </row>
    <row r="578" spans="1:11" s="104" customFormat="1" ht="12.75" x14ac:dyDescent="0.2">
      <c r="A578" s="6"/>
      <c r="B578" s="169" t="s">
        <v>184</v>
      </c>
      <c r="C578" s="170"/>
      <c r="D578" s="171"/>
      <c r="E578" s="328">
        <v>118002148.19999997</v>
      </c>
      <c r="F578" s="174">
        <v>0.13412350576318643</v>
      </c>
      <c r="G578" s="109"/>
      <c r="H578" s="110"/>
    </row>
    <row r="579" spans="1:11" s="104" customFormat="1" ht="12.75" x14ac:dyDescent="0.2">
      <c r="A579" s="6"/>
      <c r="B579" s="395" t="s">
        <v>373</v>
      </c>
      <c r="C579" s="170"/>
      <c r="D579" s="171"/>
      <c r="E579" s="328">
        <v>144671450.18000084</v>
      </c>
      <c r="F579" s="174">
        <v>7.8329987317204752E-2</v>
      </c>
      <c r="G579" s="109"/>
      <c r="H579" s="110"/>
    </row>
    <row r="580" spans="1:11" s="104" customFormat="1" ht="14.25" customHeight="1" x14ac:dyDescent="0.2">
      <c r="A580" s="6"/>
      <c r="B580" s="169" t="s">
        <v>185</v>
      </c>
      <c r="C580" s="170"/>
      <c r="D580" s="171"/>
      <c r="E580" s="328">
        <v>157142.49864899975</v>
      </c>
      <c r="F580" s="174">
        <v>-4.0502643307516961E-2</v>
      </c>
      <c r="G580" s="109"/>
      <c r="H580" s="110"/>
    </row>
    <row r="581" spans="1:11" s="104" customFormat="1" ht="12.75" x14ac:dyDescent="0.2">
      <c r="A581" s="6"/>
      <c r="B581" s="603" t="s">
        <v>186</v>
      </c>
      <c r="C581" s="604"/>
      <c r="D581" s="605"/>
      <c r="E581" s="328">
        <v>28547824.420173042</v>
      </c>
      <c r="F581" s="174">
        <v>3.5238143403394817E-2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169522.85860245768</v>
      </c>
      <c r="F583" s="174">
        <v>7.1550755569800062E-2</v>
      </c>
      <c r="G583" s="109"/>
      <c r="H583" s="106"/>
    </row>
    <row r="584" spans="1:11" s="104" customFormat="1" ht="21" customHeight="1" x14ac:dyDescent="0.2">
      <c r="A584" s="6"/>
      <c r="B584" s="603" t="s">
        <v>378</v>
      </c>
      <c r="C584" s="604"/>
      <c r="D584" s="605"/>
      <c r="E584" s="328">
        <v>463851</v>
      </c>
      <c r="F584" s="174">
        <v>-0.20588688470704253</v>
      </c>
      <c r="G584" s="109"/>
      <c r="H584" s="106"/>
    </row>
    <row r="585" spans="1:11" s="104" customFormat="1" ht="18" customHeight="1" x14ac:dyDescent="0.2">
      <c r="A585" s="6"/>
      <c r="B585" s="595" t="s">
        <v>55</v>
      </c>
      <c r="C585" s="596"/>
      <c r="D585" s="637"/>
      <c r="E585" s="327">
        <v>48809600.813392982</v>
      </c>
      <c r="F585" s="177">
        <v>0.24914140583438371</v>
      </c>
      <c r="G585" s="108"/>
      <c r="H585" s="106"/>
      <c r="K585" s="209" t="b">
        <f>IF(ABS(E585-SUM(E586,E589,E592))&lt;0.001,TRUE,FALSE)</f>
        <v>1</v>
      </c>
    </row>
    <row r="586" spans="1:11" s="104" customFormat="1" ht="15" customHeight="1" x14ac:dyDescent="0.2">
      <c r="A586" s="6"/>
      <c r="B586" s="606" t="s">
        <v>56</v>
      </c>
      <c r="C586" s="607"/>
      <c r="D586" s="608"/>
      <c r="E586" s="328">
        <v>30374850.450064976</v>
      </c>
      <c r="F586" s="174">
        <v>0.24137786891344692</v>
      </c>
      <c r="G586" s="109"/>
      <c r="H586" s="106"/>
      <c r="K586" s="209" t="b">
        <f>IF(ABS(E586-SUM(E587:E588))&lt;0.001,TRUE,FALSE)</f>
        <v>1</v>
      </c>
    </row>
    <row r="587" spans="1:11" s="104" customFormat="1" ht="15" customHeight="1" x14ac:dyDescent="0.2">
      <c r="A587" s="6"/>
      <c r="B587" s="603" t="s">
        <v>57</v>
      </c>
      <c r="C587" s="604"/>
      <c r="D587" s="605"/>
      <c r="E587" s="328">
        <v>1012849.9699999817</v>
      </c>
      <c r="F587" s="174">
        <v>0.12587910084536813</v>
      </c>
      <c r="G587" s="109"/>
      <c r="H587" s="111"/>
    </row>
    <row r="588" spans="1:11" s="104" customFormat="1" ht="18" customHeight="1" x14ac:dyDescent="0.2">
      <c r="A588" s="24"/>
      <c r="B588" s="603" t="s">
        <v>58</v>
      </c>
      <c r="C588" s="604"/>
      <c r="D588" s="605"/>
      <c r="E588" s="328">
        <v>29362000.480064996</v>
      </c>
      <c r="F588" s="174">
        <v>0.24578634652258913</v>
      </c>
      <c r="G588" s="109"/>
      <c r="H588" s="112"/>
    </row>
    <row r="589" spans="1:11" s="104" customFormat="1" ht="15" customHeight="1" x14ac:dyDescent="0.2">
      <c r="A589" s="24"/>
      <c r="B589" s="606" t="s">
        <v>379</v>
      </c>
      <c r="C589" s="607"/>
      <c r="D589" s="608"/>
      <c r="E589" s="328">
        <v>18434750.363328006</v>
      </c>
      <c r="F589" s="174">
        <v>0.2621473707610078</v>
      </c>
      <c r="G589" s="109"/>
      <c r="H589" s="107"/>
      <c r="K589" s="209" t="b">
        <f>IF(ABS(E589-SUM(E590:E591))&lt;0.001,TRUE,FALSE)</f>
        <v>1</v>
      </c>
    </row>
    <row r="590" spans="1:11" s="104" customFormat="1" ht="15" customHeight="1" x14ac:dyDescent="0.2">
      <c r="A590" s="6"/>
      <c r="B590" s="603" t="s">
        <v>372</v>
      </c>
      <c r="C590" s="604"/>
      <c r="D590" s="605"/>
      <c r="E590" s="328"/>
      <c r="F590" s="174"/>
      <c r="G590" s="109"/>
      <c r="H590" s="106"/>
    </row>
    <row r="591" spans="1:11" s="104" customFormat="1" ht="15" customHeight="1" x14ac:dyDescent="0.2">
      <c r="A591" s="6"/>
      <c r="B591" s="603" t="s">
        <v>434</v>
      </c>
      <c r="C591" s="604"/>
      <c r="D591" s="605"/>
      <c r="E591" s="328">
        <v>18434750.363328006</v>
      </c>
      <c r="F591" s="174">
        <v>0.2621473707610078</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7"/>
      <c r="E593" s="327">
        <v>166361943.63000059</v>
      </c>
      <c r="F593" s="177">
        <v>7.7811154756215029E-2</v>
      </c>
      <c r="G593" s="109"/>
      <c r="H593" s="107"/>
    </row>
    <row r="594" spans="1:11" s="104" customFormat="1" ht="17.25" customHeight="1" x14ac:dyDescent="0.2">
      <c r="A594" s="6"/>
      <c r="B594" s="595" t="s">
        <v>190</v>
      </c>
      <c r="C594" s="596"/>
      <c r="D594" s="637"/>
      <c r="E594" s="327">
        <v>221891826.12000018</v>
      </c>
      <c r="F594" s="177">
        <v>0.23863331775178342</v>
      </c>
      <c r="G594" s="109"/>
      <c r="H594" s="106"/>
      <c r="K594" s="209" t="b">
        <f>IF(ABS(E594-SUM(E595:E597))&lt;0.001,TRUE,FALSE)</f>
        <v>1</v>
      </c>
    </row>
    <row r="595" spans="1:11" s="104" customFormat="1" ht="17.25" customHeight="1" x14ac:dyDescent="0.2">
      <c r="A595" s="6"/>
      <c r="B595" s="603" t="s">
        <v>191</v>
      </c>
      <c r="C595" s="604"/>
      <c r="D595" s="605"/>
      <c r="E595" s="328">
        <v>186013036.87000015</v>
      </c>
      <c r="F595" s="174">
        <v>0.19130089894428703</v>
      </c>
      <c r="G595" s="109"/>
      <c r="H595" s="106"/>
    </row>
    <row r="596" spans="1:11" s="104" customFormat="1" ht="17.25" customHeight="1" x14ac:dyDescent="0.2">
      <c r="A596" s="6"/>
      <c r="B596" s="603" t="s">
        <v>392</v>
      </c>
      <c r="C596" s="604"/>
      <c r="D596" s="605"/>
      <c r="E596" s="328">
        <v>76118.729999999981</v>
      </c>
      <c r="F596" s="174">
        <v>0.20239304217939491</v>
      </c>
      <c r="G596" s="109"/>
      <c r="H596" s="106"/>
    </row>
    <row r="597" spans="1:11" s="104" customFormat="1" ht="33" customHeight="1" x14ac:dyDescent="0.2">
      <c r="A597" s="6"/>
      <c r="B597" s="587" t="s">
        <v>393</v>
      </c>
      <c r="C597" s="383"/>
      <c r="D597" s="384"/>
      <c r="E597" s="328">
        <v>35802670.520000033</v>
      </c>
      <c r="F597" s="174">
        <v>0.5609557924344184</v>
      </c>
      <c r="G597" s="109"/>
      <c r="H597" s="106"/>
    </row>
    <row r="598" spans="1:11" s="104" customFormat="1" ht="32.25" customHeight="1" x14ac:dyDescent="0.2">
      <c r="A598" s="6"/>
      <c r="B598" s="595" t="s">
        <v>82</v>
      </c>
      <c r="C598" s="649"/>
      <c r="D598" s="650"/>
      <c r="E598" s="327">
        <v>-17053770.200000003</v>
      </c>
      <c r="F598" s="177">
        <v>5.4910534290250501E-2</v>
      </c>
      <c r="G598" s="102"/>
      <c r="H598" s="106"/>
    </row>
    <row r="599" spans="1:11" s="104" customFormat="1" ht="12.75" customHeight="1" x14ac:dyDescent="0.2">
      <c r="A599" s="24"/>
      <c r="B599" s="626" t="s">
        <v>60</v>
      </c>
      <c r="C599" s="627"/>
      <c r="D599" s="628"/>
      <c r="E599" s="327">
        <v>102118267.28368607</v>
      </c>
      <c r="F599" s="177">
        <v>-0.58272034453271226</v>
      </c>
      <c r="G599" s="105"/>
      <c r="H599" s="107"/>
      <c r="K599" s="209" t="b">
        <f>IF(ABS(E599-SUM(E600:E602))&lt;0.001,TRUE,FALSE)</f>
        <v>1</v>
      </c>
    </row>
    <row r="600" spans="1:11" s="104" customFormat="1" ht="12.75" customHeight="1" x14ac:dyDescent="0.2">
      <c r="A600" s="24"/>
      <c r="B600" s="640" t="s">
        <v>390</v>
      </c>
      <c r="C600" s="641"/>
      <c r="D600" s="642"/>
      <c r="E600" s="328">
        <v>60040468.796918064</v>
      </c>
      <c r="F600" s="174">
        <v>-0.689144337973016</v>
      </c>
      <c r="G600" s="105"/>
      <c r="H600" s="107"/>
    </row>
    <row r="601" spans="1:11" s="104" customFormat="1" ht="12.75" x14ac:dyDescent="0.2">
      <c r="A601" s="24"/>
      <c r="B601" s="640" t="s">
        <v>391</v>
      </c>
      <c r="C601" s="641"/>
      <c r="D601" s="642"/>
      <c r="E601" s="328">
        <v>42077798.486768</v>
      </c>
      <c r="F601" s="174">
        <v>-0.18419096138369828</v>
      </c>
      <c r="G601" s="105"/>
      <c r="H601" s="107"/>
    </row>
    <row r="602" spans="1:11" s="104" customFormat="1" ht="12.75" x14ac:dyDescent="0.2">
      <c r="A602" s="24"/>
      <c r="B602" s="640" t="s">
        <v>462</v>
      </c>
      <c r="C602" s="641"/>
      <c r="D602" s="642"/>
      <c r="E602" s="328"/>
      <c r="F602" s="174"/>
      <c r="G602" s="105"/>
      <c r="H602" s="107"/>
    </row>
    <row r="603" spans="1:11" s="359" customFormat="1" ht="12.75" hidden="1" x14ac:dyDescent="0.2">
      <c r="A603" s="6"/>
      <c r="B603" s="626"/>
      <c r="C603" s="627"/>
      <c r="D603" s="628"/>
      <c r="E603" s="327"/>
      <c r="F603" s="177"/>
      <c r="G603" s="109"/>
      <c r="H603" s="106"/>
    </row>
    <row r="604" spans="1:11" s="359" customFormat="1" ht="32.25" customHeight="1" x14ac:dyDescent="0.2">
      <c r="A604" s="356"/>
      <c r="B604" s="626" t="s">
        <v>481</v>
      </c>
      <c r="C604" s="627"/>
      <c r="D604" s="628"/>
      <c r="E604" s="327"/>
      <c r="F604" s="327"/>
      <c r="G604" s="357"/>
      <c r="H604" s="358"/>
    </row>
    <row r="605" spans="1:11" s="359" customFormat="1" ht="24.75" customHeight="1" x14ac:dyDescent="0.2">
      <c r="A605" s="356"/>
      <c r="B605" s="626" t="s">
        <v>482</v>
      </c>
      <c r="C605" s="638"/>
      <c r="D605" s="639"/>
      <c r="E605" s="328"/>
      <c r="F605" s="174"/>
      <c r="G605" s="357"/>
      <c r="H605" s="358"/>
    </row>
    <row r="606" spans="1:11" s="359" customFormat="1" ht="21" customHeight="1" x14ac:dyDescent="0.2">
      <c r="A606" s="356"/>
      <c r="B606" s="626" t="s">
        <v>342</v>
      </c>
      <c r="C606" s="638"/>
      <c r="D606" s="639"/>
      <c r="E606" s="327">
        <v>493171109.39636284</v>
      </c>
      <c r="F606" s="177">
        <v>-2.1571810210509912E-2</v>
      </c>
      <c r="G606" s="357"/>
      <c r="H606" s="358"/>
      <c r="K606" s="209" t="b">
        <f>IF(ABS(E606-SUM(E607,E616))&lt;0.001,TRUE,FALSE)</f>
        <v>1</v>
      </c>
    </row>
    <row r="607" spans="1:11" s="104" customFormat="1" ht="18" customHeight="1" x14ac:dyDescent="0.2">
      <c r="A607" s="356"/>
      <c r="B607" s="595" t="s">
        <v>61</v>
      </c>
      <c r="C607" s="596"/>
      <c r="D607" s="637"/>
      <c r="E607" s="327">
        <v>153981791.49929792</v>
      </c>
      <c r="F607" s="177">
        <v>-1.7621201768103778E-2</v>
      </c>
      <c r="G607" s="357"/>
      <c r="H607" s="358"/>
      <c r="K607" s="209" t="b">
        <f>IF(ABS(E607-SUM(E608:E615))&lt;0.001,TRUE,FALSE)</f>
        <v>0</v>
      </c>
    </row>
    <row r="608" spans="1:11" s="104" customFormat="1" ht="15" customHeight="1" x14ac:dyDescent="0.2">
      <c r="A608" s="6"/>
      <c r="B608" s="603" t="s">
        <v>471</v>
      </c>
      <c r="C608" s="604"/>
      <c r="D608" s="605"/>
      <c r="E608" s="328">
        <v>21074.300688508014</v>
      </c>
      <c r="F608" s="174">
        <v>5.5106120303511696E-2</v>
      </c>
      <c r="G608" s="108"/>
      <c r="H608" s="106"/>
    </row>
    <row r="609" spans="1:11" s="104" customFormat="1" ht="15" customHeight="1" x14ac:dyDescent="0.2">
      <c r="A609" s="6"/>
      <c r="B609" s="603" t="s">
        <v>473</v>
      </c>
      <c r="C609" s="604"/>
      <c r="D609" s="605"/>
      <c r="E609" s="328">
        <v>152480763.31712389</v>
      </c>
      <c r="F609" s="174">
        <v>-2.6854371408276845E-2</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17.28</v>
      </c>
      <c r="F611" s="174">
        <v>-0.96885757024167818</v>
      </c>
      <c r="G611" s="109"/>
      <c r="H611" s="106"/>
    </row>
    <row r="612" spans="1:11" s="104" customFormat="1" ht="12.75" customHeight="1" x14ac:dyDescent="0.2">
      <c r="A612" s="6"/>
      <c r="B612" s="603" t="s">
        <v>399</v>
      </c>
      <c r="C612" s="604"/>
      <c r="D612" s="605"/>
      <c r="E612" s="328">
        <v>0</v>
      </c>
      <c r="F612" s="174">
        <v>-1</v>
      </c>
      <c r="G612" s="109"/>
      <c r="H612" s="106"/>
    </row>
    <row r="613" spans="1:11" s="104" customFormat="1" ht="12.75" customHeight="1" x14ac:dyDescent="0.2">
      <c r="A613" s="6"/>
      <c r="B613" s="603" t="s">
        <v>400</v>
      </c>
      <c r="C613" s="604"/>
      <c r="D613" s="605"/>
      <c r="E613" s="328"/>
      <c r="F613" s="174"/>
      <c r="G613" s="102"/>
      <c r="H613" s="106"/>
    </row>
    <row r="614" spans="1:11" s="104" customFormat="1" ht="12.75" customHeight="1" x14ac:dyDescent="0.2">
      <c r="A614" s="6"/>
      <c r="B614" s="640" t="s">
        <v>443</v>
      </c>
      <c r="C614" s="641"/>
      <c r="D614" s="642"/>
      <c r="E614" s="328">
        <v>1397463.6914850003</v>
      </c>
      <c r="F614" s="174"/>
      <c r="G614" s="102"/>
      <c r="H614" s="106"/>
    </row>
    <row r="615" spans="1:11" s="104" customFormat="1" ht="11.25" customHeight="1" x14ac:dyDescent="0.2">
      <c r="A615" s="6"/>
      <c r="B615" s="640" t="s">
        <v>401</v>
      </c>
      <c r="C615" s="641"/>
      <c r="D615" s="642"/>
      <c r="E615" s="328">
        <v>82453.299999999945</v>
      </c>
      <c r="F615" s="174">
        <v>0.29544948569806984</v>
      </c>
      <c r="G615" s="102"/>
      <c r="H615" s="106"/>
    </row>
    <row r="616" spans="1:11" s="104" customFormat="1" ht="18.75" customHeight="1" x14ac:dyDescent="0.2">
      <c r="A616" s="6"/>
      <c r="B616" s="595" t="s">
        <v>62</v>
      </c>
      <c r="C616" s="596"/>
      <c r="D616" s="637"/>
      <c r="E616" s="327">
        <v>339189317.89706492</v>
      </c>
      <c r="F616" s="177">
        <v>-2.3354800704571632E-2</v>
      </c>
      <c r="G616" s="109"/>
      <c r="H616" s="113"/>
      <c r="K616" s="209" t="b">
        <f>IF(ABS(E616-SUM(E617:E625))&lt;0.001,TRUE,FALSE)</f>
        <v>0</v>
      </c>
    </row>
    <row r="617" spans="1:11" s="104" customFormat="1" ht="12.75" customHeight="1" x14ac:dyDescent="0.2">
      <c r="A617" s="6"/>
      <c r="B617" s="603" t="s">
        <v>470</v>
      </c>
      <c r="C617" s="604"/>
      <c r="D617" s="605"/>
      <c r="E617" s="328">
        <v>129517128.78924854</v>
      </c>
      <c r="F617" s="174">
        <v>-0.56877382955976252</v>
      </c>
      <c r="G617" s="109"/>
      <c r="H617" s="113"/>
    </row>
    <row r="618" spans="1:11" s="104" customFormat="1" ht="12.75" customHeight="1" x14ac:dyDescent="0.2">
      <c r="A618" s="6"/>
      <c r="B618" s="603" t="s">
        <v>474</v>
      </c>
      <c r="C618" s="604"/>
      <c r="D618" s="605"/>
      <c r="E618" s="328">
        <v>175243228.68269497</v>
      </c>
      <c r="F618" s="174"/>
      <c r="G618" s="109"/>
      <c r="H618" s="113"/>
    </row>
    <row r="619" spans="1:11" s="104" customFormat="1" ht="12.75" customHeight="1" x14ac:dyDescent="0.2">
      <c r="A619" s="6"/>
      <c r="B619" s="603" t="s">
        <v>402</v>
      </c>
      <c r="C619" s="604"/>
      <c r="D619" s="605"/>
      <c r="E619" s="328">
        <v>12878733.349999983</v>
      </c>
      <c r="F619" s="174">
        <v>-0.57850729052598959</v>
      </c>
      <c r="G619" s="109"/>
      <c r="H619" s="113"/>
    </row>
    <row r="620" spans="1:11" s="104" customFormat="1" ht="12.75" customHeight="1" x14ac:dyDescent="0.2">
      <c r="A620" s="6"/>
      <c r="B620" s="603" t="s">
        <v>469</v>
      </c>
      <c r="C620" s="604"/>
      <c r="D620" s="605"/>
      <c r="E620" s="328">
        <v>1225370.6300000004</v>
      </c>
      <c r="F620" s="174">
        <v>-0.56359104386584635</v>
      </c>
      <c r="G620" s="109"/>
      <c r="H620" s="113"/>
    </row>
    <row r="621" spans="1:11" s="104" customFormat="1" ht="12.75" customHeight="1" x14ac:dyDescent="0.2">
      <c r="A621" s="6"/>
      <c r="B621" s="603" t="s">
        <v>472</v>
      </c>
      <c r="C621" s="604"/>
      <c r="D621" s="605"/>
      <c r="E621" s="328"/>
      <c r="F621" s="174"/>
      <c r="G621" s="109"/>
      <c r="H621" s="113"/>
    </row>
    <row r="622" spans="1:11" s="104" customFormat="1" ht="12.75" customHeight="1" x14ac:dyDescent="0.2">
      <c r="A622" s="6"/>
      <c r="B622" s="603" t="s">
        <v>399</v>
      </c>
      <c r="C622" s="604"/>
      <c r="D622" s="605"/>
      <c r="E622" s="328">
        <v>11744120.601562992</v>
      </c>
      <c r="F622" s="174"/>
      <c r="G622" s="109"/>
      <c r="H622" s="113"/>
    </row>
    <row r="623" spans="1:11" s="104" customFormat="1" ht="12.75" customHeight="1" x14ac:dyDescent="0.2">
      <c r="A623" s="6"/>
      <c r="B623" s="603" t="s">
        <v>400</v>
      </c>
      <c r="C623" s="604"/>
      <c r="D623" s="605"/>
      <c r="E623" s="328">
        <v>-16560</v>
      </c>
      <c r="F623" s="174">
        <v>-0.62418300653594772</v>
      </c>
      <c r="G623" s="109"/>
      <c r="H623" s="113"/>
    </row>
    <row r="624" spans="1:11" s="457" customFormat="1" ht="12.75" customHeight="1" x14ac:dyDescent="0.2">
      <c r="A624" s="6"/>
      <c r="B624" s="169" t="s">
        <v>425</v>
      </c>
      <c r="C624" s="383"/>
      <c r="D624" s="384"/>
      <c r="E624" s="328">
        <v>4412581.9835579945</v>
      </c>
      <c r="F624" s="174">
        <v>0.39409012246957964</v>
      </c>
      <c r="G624" s="109"/>
      <c r="H624" s="113"/>
    </row>
    <row r="625" spans="1:11" s="457" customFormat="1" ht="21" customHeight="1" x14ac:dyDescent="0.2">
      <c r="A625" s="452"/>
      <c r="B625" s="646" t="s">
        <v>403</v>
      </c>
      <c r="C625" s="647"/>
      <c r="D625" s="648"/>
      <c r="E625" s="453">
        <v>4080177.16</v>
      </c>
      <c r="F625" s="454">
        <v>-0.13802709060687435</v>
      </c>
      <c r="G625" s="455"/>
      <c r="H625" s="456"/>
    </row>
    <row r="626" spans="1:11" s="457" customFormat="1" ht="18.75" customHeight="1" x14ac:dyDescent="0.2">
      <c r="A626" s="452"/>
      <c r="B626" s="626" t="s">
        <v>343</v>
      </c>
      <c r="C626" s="627"/>
      <c r="D626" s="627"/>
      <c r="E626" s="458"/>
      <c r="F626" s="459"/>
      <c r="G626" s="460"/>
      <c r="H626" s="461"/>
    </row>
    <row r="627" spans="1:11" s="457" customFormat="1" ht="15" customHeight="1" x14ac:dyDescent="0.2">
      <c r="A627" s="452"/>
      <c r="B627" s="626" t="s">
        <v>344</v>
      </c>
      <c r="C627" s="627"/>
      <c r="D627" s="627"/>
      <c r="E627" s="458">
        <v>39927970.433771998</v>
      </c>
      <c r="F627" s="459">
        <v>4.3206597591269436E-2</v>
      </c>
      <c r="G627" s="460"/>
      <c r="H627" s="461"/>
      <c r="K627" s="209" t="b">
        <f>IF(ABS(E627-SUM(E628:E630))&lt;0.001,TRUE,FALSE)</f>
        <v>1</v>
      </c>
    </row>
    <row r="628" spans="1:11" s="457" customFormat="1" ht="12.75" customHeight="1" x14ac:dyDescent="0.2">
      <c r="A628" s="452"/>
      <c r="B628" s="595" t="s">
        <v>63</v>
      </c>
      <c r="C628" s="596"/>
      <c r="D628" s="596"/>
      <c r="E628" s="453">
        <v>12222206.383772004</v>
      </c>
      <c r="F628" s="454">
        <v>0.13996720477885938</v>
      </c>
      <c r="G628" s="462"/>
      <c r="H628" s="461"/>
    </row>
    <row r="629" spans="1:11" s="816" customFormat="1" ht="22.5" customHeight="1" x14ac:dyDescent="0.2">
      <c r="A629" s="452"/>
      <c r="B629" s="595" t="s">
        <v>64</v>
      </c>
      <c r="C629" s="596"/>
      <c r="D629" s="596"/>
      <c r="E629" s="453">
        <v>27705764.049999997</v>
      </c>
      <c r="F629" s="454">
        <v>7.9879863016418806E-2</v>
      </c>
      <c r="G629" s="462"/>
      <c r="H629" s="461"/>
      <c r="J629" s="457"/>
    </row>
    <row r="630" spans="1:11" s="816" customFormat="1" ht="22.5" customHeight="1" x14ac:dyDescent="0.2">
      <c r="A630" s="452"/>
      <c r="B630" s="595" t="s">
        <v>478</v>
      </c>
      <c r="C630" s="596"/>
      <c r="D630" s="596"/>
      <c r="E630" s="453"/>
      <c r="F630" s="454"/>
      <c r="G630" s="462"/>
      <c r="H630" s="461"/>
      <c r="J630" s="457"/>
    </row>
    <row r="631" spans="1:11" s="816" customFormat="1" ht="22.5" customHeight="1" x14ac:dyDescent="0.2">
      <c r="A631" s="452"/>
      <c r="B631" s="595" t="s">
        <v>479</v>
      </c>
      <c r="C631" s="596"/>
      <c r="D631" s="596"/>
      <c r="E631" s="453"/>
      <c r="F631" s="454"/>
      <c r="G631" s="462"/>
      <c r="H631" s="461"/>
      <c r="J631" s="457"/>
    </row>
    <row r="632" spans="1:11" ht="18.75" customHeight="1" x14ac:dyDescent="0.2">
      <c r="A632" s="463"/>
      <c r="B632" s="643" t="s">
        <v>290</v>
      </c>
      <c r="C632" s="644"/>
      <c r="D632" s="645"/>
      <c r="E632" s="326">
        <v>2767817967.7157106</v>
      </c>
      <c r="F632" s="243">
        <v>4.581568393024904E-2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28.2.2024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815" t="s">
        <v>6</v>
      </c>
      <c r="F636" s="339" t="str">
        <f>$H$5</f>
        <v>PCAP</v>
      </c>
      <c r="G636" s="814"/>
      <c r="H636" s="89"/>
      <c r="I636" s="20"/>
    </row>
    <row r="637" spans="1:11" ht="15.75" customHeight="1" x14ac:dyDescent="0.2">
      <c r="A637" s="114"/>
      <c r="B637" s="126" t="s">
        <v>475</v>
      </c>
      <c r="C637" s="126"/>
      <c r="D637" s="126"/>
      <c r="E637" s="326">
        <v>227561019.2347357</v>
      </c>
      <c r="F637" s="243">
        <v>0.15201108358332771</v>
      </c>
      <c r="G637" s="204"/>
      <c r="H637" s="119"/>
      <c r="I637" s="111"/>
      <c r="K637" s="209"/>
    </row>
    <row r="638" spans="1:11" s="121" customFormat="1" ht="17.25" customHeight="1" x14ac:dyDescent="0.2">
      <c r="A638" s="6"/>
      <c r="B638" s="123"/>
      <c r="C638" s="124"/>
      <c r="D638" s="124"/>
      <c r="E638" s="813"/>
      <c r="F638" s="812"/>
      <c r="G638" s="205"/>
      <c r="H638" s="125"/>
      <c r="I638" s="120"/>
      <c r="J638" s="104"/>
    </row>
    <row r="639" spans="1:11" ht="12.75" x14ac:dyDescent="0.2">
      <c r="A639" s="114"/>
      <c r="B639" s="126" t="s">
        <v>30</v>
      </c>
      <c r="C639" s="127"/>
      <c r="D639" s="128"/>
      <c r="E639" s="411">
        <v>16156178301.170132</v>
      </c>
      <c r="F639" s="412">
        <v>-1.7084812901286606E-2</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11668687.859999988</v>
      </c>
      <c r="F641" s="412">
        <v>-0.27111430096754896</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14618318.52</v>
      </c>
      <c r="F643" s="408">
        <v>-0.23773513723896544</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811"/>
      <c r="E650" s="30">
        <v>6094.5</v>
      </c>
      <c r="F650" s="179"/>
      <c r="G650" s="173"/>
      <c r="H650" s="130"/>
      <c r="I650" s="111"/>
      <c r="J650" s="104"/>
    </row>
    <row r="651" spans="1:10" ht="16.5" customHeight="1" x14ac:dyDescent="0.2">
      <c r="B651" s="162" t="s">
        <v>84</v>
      </c>
      <c r="C651" s="231"/>
      <c r="D651" s="810"/>
      <c r="E651" s="809"/>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754684350</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32769888384.640743</v>
      </c>
      <c r="F659" s="418">
        <v>2.4630458121528642E-2</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1:D631"/>
    <mergeCell ref="B636:C636"/>
    <mergeCell ref="B561:C561"/>
    <mergeCell ref="B558:C558"/>
    <mergeCell ref="B560:C560"/>
    <mergeCell ref="B572:D572"/>
    <mergeCell ref="B574:D574"/>
    <mergeCell ref="B559:C559"/>
    <mergeCell ref="B586:D586"/>
    <mergeCell ref="B581:D581"/>
    <mergeCell ref="B525:C525"/>
    <mergeCell ref="B541:C541"/>
    <mergeCell ref="B556:C556"/>
    <mergeCell ref="B548:C548"/>
    <mergeCell ref="B544:C544"/>
    <mergeCell ref="B526:C526"/>
    <mergeCell ref="B530:C530"/>
    <mergeCell ref="B547:C547"/>
    <mergeCell ref="B528:C528"/>
    <mergeCell ref="B527:C527"/>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521"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28.2.2024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4966679.0699999975</v>
      </c>
      <c r="D9" s="290">
        <v>53293.279999999992</v>
      </c>
      <c r="E9" s="290">
        <v>23704.240000000002</v>
      </c>
      <c r="F9" s="179">
        <v>-2.9657981042328752E-2</v>
      </c>
      <c r="G9" s="20"/>
      <c r="H9" s="5"/>
      <c r="I9" s="5"/>
    </row>
    <row r="10" spans="1:9" ht="10.5" customHeight="1" x14ac:dyDescent="0.2">
      <c r="B10" s="16" t="s">
        <v>100</v>
      </c>
      <c r="C10" s="289">
        <v>88513.250000000015</v>
      </c>
      <c r="D10" s="290"/>
      <c r="E10" s="290">
        <v>277.10000000000002</v>
      </c>
      <c r="F10" s="179">
        <v>-0.17353618286523587</v>
      </c>
      <c r="G10" s="20"/>
      <c r="H10" s="5"/>
      <c r="I10" s="5"/>
    </row>
    <row r="11" spans="1:9" ht="10.5" customHeight="1" x14ac:dyDescent="0.2">
      <c r="B11" s="16" t="s">
        <v>340</v>
      </c>
      <c r="C11" s="289">
        <v>739037.27999999956</v>
      </c>
      <c r="D11" s="290">
        <v>7069.5299999999988</v>
      </c>
      <c r="E11" s="290">
        <v>1786.2700000000004</v>
      </c>
      <c r="F11" s="179">
        <v>-6.7485120229614171E-2</v>
      </c>
      <c r="G11" s="20"/>
      <c r="H11" s="5"/>
      <c r="I11" s="5"/>
    </row>
    <row r="12" spans="1:9" ht="10.5" customHeight="1" x14ac:dyDescent="0.2">
      <c r="B12" s="340" t="s">
        <v>90</v>
      </c>
      <c r="C12" s="289">
        <v>738411.44999999937</v>
      </c>
      <c r="D12" s="290">
        <v>7069.5299999999988</v>
      </c>
      <c r="E12" s="290">
        <v>1776.6700000000003</v>
      </c>
      <c r="F12" s="179">
        <v>-6.7150409393214705E-2</v>
      </c>
      <c r="G12" s="20"/>
      <c r="H12" s="5"/>
      <c r="I12" s="5"/>
    </row>
    <row r="13" spans="1:9" ht="10.5" customHeight="1" x14ac:dyDescent="0.2">
      <c r="B13" s="33" t="s">
        <v>304</v>
      </c>
      <c r="C13" s="289">
        <v>10018.839999999998</v>
      </c>
      <c r="D13" s="290">
        <v>234.21999999999997</v>
      </c>
      <c r="E13" s="290">
        <v>75.8</v>
      </c>
      <c r="F13" s="179">
        <v>6.5431672081288639E-2</v>
      </c>
      <c r="G13" s="20"/>
      <c r="H13" s="5"/>
      <c r="I13" s="5"/>
    </row>
    <row r="14" spans="1:9" ht="10.5" customHeight="1" x14ac:dyDescent="0.2">
      <c r="B14" s="33" t="s">
        <v>305</v>
      </c>
      <c r="C14" s="289">
        <v>471.43</v>
      </c>
      <c r="D14" s="290">
        <v>122.93</v>
      </c>
      <c r="E14" s="290"/>
      <c r="F14" s="179">
        <v>-0.55071524554698892</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583520.11999999953</v>
      </c>
      <c r="D16" s="290">
        <v>4136.6299999999992</v>
      </c>
      <c r="E16" s="290">
        <v>1148.7900000000002</v>
      </c>
      <c r="F16" s="179">
        <v>-8.9456567093423645E-2</v>
      </c>
      <c r="G16" s="20"/>
      <c r="H16" s="5"/>
      <c r="I16" s="5"/>
    </row>
    <row r="17" spans="1:9" ht="10.5" customHeight="1" x14ac:dyDescent="0.2">
      <c r="B17" s="33" t="s">
        <v>308</v>
      </c>
      <c r="C17" s="289">
        <v>326.12</v>
      </c>
      <c r="D17" s="290">
        <v>75.45</v>
      </c>
      <c r="E17" s="290"/>
      <c r="F17" s="179">
        <v>-6.5371277906743464E-2</v>
      </c>
      <c r="G17" s="20"/>
      <c r="H17" s="5"/>
      <c r="I17" s="5"/>
    </row>
    <row r="18" spans="1:9" ht="10.5" customHeight="1" x14ac:dyDescent="0.2">
      <c r="B18" s="33" t="s">
        <v>309</v>
      </c>
      <c r="C18" s="289">
        <v>144074.93999999989</v>
      </c>
      <c r="D18" s="290">
        <v>2500.2999999999997</v>
      </c>
      <c r="E18" s="290">
        <v>552.08000000000004</v>
      </c>
      <c r="F18" s="179">
        <v>2.9728817595660262E-2</v>
      </c>
      <c r="G18" s="20"/>
      <c r="H18" s="5"/>
      <c r="I18" s="5"/>
    </row>
    <row r="19" spans="1:9" ht="10.5" customHeight="1" x14ac:dyDescent="0.2">
      <c r="B19" s="33" t="s">
        <v>89</v>
      </c>
      <c r="C19" s="289">
        <v>625.83000000000004</v>
      </c>
      <c r="D19" s="290"/>
      <c r="E19" s="290">
        <v>9.6</v>
      </c>
      <c r="F19" s="179">
        <v>-0.344845274485993</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36.800000000000004</v>
      </c>
      <c r="D25" s="290">
        <v>36.800000000000004</v>
      </c>
      <c r="E25" s="290"/>
      <c r="F25" s="179">
        <v>-0.5</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1238473.2227449988</v>
      </c>
      <c r="D30" s="290"/>
      <c r="E30" s="290"/>
      <c r="F30" s="179">
        <v>-0.12229830450564705</v>
      </c>
      <c r="G30" s="34"/>
      <c r="H30" s="5"/>
      <c r="I30" s="5"/>
    </row>
    <row r="31" spans="1:9" ht="10.5" customHeight="1" x14ac:dyDescent="0.2">
      <c r="B31" s="16" t="s">
        <v>381</v>
      </c>
      <c r="C31" s="289">
        <v>157163.43</v>
      </c>
      <c r="D31" s="290"/>
      <c r="E31" s="290">
        <v>1060.43</v>
      </c>
      <c r="F31" s="179">
        <v>-3.0520556464457282E-3</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1554.5</v>
      </c>
      <c r="D34" s="290">
        <v>1080</v>
      </c>
      <c r="E34" s="290"/>
      <c r="F34" s="179">
        <v>-3.215434083601032E-4</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7191457.5527449958</v>
      </c>
      <c r="D37" s="292">
        <v>61479.609999999986</v>
      </c>
      <c r="E37" s="292">
        <v>26828.039999999997</v>
      </c>
      <c r="F37" s="178">
        <v>-5.231119080256752E-2</v>
      </c>
      <c r="G37" s="36"/>
    </row>
    <row r="38" spans="1:9" ht="10.5" customHeight="1" x14ac:dyDescent="0.2">
      <c r="B38" s="31" t="s">
        <v>102</v>
      </c>
      <c r="C38" s="291"/>
      <c r="D38" s="292"/>
      <c r="E38" s="292"/>
      <c r="F38" s="178"/>
      <c r="G38" s="20"/>
      <c r="H38" s="5"/>
      <c r="I38" s="5"/>
    </row>
    <row r="39" spans="1:9" ht="10.5" customHeight="1" x14ac:dyDescent="0.2">
      <c r="B39" s="16" t="s">
        <v>104</v>
      </c>
      <c r="C39" s="289">
        <v>22045102.250000045</v>
      </c>
      <c r="D39" s="290">
        <v>12274341.58000003</v>
      </c>
      <c r="E39" s="290">
        <v>89835.22</v>
      </c>
      <c r="F39" s="179">
        <v>-3.1894843847328658E-2</v>
      </c>
      <c r="G39" s="34"/>
      <c r="H39" s="5"/>
      <c r="I39" s="5"/>
    </row>
    <row r="40" spans="1:9" ht="10.5" customHeight="1" x14ac:dyDescent="0.2">
      <c r="B40" s="33" t="s">
        <v>106</v>
      </c>
      <c r="C40" s="289">
        <v>22029992.960000042</v>
      </c>
      <c r="D40" s="290">
        <v>12270135.620000029</v>
      </c>
      <c r="E40" s="290">
        <v>89788.950000000012</v>
      </c>
      <c r="F40" s="179">
        <v>-3.1811681030643024E-2</v>
      </c>
      <c r="G40" s="34"/>
      <c r="H40" s="5"/>
      <c r="I40" s="5"/>
    </row>
    <row r="41" spans="1:9" ht="10.5" customHeight="1" x14ac:dyDescent="0.2">
      <c r="B41" s="33" t="s">
        <v>304</v>
      </c>
      <c r="C41" s="289">
        <v>141404.15000000002</v>
      </c>
      <c r="D41" s="290">
        <v>118878.57000000002</v>
      </c>
      <c r="E41" s="290">
        <v>401.02000000000004</v>
      </c>
      <c r="F41" s="179">
        <v>-0.14356053952891112</v>
      </c>
      <c r="G41" s="34"/>
      <c r="H41" s="5"/>
      <c r="I41" s="5"/>
    </row>
    <row r="42" spans="1:9" ht="10.5" customHeight="1" x14ac:dyDescent="0.2">
      <c r="B42" s="33" t="s">
        <v>305</v>
      </c>
      <c r="C42" s="289">
        <v>7047971.1900000218</v>
      </c>
      <c r="D42" s="290">
        <v>6950129.5700000217</v>
      </c>
      <c r="E42" s="290">
        <v>32127.860000000004</v>
      </c>
      <c r="F42" s="179">
        <v>-5.0861076276065176E-2</v>
      </c>
      <c r="G42" s="34"/>
      <c r="H42" s="5"/>
      <c r="I42" s="5"/>
    </row>
    <row r="43" spans="1:9" ht="10.5" customHeight="1" x14ac:dyDescent="0.2">
      <c r="B43" s="33" t="s">
        <v>306</v>
      </c>
      <c r="C43" s="289">
        <v>4600576.8800000101</v>
      </c>
      <c r="D43" s="290">
        <v>4274513.6500000106</v>
      </c>
      <c r="E43" s="290">
        <v>19465.46</v>
      </c>
      <c r="F43" s="179">
        <v>-3.2616876054178845E-2</v>
      </c>
      <c r="G43" s="34"/>
      <c r="H43" s="5"/>
      <c r="I43" s="5"/>
    </row>
    <row r="44" spans="1:9" ht="10.5" customHeight="1" x14ac:dyDescent="0.2">
      <c r="B44" s="33" t="s">
        <v>307</v>
      </c>
      <c r="C44" s="289">
        <v>8567938.9800000153</v>
      </c>
      <c r="D44" s="290">
        <v>166649.01000000007</v>
      </c>
      <c r="E44" s="290">
        <v>30809.250000000004</v>
      </c>
      <c r="F44" s="179">
        <v>-1.6658871096307371E-2</v>
      </c>
      <c r="G44" s="34"/>
      <c r="H44" s="5"/>
      <c r="I44" s="5"/>
    </row>
    <row r="45" spans="1:9" ht="10.5" customHeight="1" x14ac:dyDescent="0.2">
      <c r="B45" s="33" t="s">
        <v>308</v>
      </c>
      <c r="C45" s="289">
        <v>150378.86999999991</v>
      </c>
      <c r="D45" s="290">
        <v>31587.960000000021</v>
      </c>
      <c r="E45" s="290">
        <v>732.7</v>
      </c>
      <c r="F45" s="179">
        <v>4.8764059440639773E-2</v>
      </c>
      <c r="G45" s="34"/>
      <c r="H45" s="5"/>
      <c r="I45" s="5"/>
    </row>
    <row r="46" spans="1:9" ht="10.5" customHeight="1" x14ac:dyDescent="0.2">
      <c r="B46" s="33" t="s">
        <v>309</v>
      </c>
      <c r="C46" s="289">
        <v>1521722.8899999987</v>
      </c>
      <c r="D46" s="290">
        <v>728376.85999999871</v>
      </c>
      <c r="E46" s="290">
        <v>6252.66</v>
      </c>
      <c r="F46" s="179">
        <v>-1.8817611312232585E-2</v>
      </c>
      <c r="G46" s="34"/>
      <c r="H46" s="5"/>
      <c r="I46" s="5"/>
    </row>
    <row r="47" spans="1:9" ht="10.5" customHeight="1" x14ac:dyDescent="0.2">
      <c r="B47" s="33" t="s">
        <v>105</v>
      </c>
      <c r="C47" s="289">
        <v>15109.290000000025</v>
      </c>
      <c r="D47" s="290">
        <v>4205.9599999999991</v>
      </c>
      <c r="E47" s="290">
        <v>46.269999999999996</v>
      </c>
      <c r="F47" s="179">
        <v>-0.13964487472447173</v>
      </c>
      <c r="G47" s="34"/>
      <c r="H47" s="5"/>
      <c r="I47" s="5"/>
    </row>
    <row r="48" spans="1:9" ht="10.5" customHeight="1" x14ac:dyDescent="0.2">
      <c r="B48" s="16" t="s">
        <v>22</v>
      </c>
      <c r="C48" s="289">
        <v>10130414.259999998</v>
      </c>
      <c r="D48" s="290">
        <v>1757611.9800000007</v>
      </c>
      <c r="E48" s="290">
        <v>40396.11</v>
      </c>
      <c r="F48" s="179">
        <v>-2.677332215890682E-2</v>
      </c>
      <c r="G48" s="34"/>
      <c r="H48" s="5"/>
      <c r="I48" s="5"/>
    </row>
    <row r="49" spans="1:9" ht="10.5" customHeight="1" x14ac:dyDescent="0.2">
      <c r="B49" s="16" t="s">
        <v>107</v>
      </c>
      <c r="C49" s="289">
        <v>188231.4599999999</v>
      </c>
      <c r="D49" s="290">
        <v>188231.4599999999</v>
      </c>
      <c r="E49" s="290">
        <v>1272.25</v>
      </c>
      <c r="F49" s="179">
        <v>5.4476749312547756E-2</v>
      </c>
      <c r="G49" s="34"/>
      <c r="H49" s="5"/>
      <c r="I49" s="5"/>
    </row>
    <row r="50" spans="1:9" ht="10.5" customHeight="1" x14ac:dyDescent="0.2">
      <c r="B50" s="33" t="s">
        <v>110</v>
      </c>
      <c r="C50" s="289">
        <v>109835.06999999989</v>
      </c>
      <c r="D50" s="290">
        <v>109835.06999999989</v>
      </c>
      <c r="E50" s="290">
        <v>744.2399999999999</v>
      </c>
      <c r="F50" s="179">
        <v>-1.2973457463662963E-2</v>
      </c>
      <c r="G50" s="34"/>
      <c r="H50" s="5"/>
      <c r="I50" s="5"/>
    </row>
    <row r="51" spans="1:9" ht="10.5" customHeight="1" x14ac:dyDescent="0.2">
      <c r="B51" s="33" t="s">
        <v>109</v>
      </c>
      <c r="C51" s="289">
        <v>71846.390000000029</v>
      </c>
      <c r="D51" s="290">
        <v>71846.390000000029</v>
      </c>
      <c r="E51" s="290">
        <v>528.01</v>
      </c>
      <c r="F51" s="179">
        <v>0.11254797281561113</v>
      </c>
      <c r="G51" s="34"/>
      <c r="H51" s="5"/>
      <c r="I51" s="5"/>
    </row>
    <row r="52" spans="1:9" ht="10.5" customHeight="1" x14ac:dyDescent="0.2">
      <c r="B52" s="33" t="s">
        <v>112</v>
      </c>
      <c r="C52" s="289">
        <v>6550</v>
      </c>
      <c r="D52" s="290">
        <v>6550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66998.160000000047</v>
      </c>
      <c r="D56" s="290">
        <v>66998.160000000047</v>
      </c>
      <c r="E56" s="290">
        <v>312.80000000000007</v>
      </c>
      <c r="F56" s="179">
        <v>-9.9386382993366773E-2</v>
      </c>
      <c r="G56" s="34"/>
      <c r="H56" s="5"/>
      <c r="I56" s="5"/>
    </row>
    <row r="57" spans="1:9" ht="10.5" customHeight="1" x14ac:dyDescent="0.2">
      <c r="B57" s="16" t="s">
        <v>381</v>
      </c>
      <c r="C57" s="289">
        <v>158073.93000000002</v>
      </c>
      <c r="D57" s="290"/>
      <c r="E57" s="290">
        <v>935</v>
      </c>
      <c r="F57" s="179">
        <v>0.19541370933845448</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409287.36872000003</v>
      </c>
      <c r="D62" s="290"/>
      <c r="E62" s="290"/>
      <c r="F62" s="179">
        <v>8.1527563538395631E-2</v>
      </c>
      <c r="G62" s="34"/>
      <c r="H62" s="5"/>
      <c r="I62" s="5"/>
    </row>
    <row r="63" spans="1:9" ht="10.5" customHeight="1" x14ac:dyDescent="0.2">
      <c r="B63" s="16" t="s">
        <v>94</v>
      </c>
      <c r="C63" s="289"/>
      <c r="D63" s="290"/>
      <c r="E63" s="290"/>
      <c r="F63" s="179"/>
      <c r="G63" s="34"/>
      <c r="H63" s="5"/>
      <c r="I63" s="5"/>
    </row>
    <row r="64" spans="1:9" s="28" customFormat="1" ht="10.5" customHeight="1" x14ac:dyDescent="0.2">
      <c r="A64" s="24"/>
      <c r="B64" s="16" t="s">
        <v>92</v>
      </c>
      <c r="C64" s="289">
        <v>546.5</v>
      </c>
      <c r="D64" s="290"/>
      <c r="E64" s="290"/>
      <c r="F64" s="179">
        <v>-0.11411898200680837</v>
      </c>
      <c r="G64" s="27"/>
      <c r="H64" s="5"/>
    </row>
    <row r="65" spans="1:9" ht="10.5" customHeight="1" x14ac:dyDescent="0.2">
      <c r="B65" s="16" t="s">
        <v>93</v>
      </c>
      <c r="C65" s="289">
        <v>220</v>
      </c>
      <c r="D65" s="290"/>
      <c r="E65" s="290"/>
      <c r="F65" s="179"/>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648.74</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787821.1599999998</v>
      </c>
      <c r="D71" s="290">
        <v>787671.1599999998</v>
      </c>
      <c r="E71" s="290">
        <v>5414.72</v>
      </c>
      <c r="F71" s="179">
        <v>-2.8813699813711735E-2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9978.2000000000007</v>
      </c>
      <c r="D74" s="290">
        <v>7263.2</v>
      </c>
      <c r="E74" s="290"/>
      <c r="F74" s="179">
        <v>-0.17634239960378051</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33797828.028720044</v>
      </c>
      <c r="D77" s="292">
        <v>15082117.540000029</v>
      </c>
      <c r="E77" s="292">
        <v>138166.1</v>
      </c>
      <c r="F77" s="178">
        <v>-2.8034188504714397E-2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15097093.329999996</v>
      </c>
      <c r="D79" s="290">
        <v>1810905.2600000005</v>
      </c>
      <c r="E79" s="290">
        <v>64100.35</v>
      </c>
      <c r="F79" s="179">
        <v>-2.7724215604599811E-2</v>
      </c>
      <c r="G79" s="27"/>
      <c r="H79" s="5"/>
    </row>
    <row r="80" spans="1:9" s="28" customFormat="1" ht="10.5" customHeight="1" x14ac:dyDescent="0.2">
      <c r="A80" s="24"/>
      <c r="B80" s="16" t="s">
        <v>104</v>
      </c>
      <c r="C80" s="289">
        <v>22784139.530000042</v>
      </c>
      <c r="D80" s="290">
        <v>12281411.110000029</v>
      </c>
      <c r="E80" s="290">
        <v>91621.489999999991</v>
      </c>
      <c r="F80" s="179">
        <v>-3.3091844888878952E-2</v>
      </c>
      <c r="G80" s="27"/>
      <c r="H80" s="5"/>
    </row>
    <row r="81" spans="1:9" s="28" customFormat="1" ht="10.5" customHeight="1" x14ac:dyDescent="0.2">
      <c r="A81" s="24"/>
      <c r="B81" s="33" t="s">
        <v>106</v>
      </c>
      <c r="C81" s="289">
        <v>22768404.410000045</v>
      </c>
      <c r="D81" s="290">
        <v>12277205.150000028</v>
      </c>
      <c r="E81" s="290">
        <v>91565.62</v>
      </c>
      <c r="F81" s="179">
        <v>-3.2999722818422783E-2</v>
      </c>
      <c r="G81" s="27"/>
      <c r="H81" s="5"/>
    </row>
    <row r="82" spans="1:9" s="28" customFormat="1" ht="10.5" customHeight="1" x14ac:dyDescent="0.2">
      <c r="A82" s="24"/>
      <c r="B82" s="33" t="s">
        <v>304</v>
      </c>
      <c r="C82" s="289">
        <v>151422.99000000005</v>
      </c>
      <c r="D82" s="290">
        <v>119112.79000000002</v>
      </c>
      <c r="E82" s="290">
        <v>476.82000000000005</v>
      </c>
      <c r="F82" s="179">
        <v>-0.13229893550848293</v>
      </c>
      <c r="G82" s="27"/>
      <c r="H82" s="5"/>
    </row>
    <row r="83" spans="1:9" s="28" customFormat="1" ht="10.5" customHeight="1" x14ac:dyDescent="0.2">
      <c r="A83" s="24"/>
      <c r="B83" s="33" t="s">
        <v>305</v>
      </c>
      <c r="C83" s="289">
        <v>7048442.6200000215</v>
      </c>
      <c r="D83" s="290">
        <v>6950252.5000000214</v>
      </c>
      <c r="E83" s="290">
        <v>32127.860000000004</v>
      </c>
      <c r="F83" s="179">
        <v>-5.0931698786668589E-2</v>
      </c>
      <c r="G83" s="27"/>
      <c r="H83" s="5"/>
    </row>
    <row r="84" spans="1:9" s="28" customFormat="1" ht="10.5" customHeight="1" x14ac:dyDescent="0.2">
      <c r="A84" s="24"/>
      <c r="B84" s="33" t="s">
        <v>306</v>
      </c>
      <c r="C84" s="289">
        <v>4600576.8800000101</v>
      </c>
      <c r="D84" s="290">
        <v>4274513.6500000106</v>
      </c>
      <c r="E84" s="290">
        <v>19465.46</v>
      </c>
      <c r="F84" s="179">
        <v>-3.2616876054178845E-2</v>
      </c>
      <c r="G84" s="27"/>
      <c r="H84" s="5"/>
    </row>
    <row r="85" spans="1:9" s="28" customFormat="1" ht="10.5" customHeight="1" x14ac:dyDescent="0.2">
      <c r="A85" s="24"/>
      <c r="B85" s="33" t="s">
        <v>307</v>
      </c>
      <c r="C85" s="289">
        <v>9151459.1000000145</v>
      </c>
      <c r="D85" s="290">
        <v>170785.64000000007</v>
      </c>
      <c r="E85" s="290">
        <v>31958.040000000005</v>
      </c>
      <c r="F85" s="179">
        <v>-2.1646318670419329E-2</v>
      </c>
      <c r="G85" s="27"/>
      <c r="H85" s="5"/>
    </row>
    <row r="86" spans="1:9" ht="10.5" customHeight="1" x14ac:dyDescent="0.2">
      <c r="B86" s="33" t="s">
        <v>308</v>
      </c>
      <c r="C86" s="289">
        <v>150704.98999999993</v>
      </c>
      <c r="D86" s="290">
        <v>31663.410000000022</v>
      </c>
      <c r="E86" s="290">
        <v>732.7</v>
      </c>
      <c r="F86" s="179">
        <v>4.848698666886464E-2</v>
      </c>
      <c r="G86" s="34"/>
      <c r="H86" s="5"/>
      <c r="I86" s="5"/>
    </row>
    <row r="87" spans="1:9" ht="10.5" customHeight="1" x14ac:dyDescent="0.2">
      <c r="B87" s="33" t="s">
        <v>309</v>
      </c>
      <c r="C87" s="289">
        <v>1665797.8299999987</v>
      </c>
      <c r="D87" s="290">
        <v>730877.15999999875</v>
      </c>
      <c r="E87" s="290">
        <v>6804.74</v>
      </c>
      <c r="F87" s="179">
        <v>-1.4800398821240957E-2</v>
      </c>
      <c r="G87" s="34"/>
      <c r="H87" s="5"/>
      <c r="I87" s="5"/>
    </row>
    <row r="88" spans="1:9" ht="10.5" customHeight="1" x14ac:dyDescent="0.2">
      <c r="B88" s="33" t="s">
        <v>105</v>
      </c>
      <c r="C88" s="289">
        <v>15735.120000000024</v>
      </c>
      <c r="D88" s="290">
        <v>4205.9599999999991</v>
      </c>
      <c r="E88" s="290">
        <v>55.87</v>
      </c>
      <c r="F88" s="179">
        <v>-0.15023062678316601</v>
      </c>
      <c r="G88" s="34"/>
      <c r="H88" s="5"/>
      <c r="I88" s="5"/>
    </row>
    <row r="89" spans="1:9" s="28" customFormat="1" ht="10.5" customHeight="1" x14ac:dyDescent="0.2">
      <c r="A89" s="24"/>
      <c r="B89" s="16" t="s">
        <v>100</v>
      </c>
      <c r="C89" s="289">
        <v>89161.99000000002</v>
      </c>
      <c r="D89" s="290"/>
      <c r="E89" s="290">
        <v>277.10000000000002</v>
      </c>
      <c r="F89" s="179">
        <v>-0.19555651432204046</v>
      </c>
      <c r="G89" s="27"/>
      <c r="H89" s="5"/>
    </row>
    <row r="90" spans="1:9" ht="10.5" customHeight="1" x14ac:dyDescent="0.2">
      <c r="B90" s="16" t="s">
        <v>107</v>
      </c>
      <c r="C90" s="289">
        <v>188231.4599999999</v>
      </c>
      <c r="D90" s="290">
        <v>188231.4599999999</v>
      </c>
      <c r="E90" s="290">
        <v>1272.25</v>
      </c>
      <c r="F90" s="179">
        <v>5.4476749312547756E-2</v>
      </c>
      <c r="G90" s="34"/>
      <c r="H90" s="5"/>
      <c r="I90" s="5"/>
    </row>
    <row r="91" spans="1:9" ht="10.5" customHeight="1" x14ac:dyDescent="0.2">
      <c r="B91" s="33" t="s">
        <v>110</v>
      </c>
      <c r="C91" s="289">
        <v>109835.06999999989</v>
      </c>
      <c r="D91" s="290">
        <v>109835.06999999989</v>
      </c>
      <c r="E91" s="290">
        <v>744.2399999999999</v>
      </c>
      <c r="F91" s="179">
        <v>-1.2973457463662963E-2</v>
      </c>
      <c r="G91" s="34"/>
      <c r="H91" s="5"/>
      <c r="I91" s="5"/>
    </row>
    <row r="92" spans="1:9" ht="10.5" customHeight="1" x14ac:dyDescent="0.2">
      <c r="B92" s="33" t="s">
        <v>109</v>
      </c>
      <c r="C92" s="289">
        <v>71846.390000000029</v>
      </c>
      <c r="D92" s="290">
        <v>71846.390000000029</v>
      </c>
      <c r="E92" s="290">
        <v>528.01</v>
      </c>
      <c r="F92" s="179">
        <v>0.11254797281561113</v>
      </c>
      <c r="G92" s="20"/>
      <c r="H92" s="5"/>
      <c r="I92" s="5"/>
    </row>
    <row r="93" spans="1:9" ht="10.5" customHeight="1" x14ac:dyDescent="0.2">
      <c r="B93" s="33" t="s">
        <v>112</v>
      </c>
      <c r="C93" s="289">
        <v>6550</v>
      </c>
      <c r="D93" s="290">
        <v>6550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67034.96000000005</v>
      </c>
      <c r="D99" s="290">
        <v>67034.96000000005</v>
      </c>
      <c r="E99" s="290">
        <v>312.80000000000007</v>
      </c>
      <c r="F99" s="179">
        <v>-9.9782341515401329E-2</v>
      </c>
      <c r="G99" s="34"/>
      <c r="H99" s="5"/>
      <c r="I99" s="5"/>
    </row>
    <row r="100" spans="1:9" ht="10.5" customHeight="1" x14ac:dyDescent="0.2">
      <c r="B100" s="16" t="s">
        <v>381</v>
      </c>
      <c r="C100" s="289">
        <v>315237.36000000004</v>
      </c>
      <c r="D100" s="290"/>
      <c r="E100" s="290">
        <v>1995.43</v>
      </c>
      <c r="F100" s="179">
        <v>8.7482009256093729E-2</v>
      </c>
      <c r="G100" s="34"/>
      <c r="H100" s="5"/>
      <c r="I100" s="5"/>
    </row>
    <row r="101" spans="1:9" ht="10.5" customHeight="1" x14ac:dyDescent="0.2">
      <c r="B101" s="16" t="s">
        <v>417</v>
      </c>
      <c r="C101" s="289">
        <v>1647760.5914649987</v>
      </c>
      <c r="D101" s="290"/>
      <c r="E101" s="290"/>
      <c r="F101" s="179">
        <v>-7.9193642152085686E-2</v>
      </c>
      <c r="G101" s="34"/>
      <c r="H101" s="5"/>
      <c r="I101" s="5"/>
    </row>
    <row r="102" spans="1:9" ht="10.5" customHeight="1" x14ac:dyDescent="0.2">
      <c r="B102" s="16" t="s">
        <v>91</v>
      </c>
      <c r="C102" s="289">
        <v>30</v>
      </c>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c r="D107" s="290"/>
      <c r="E107" s="290"/>
      <c r="F107" s="179"/>
      <c r="G107" s="34"/>
      <c r="H107" s="5"/>
      <c r="I107" s="5"/>
    </row>
    <row r="108" spans="1:9" ht="10.5" customHeight="1" x14ac:dyDescent="0.2">
      <c r="B108" s="16" t="s">
        <v>92</v>
      </c>
      <c r="C108" s="289">
        <v>546.5</v>
      </c>
      <c r="D108" s="290"/>
      <c r="E108" s="290"/>
      <c r="F108" s="179">
        <v>-0.11411898200680837</v>
      </c>
      <c r="G108" s="34"/>
      <c r="H108" s="5"/>
      <c r="I108" s="5"/>
    </row>
    <row r="109" spans="1:9" ht="10.5" customHeight="1" x14ac:dyDescent="0.2">
      <c r="B109" s="16" t="s">
        <v>93</v>
      </c>
      <c r="C109" s="289">
        <v>220</v>
      </c>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787821.1599999998</v>
      </c>
      <c r="D112" s="290">
        <v>787671.1599999998</v>
      </c>
      <c r="E112" s="290">
        <v>5414.72</v>
      </c>
      <c r="F112" s="179">
        <v>-2.8813699813711735E-2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11532.7</v>
      </c>
      <c r="D115" s="290">
        <v>8343.2000000000007</v>
      </c>
      <c r="E115" s="290"/>
      <c r="F115" s="179">
        <v>-0.1563188119536193</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40989285.581465036</v>
      </c>
      <c r="D118" s="292">
        <v>15143597.150000028</v>
      </c>
      <c r="E118" s="292">
        <v>164994.13999999998</v>
      </c>
      <c r="F118" s="178">
        <v>-3.2383087590556858E-2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30333364.479999926</v>
      </c>
      <c r="D120" s="290">
        <v>13309.09</v>
      </c>
      <c r="E120" s="290">
        <v>214479.72000000003</v>
      </c>
      <c r="F120" s="179">
        <v>1.3513829473939643E-2</v>
      </c>
      <c r="G120" s="34"/>
      <c r="H120" s="5"/>
      <c r="I120" s="5"/>
    </row>
    <row r="121" spans="1:9" ht="10.5" customHeight="1" x14ac:dyDescent="0.2">
      <c r="B121" s="16" t="s">
        <v>100</v>
      </c>
      <c r="C121" s="289">
        <v>2119560.91</v>
      </c>
      <c r="D121" s="290"/>
      <c r="E121" s="290">
        <v>15202.799999999997</v>
      </c>
      <c r="F121" s="179">
        <v>-3.8677843075859641E-2</v>
      </c>
      <c r="G121" s="34"/>
      <c r="H121" s="5"/>
      <c r="I121" s="5"/>
    </row>
    <row r="122" spans="1:9" ht="10.5" customHeight="1" x14ac:dyDescent="0.2">
      <c r="B122" s="16" t="s">
        <v>177</v>
      </c>
      <c r="C122" s="289">
        <v>448713.08000000054</v>
      </c>
      <c r="D122" s="290">
        <v>72</v>
      </c>
      <c r="E122" s="290">
        <v>3353.7</v>
      </c>
      <c r="F122" s="179">
        <v>0.17525768875589232</v>
      </c>
      <c r="G122" s="34"/>
      <c r="H122" s="5"/>
      <c r="I122" s="5"/>
    </row>
    <row r="123" spans="1:9" ht="10.5" customHeight="1" x14ac:dyDescent="0.2">
      <c r="B123" s="16" t="s">
        <v>22</v>
      </c>
      <c r="C123" s="289">
        <v>5498173.9599999953</v>
      </c>
      <c r="D123" s="290">
        <v>9298</v>
      </c>
      <c r="E123" s="290">
        <v>34222</v>
      </c>
      <c r="F123" s="179">
        <v>7.6310379738084855E-2</v>
      </c>
      <c r="G123" s="34"/>
      <c r="H123" s="5"/>
      <c r="I123" s="5"/>
    </row>
    <row r="124" spans="1:9" ht="10.5" customHeight="1" x14ac:dyDescent="0.2">
      <c r="B124" s="16" t="s">
        <v>381</v>
      </c>
      <c r="C124" s="289">
        <v>100177.8</v>
      </c>
      <c r="D124" s="290"/>
      <c r="E124" s="290">
        <v>295</v>
      </c>
      <c r="F124" s="179">
        <v>0.48021655550269071</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4639350.6500000153</v>
      </c>
      <c r="D126" s="290">
        <v>3827.2000000000003</v>
      </c>
      <c r="E126" s="290">
        <v>28346.000000000007</v>
      </c>
      <c r="F126" s="179">
        <v>0.15451932018450054</v>
      </c>
      <c r="G126" s="34"/>
      <c r="H126" s="5"/>
      <c r="I126" s="5"/>
    </row>
    <row r="127" spans="1:9" ht="10.5" customHeight="1" x14ac:dyDescent="0.2">
      <c r="B127" s="37" t="s">
        <v>382</v>
      </c>
      <c r="C127" s="289">
        <v>333816.3</v>
      </c>
      <c r="D127" s="290"/>
      <c r="E127" s="290">
        <v>1950</v>
      </c>
      <c r="F127" s="179">
        <v>-9.8343794069401191E-2</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2235</v>
      </c>
      <c r="D130" s="290"/>
      <c r="E130" s="290"/>
      <c r="F130" s="179">
        <v>-2.6773761713521083E-3</v>
      </c>
      <c r="G130" s="208"/>
      <c r="H130" s="205"/>
      <c r="I130" s="34"/>
    </row>
    <row r="131" spans="1:9" ht="10.5" customHeight="1" x14ac:dyDescent="0.2">
      <c r="B131" s="41" t="s">
        <v>120</v>
      </c>
      <c r="C131" s="293">
        <v>43475392.179999925</v>
      </c>
      <c r="D131" s="294">
        <v>26506.29</v>
      </c>
      <c r="E131" s="294">
        <v>297849.22000000003</v>
      </c>
      <c r="F131" s="286">
        <v>3.3099731570909396E-2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28.2.2024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993422.73999999987</v>
      </c>
      <c r="D144" s="290"/>
      <c r="E144" s="290">
        <v>9424.6200000000008</v>
      </c>
      <c r="F144" s="179">
        <v>3.4237506279951591E-2</v>
      </c>
      <c r="G144" s="36"/>
      <c r="H144" s="5"/>
    </row>
    <row r="145" spans="1:8" s="28" customFormat="1" ht="10.5" customHeight="1" x14ac:dyDescent="0.2">
      <c r="A145" s="24"/>
      <c r="B145" s="16" t="s">
        <v>117</v>
      </c>
      <c r="C145" s="289">
        <v>154878.97</v>
      </c>
      <c r="D145" s="290"/>
      <c r="E145" s="290">
        <v>619.5</v>
      </c>
      <c r="F145" s="179">
        <v>-2.7129376255510262E-3</v>
      </c>
      <c r="G145" s="36"/>
      <c r="H145" s="5"/>
    </row>
    <row r="146" spans="1:8" s="28" customFormat="1" ht="10.5" customHeight="1" x14ac:dyDescent="0.2">
      <c r="A146" s="24"/>
      <c r="B146" s="16" t="s">
        <v>118</v>
      </c>
      <c r="C146" s="289">
        <v>3407.75</v>
      </c>
      <c r="D146" s="290"/>
      <c r="E146" s="290"/>
      <c r="F146" s="179">
        <v>-7.3641145528930418E-2</v>
      </c>
      <c r="G146" s="36"/>
      <c r="H146" s="5"/>
    </row>
    <row r="147" spans="1:8" s="28" customFormat="1" ht="10.5" customHeight="1" x14ac:dyDescent="0.2">
      <c r="A147" s="24"/>
      <c r="B147" s="16" t="s">
        <v>166</v>
      </c>
      <c r="C147" s="289">
        <v>49141.799999999996</v>
      </c>
      <c r="D147" s="290"/>
      <c r="E147" s="290">
        <v>254.28000000000003</v>
      </c>
      <c r="F147" s="179">
        <v>2.0127579780956362E-2</v>
      </c>
      <c r="G147" s="36"/>
      <c r="H147" s="5"/>
    </row>
    <row r="148" spans="1:8" s="28" customFormat="1" ht="10.5" customHeight="1" x14ac:dyDescent="0.2">
      <c r="A148" s="24"/>
      <c r="B148" s="16" t="s">
        <v>22</v>
      </c>
      <c r="C148" s="289">
        <v>89306.78</v>
      </c>
      <c r="D148" s="290"/>
      <c r="E148" s="290">
        <v>506</v>
      </c>
      <c r="F148" s="179">
        <v>-1.7805731223862087E-2</v>
      </c>
      <c r="G148" s="36"/>
      <c r="H148" s="5"/>
    </row>
    <row r="149" spans="1:8" s="28" customFormat="1" ht="10.5" customHeight="1" x14ac:dyDescent="0.2">
      <c r="A149" s="24"/>
      <c r="B149" s="16" t="s">
        <v>115</v>
      </c>
      <c r="C149" s="289">
        <v>40085.479999999996</v>
      </c>
      <c r="D149" s="290">
        <v>263.26</v>
      </c>
      <c r="E149" s="290">
        <v>218.14</v>
      </c>
      <c r="F149" s="179">
        <v>7.6257220381868551E-2</v>
      </c>
      <c r="G149" s="36"/>
      <c r="H149" s="5"/>
    </row>
    <row r="150" spans="1:8" s="28" customFormat="1" ht="12.75" customHeight="1" x14ac:dyDescent="0.2">
      <c r="A150" s="24"/>
      <c r="B150" s="16" t="s">
        <v>114</v>
      </c>
      <c r="C150" s="289">
        <v>39049.630000000012</v>
      </c>
      <c r="D150" s="290"/>
      <c r="E150" s="290">
        <v>172.8</v>
      </c>
      <c r="F150" s="179">
        <v>8.6423363025477817E-2</v>
      </c>
      <c r="G150" s="36"/>
      <c r="H150" s="5"/>
    </row>
    <row r="151" spans="1:8" s="28" customFormat="1" ht="12.75" customHeight="1" x14ac:dyDescent="0.2">
      <c r="A151" s="24"/>
      <c r="B151" s="16" t="s">
        <v>100</v>
      </c>
      <c r="C151" s="289">
        <v>23</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3780</v>
      </c>
      <c r="D155" s="290"/>
      <c r="E155" s="290"/>
      <c r="F155" s="179">
        <v>9.565217391304337E-2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258734.74</v>
      </c>
      <c r="D158" s="290"/>
      <c r="E158" s="290">
        <v>2064</v>
      </c>
      <c r="F158" s="179">
        <v>0.18746123025944406</v>
      </c>
      <c r="G158" s="36"/>
      <c r="H158" s="5"/>
    </row>
    <row r="159" spans="1:8" s="28" customFormat="1" ht="10.5" customHeight="1" x14ac:dyDescent="0.2">
      <c r="A159" s="24"/>
      <c r="B159" s="35" t="s">
        <v>119</v>
      </c>
      <c r="C159" s="291">
        <v>1631830.89</v>
      </c>
      <c r="D159" s="292">
        <v>263.26</v>
      </c>
      <c r="E159" s="292">
        <v>13259.340000000002</v>
      </c>
      <c r="F159" s="178">
        <v>5.066510226680121E-2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1081019.6100000001</v>
      </c>
      <c r="D161" s="290"/>
      <c r="E161" s="290">
        <v>3633.62</v>
      </c>
      <c r="F161" s="179">
        <v>5.4987158326136099E-2</v>
      </c>
      <c r="G161" s="36"/>
      <c r="H161" s="5"/>
    </row>
    <row r="162" spans="1:9" s="28" customFormat="1" ht="10.5" customHeight="1" x14ac:dyDescent="0.2">
      <c r="A162" s="24"/>
      <c r="B162" s="16" t="s">
        <v>104</v>
      </c>
      <c r="C162" s="289">
        <v>847770.24000000022</v>
      </c>
      <c r="D162" s="290"/>
      <c r="E162" s="290">
        <v>4143.5599999999995</v>
      </c>
      <c r="F162" s="179">
        <v>0.11278852857730226</v>
      </c>
      <c r="G162" s="36"/>
      <c r="H162" s="5"/>
    </row>
    <row r="163" spans="1:9" s="28" customFormat="1" ht="10.5" customHeight="1" x14ac:dyDescent="0.2">
      <c r="A163" s="24"/>
      <c r="B163" s="33" t="s">
        <v>106</v>
      </c>
      <c r="C163" s="289">
        <v>574944.64000000013</v>
      </c>
      <c r="D163" s="290"/>
      <c r="E163" s="290">
        <v>4043.3599999999997</v>
      </c>
      <c r="F163" s="179">
        <v>7.8646997280103381E-2</v>
      </c>
      <c r="G163" s="36"/>
      <c r="H163" s="5"/>
    </row>
    <row r="164" spans="1:9" s="28" customFormat="1" ht="10.5" customHeight="1" x14ac:dyDescent="0.2">
      <c r="A164" s="24"/>
      <c r="B164" s="33" t="s">
        <v>304</v>
      </c>
      <c r="C164" s="289">
        <v>2491.3000000000002</v>
      </c>
      <c r="D164" s="290"/>
      <c r="E164" s="290"/>
      <c r="F164" s="179">
        <v>-0.26423291267841886</v>
      </c>
      <c r="G164" s="36"/>
      <c r="H164" s="5"/>
    </row>
    <row r="165" spans="1:9" s="28" customFormat="1" ht="10.5" customHeight="1" x14ac:dyDescent="0.2">
      <c r="A165" s="24"/>
      <c r="B165" s="33" t="s">
        <v>305</v>
      </c>
      <c r="C165" s="289">
        <v>187834.00000000006</v>
      </c>
      <c r="D165" s="290"/>
      <c r="E165" s="290">
        <v>2253.4299999999998</v>
      </c>
      <c r="F165" s="179">
        <v>0.13084405238243746</v>
      </c>
      <c r="G165" s="36"/>
      <c r="H165" s="5"/>
    </row>
    <row r="166" spans="1:9" ht="10.5" customHeight="1" x14ac:dyDescent="0.2">
      <c r="B166" s="33" t="s">
        <v>306</v>
      </c>
      <c r="C166" s="289">
        <v>74685.66</v>
      </c>
      <c r="D166" s="290"/>
      <c r="E166" s="290"/>
      <c r="F166" s="179">
        <v>-1.2543110372469468E-2</v>
      </c>
      <c r="G166" s="34"/>
      <c r="H166" s="5"/>
      <c r="I166" s="5"/>
    </row>
    <row r="167" spans="1:9" ht="10.5" customHeight="1" x14ac:dyDescent="0.2">
      <c r="B167" s="33" t="s">
        <v>307</v>
      </c>
      <c r="C167" s="289">
        <v>105513.22000000002</v>
      </c>
      <c r="D167" s="290"/>
      <c r="E167" s="290">
        <v>367.48</v>
      </c>
      <c r="F167" s="179">
        <v>0.19447310128892981</v>
      </c>
      <c r="G167" s="34"/>
      <c r="H167" s="5"/>
      <c r="I167" s="5"/>
    </row>
    <row r="168" spans="1:9" ht="10.5" customHeight="1" x14ac:dyDescent="0.2">
      <c r="B168" s="33" t="s">
        <v>308</v>
      </c>
      <c r="C168" s="289">
        <v>10749.040000000006</v>
      </c>
      <c r="D168" s="290"/>
      <c r="E168" s="290">
        <v>10.42</v>
      </c>
      <c r="F168" s="179">
        <v>0.22445111212873026</v>
      </c>
      <c r="G168" s="34"/>
      <c r="H168" s="5"/>
      <c r="I168" s="5"/>
    </row>
    <row r="169" spans="1:9" ht="10.5" customHeight="1" x14ac:dyDescent="0.2">
      <c r="B169" s="33" t="s">
        <v>309</v>
      </c>
      <c r="C169" s="289">
        <v>193671.42000000016</v>
      </c>
      <c r="D169" s="290"/>
      <c r="E169" s="290">
        <v>1412.03</v>
      </c>
      <c r="F169" s="179">
        <v>1.5104329285752893E-2</v>
      </c>
      <c r="G169" s="34"/>
      <c r="H169" s="5"/>
      <c r="I169" s="5"/>
    </row>
    <row r="170" spans="1:9" s="28" customFormat="1" ht="10.5" customHeight="1" x14ac:dyDescent="0.2">
      <c r="A170" s="24"/>
      <c r="B170" s="33" t="s">
        <v>105</v>
      </c>
      <c r="C170" s="289">
        <v>272825.60000000003</v>
      </c>
      <c r="D170" s="290"/>
      <c r="E170" s="290">
        <v>100.2</v>
      </c>
      <c r="F170" s="179">
        <v>0.19231968195671656</v>
      </c>
      <c r="G170" s="36"/>
      <c r="H170" s="5"/>
    </row>
    <row r="171" spans="1:9" s="28" customFormat="1" ht="10.5" customHeight="1" x14ac:dyDescent="0.2">
      <c r="A171" s="24"/>
      <c r="B171" s="16" t="s">
        <v>116</v>
      </c>
      <c r="C171" s="289">
        <v>218127.79999999993</v>
      </c>
      <c r="D171" s="290"/>
      <c r="E171" s="290">
        <v>791.74</v>
      </c>
      <c r="F171" s="179">
        <v>0.13797530172717942</v>
      </c>
      <c r="G171" s="36"/>
      <c r="H171" s="5"/>
    </row>
    <row r="172" spans="1:9" ht="10.5" customHeight="1" x14ac:dyDescent="0.2">
      <c r="B172" s="16" t="s">
        <v>117</v>
      </c>
      <c r="C172" s="289">
        <v>58818.229999999996</v>
      </c>
      <c r="D172" s="290"/>
      <c r="E172" s="290">
        <v>440</v>
      </c>
      <c r="F172" s="179">
        <v>1.8707714739287784E-3</v>
      </c>
      <c r="G172" s="20"/>
      <c r="H172" s="5"/>
      <c r="I172" s="5"/>
    </row>
    <row r="173" spans="1:9" ht="10.5" customHeight="1" x14ac:dyDescent="0.2">
      <c r="B173" s="16" t="s">
        <v>118</v>
      </c>
      <c r="C173" s="289"/>
      <c r="D173" s="290"/>
      <c r="E173" s="290"/>
      <c r="F173" s="179"/>
      <c r="G173" s="20"/>
      <c r="H173" s="5"/>
      <c r="I173" s="5"/>
    </row>
    <row r="174" spans="1:9" ht="10.5" customHeight="1" x14ac:dyDescent="0.2">
      <c r="B174" s="16" t="s">
        <v>115</v>
      </c>
      <c r="C174" s="289">
        <v>12387.240000000002</v>
      </c>
      <c r="D174" s="290"/>
      <c r="E174" s="290">
        <v>39</v>
      </c>
      <c r="F174" s="179">
        <v>-8.6686092121483482E-2</v>
      </c>
      <c r="G174" s="20"/>
      <c r="H174" s="5"/>
      <c r="I174" s="5"/>
    </row>
    <row r="175" spans="1:9" ht="10.5" customHeight="1" x14ac:dyDescent="0.2">
      <c r="B175" s="16" t="s">
        <v>114</v>
      </c>
      <c r="C175" s="289">
        <v>13673.25</v>
      </c>
      <c r="D175" s="290"/>
      <c r="E175" s="290"/>
      <c r="F175" s="179">
        <v>-0.11484015560091421</v>
      </c>
      <c r="G175" s="20"/>
      <c r="H175" s="5"/>
      <c r="I175" s="5"/>
    </row>
    <row r="176" spans="1:9" ht="10.5" customHeight="1" x14ac:dyDescent="0.2">
      <c r="B176" s="16" t="s">
        <v>95</v>
      </c>
      <c r="C176" s="289">
        <v>1786.64</v>
      </c>
      <c r="D176" s="290"/>
      <c r="E176" s="290"/>
      <c r="F176" s="179">
        <v>-0.34941373534338349</v>
      </c>
      <c r="G176" s="20"/>
      <c r="H176" s="5"/>
      <c r="I176" s="5"/>
    </row>
    <row r="177" spans="1:9" ht="10.5" customHeight="1" x14ac:dyDescent="0.2">
      <c r="B177" s="16" t="s">
        <v>381</v>
      </c>
      <c r="C177" s="289">
        <v>107058.91</v>
      </c>
      <c r="D177" s="290"/>
      <c r="E177" s="290">
        <v>484.21000000000004</v>
      </c>
      <c r="F177" s="179">
        <v>0.81577713712157252</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72385.19</v>
      </c>
      <c r="D185" s="290"/>
      <c r="E185" s="290">
        <v>352</v>
      </c>
      <c r="F185" s="179">
        <v>6.2490564484984912E-3</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317.28000000000003</v>
      </c>
      <c r="D187" s="290"/>
      <c r="E187" s="290"/>
      <c r="F187" s="179">
        <v>-0.19180803912578326</v>
      </c>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1651524.06</v>
      </c>
      <c r="D190" s="290"/>
      <c r="E190" s="290">
        <v>5804.32</v>
      </c>
      <c r="F190" s="179">
        <v>0.80650583992771274</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23211.379999999997</v>
      </c>
      <c r="D196" s="290"/>
      <c r="E196" s="290">
        <v>36</v>
      </c>
      <c r="F196" s="179">
        <v>0.69481800591435117</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770</v>
      </c>
      <c r="D200" s="296"/>
      <c r="E200" s="296"/>
      <c r="F200" s="190">
        <v>-0.40796555435952631</v>
      </c>
      <c r="G200" s="47"/>
      <c r="H200" s="5"/>
    </row>
    <row r="201" spans="1:9" s="28" customFormat="1" ht="10.5" customHeight="1" x14ac:dyDescent="0.2">
      <c r="A201" s="24"/>
      <c r="B201" s="268" t="s">
        <v>255</v>
      </c>
      <c r="C201" s="295">
        <v>47850</v>
      </c>
      <c r="D201" s="296"/>
      <c r="E201" s="296">
        <v>150</v>
      </c>
      <c r="F201" s="190">
        <v>5.2805280528052778E-2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270</v>
      </c>
      <c r="D205" s="296"/>
      <c r="E205" s="296"/>
      <c r="F205" s="190">
        <v>-9.9999999999999978E-2</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57159.96</v>
      </c>
      <c r="D208" s="296"/>
      <c r="E208" s="296">
        <v>310</v>
      </c>
      <c r="F208" s="190">
        <v>0.47319484536082479</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4194157.790000001</v>
      </c>
      <c r="D211" s="298"/>
      <c r="E211" s="298">
        <v>16184.45</v>
      </c>
      <c r="F211" s="180">
        <v>0.30474845584365529</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21765593.679999989</v>
      </c>
      <c r="D213" s="296">
        <v>1820203.2600000005</v>
      </c>
      <c r="E213" s="296">
        <v>102461.96999999999</v>
      </c>
      <c r="F213" s="190">
        <v>6.4617636572772419E-4</v>
      </c>
      <c r="G213" s="47"/>
      <c r="H213" s="5"/>
      <c r="I213" s="5"/>
    </row>
    <row r="214" spans="2:9" ht="10.5" customHeight="1" x14ac:dyDescent="0.2">
      <c r="B214" s="16" t="s">
        <v>104</v>
      </c>
      <c r="C214" s="295">
        <v>28320402.220000058</v>
      </c>
      <c r="D214" s="296">
        <v>12285238.31000003</v>
      </c>
      <c r="E214" s="296">
        <v>124365.33</v>
      </c>
      <c r="F214" s="190">
        <v>-2.5342075947061282E-3</v>
      </c>
      <c r="G214" s="47"/>
      <c r="H214" s="5"/>
      <c r="I214" s="5"/>
    </row>
    <row r="215" spans="2:9" ht="10.5" customHeight="1" x14ac:dyDescent="0.2">
      <c r="B215" s="33" t="s">
        <v>106</v>
      </c>
      <c r="C215" s="295">
        <v>23343349.050000045</v>
      </c>
      <c r="D215" s="296">
        <v>12277205.150000028</v>
      </c>
      <c r="E215" s="296">
        <v>95608.98000000001</v>
      </c>
      <c r="F215" s="190">
        <v>-3.0528199702221426E-2</v>
      </c>
      <c r="G215" s="47"/>
      <c r="H215" s="5"/>
      <c r="I215" s="5"/>
    </row>
    <row r="216" spans="2:9" ht="10.5" customHeight="1" x14ac:dyDescent="0.2">
      <c r="B216" s="33" t="s">
        <v>326</v>
      </c>
      <c r="C216" s="295">
        <v>153914.29000000004</v>
      </c>
      <c r="D216" s="296">
        <v>119112.79000000002</v>
      </c>
      <c r="E216" s="296">
        <v>476.82000000000005</v>
      </c>
      <c r="F216" s="190">
        <v>-0.13481009804912392</v>
      </c>
      <c r="G216" s="47"/>
      <c r="H216" s="5"/>
      <c r="I216" s="5"/>
    </row>
    <row r="217" spans="2:9" ht="10.5" customHeight="1" x14ac:dyDescent="0.2">
      <c r="B217" s="33" t="s">
        <v>327</v>
      </c>
      <c r="C217" s="295">
        <v>7236276.6200000215</v>
      </c>
      <c r="D217" s="296">
        <v>6950252.5000000214</v>
      </c>
      <c r="E217" s="296">
        <v>34381.29</v>
      </c>
      <c r="F217" s="190">
        <v>-4.6955156431523926E-2</v>
      </c>
      <c r="G217" s="47"/>
      <c r="H217" s="5"/>
      <c r="I217" s="5"/>
    </row>
    <row r="218" spans="2:9" ht="10.5" customHeight="1" x14ac:dyDescent="0.2">
      <c r="B218" s="33" t="s">
        <v>328</v>
      </c>
      <c r="C218" s="295">
        <v>4675262.5400000103</v>
      </c>
      <c r="D218" s="296">
        <v>4274513.6500000106</v>
      </c>
      <c r="E218" s="296">
        <v>19465.46</v>
      </c>
      <c r="F218" s="190">
        <v>-3.2302621565217238E-2</v>
      </c>
      <c r="G218" s="47"/>
      <c r="H218" s="5"/>
      <c r="I218" s="5"/>
    </row>
    <row r="219" spans="2:9" ht="10.5" customHeight="1" x14ac:dyDescent="0.2">
      <c r="B219" s="33" t="s">
        <v>329</v>
      </c>
      <c r="C219" s="295">
        <v>9256972.3200000152</v>
      </c>
      <c r="D219" s="296">
        <v>170785.64000000007</v>
      </c>
      <c r="E219" s="296">
        <v>32325.520000000004</v>
      </c>
      <c r="F219" s="190">
        <v>-1.9624473980148438E-2</v>
      </c>
      <c r="G219" s="47"/>
      <c r="H219" s="5"/>
      <c r="I219" s="5"/>
    </row>
    <row r="220" spans="2:9" ht="10.5" customHeight="1" x14ac:dyDescent="0.2">
      <c r="B220" s="33" t="s">
        <v>330</v>
      </c>
      <c r="C220" s="295">
        <v>161454.02999999991</v>
      </c>
      <c r="D220" s="296">
        <v>31663.410000000022</v>
      </c>
      <c r="E220" s="296">
        <v>743.11999999999989</v>
      </c>
      <c r="F220" s="190">
        <v>5.8615406262782388E-2</v>
      </c>
      <c r="G220" s="47"/>
      <c r="H220" s="5"/>
      <c r="I220" s="5"/>
    </row>
    <row r="221" spans="2:9" ht="10.5" customHeight="1" x14ac:dyDescent="0.2">
      <c r="B221" s="33" t="s">
        <v>331</v>
      </c>
      <c r="C221" s="295">
        <v>1859469.2499999988</v>
      </c>
      <c r="D221" s="296">
        <v>730877.15999999875</v>
      </c>
      <c r="E221" s="296">
        <v>8216.77</v>
      </c>
      <c r="F221" s="190">
        <v>-1.1768151925660719E-2</v>
      </c>
      <c r="G221" s="47"/>
      <c r="H221" s="5"/>
      <c r="I221" s="5"/>
    </row>
    <row r="222" spans="2:9" ht="10.5" customHeight="1" x14ac:dyDescent="0.2">
      <c r="B222" s="33" t="s">
        <v>105</v>
      </c>
      <c r="C222" s="295">
        <v>4977053.1700000148</v>
      </c>
      <c r="D222" s="296">
        <v>8033.1599999999989</v>
      </c>
      <c r="E222" s="296">
        <v>28756.350000000009</v>
      </c>
      <c r="F222" s="190">
        <v>0.15371552189174786</v>
      </c>
      <c r="G222" s="47"/>
      <c r="H222" s="5"/>
      <c r="I222" s="5"/>
    </row>
    <row r="223" spans="2:9" ht="10.5" customHeight="1" x14ac:dyDescent="0.2">
      <c r="B223" s="16" t="s">
        <v>116</v>
      </c>
      <c r="C223" s="295">
        <v>1211550.5399999998</v>
      </c>
      <c r="D223" s="296"/>
      <c r="E223" s="296">
        <v>10216.36</v>
      </c>
      <c r="F223" s="190">
        <v>5.1495127245908767E-2</v>
      </c>
      <c r="G223" s="20"/>
      <c r="H223" s="5"/>
      <c r="I223" s="5"/>
    </row>
    <row r="224" spans="2:9" ht="10.5" customHeight="1" x14ac:dyDescent="0.2">
      <c r="B224" s="16" t="s">
        <v>117</v>
      </c>
      <c r="C224" s="295">
        <v>213697.2</v>
      </c>
      <c r="D224" s="296"/>
      <c r="E224" s="296">
        <v>1059.5</v>
      </c>
      <c r="F224" s="190">
        <v>-1.4555016434143475E-3</v>
      </c>
      <c r="G224" s="47"/>
      <c r="H224" s="5"/>
      <c r="I224" s="5"/>
    </row>
    <row r="225" spans="2:9" ht="10.5" customHeight="1" x14ac:dyDescent="0.2">
      <c r="B225" s="16" t="s">
        <v>118</v>
      </c>
      <c r="C225" s="295">
        <v>3407.75</v>
      </c>
      <c r="D225" s="296"/>
      <c r="E225" s="296"/>
      <c r="F225" s="190">
        <v>-0.19379450661241093</v>
      </c>
      <c r="G225" s="47"/>
      <c r="H225" s="5"/>
      <c r="I225" s="5"/>
    </row>
    <row r="226" spans="2:9" ht="10.5" customHeight="1" x14ac:dyDescent="0.2">
      <c r="B226" s="16" t="s">
        <v>100</v>
      </c>
      <c r="C226" s="295">
        <v>2281131.0900000003</v>
      </c>
      <c r="D226" s="296"/>
      <c r="E226" s="296">
        <v>15831.899999999998</v>
      </c>
      <c r="F226" s="190">
        <v>-4.4597185909439174E-2</v>
      </c>
      <c r="G226" s="47"/>
      <c r="H226" s="5"/>
      <c r="I226" s="5"/>
    </row>
    <row r="227" spans="2:9" ht="10.5" customHeight="1" x14ac:dyDescent="0.2">
      <c r="B227" s="16" t="s">
        <v>107</v>
      </c>
      <c r="C227" s="295">
        <v>188231.4599999999</v>
      </c>
      <c r="D227" s="296">
        <v>188231.4599999999</v>
      </c>
      <c r="E227" s="296">
        <v>1272.25</v>
      </c>
      <c r="F227" s="190">
        <v>5.4476749312547756E-2</v>
      </c>
      <c r="G227" s="47"/>
      <c r="H227" s="5"/>
      <c r="I227" s="5"/>
    </row>
    <row r="228" spans="2:9" ht="10.5" customHeight="1" x14ac:dyDescent="0.2">
      <c r="B228" s="33" t="s">
        <v>110</v>
      </c>
      <c r="C228" s="289">
        <v>109835.06999999989</v>
      </c>
      <c r="D228" s="290">
        <v>109835.06999999989</v>
      </c>
      <c r="E228" s="290">
        <v>744.2399999999999</v>
      </c>
      <c r="F228" s="179">
        <v>-1.2973457463662963E-2</v>
      </c>
      <c r="G228" s="47"/>
      <c r="H228" s="5"/>
      <c r="I228" s="5"/>
    </row>
    <row r="229" spans="2:9" ht="10.5" customHeight="1" x14ac:dyDescent="0.2">
      <c r="B229" s="33" t="s">
        <v>109</v>
      </c>
      <c r="C229" s="295">
        <v>71846.390000000029</v>
      </c>
      <c r="D229" s="296">
        <v>71846.390000000029</v>
      </c>
      <c r="E229" s="296">
        <v>528.01</v>
      </c>
      <c r="F229" s="190">
        <v>0.11254797281561113</v>
      </c>
      <c r="G229" s="47"/>
      <c r="H229" s="5"/>
      <c r="I229" s="5"/>
    </row>
    <row r="230" spans="2:9" ht="10.5" customHeight="1" x14ac:dyDescent="0.2">
      <c r="B230" s="33" t="s">
        <v>112</v>
      </c>
      <c r="C230" s="295">
        <v>6550</v>
      </c>
      <c r="D230" s="296">
        <v>6550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52472.719999999994</v>
      </c>
      <c r="D236" s="296">
        <v>263.26</v>
      </c>
      <c r="E236" s="296">
        <v>257.14</v>
      </c>
      <c r="F236" s="190">
        <v>3.2760447030027784E-2</v>
      </c>
      <c r="G236" s="47"/>
      <c r="H236" s="5"/>
      <c r="I236" s="5"/>
    </row>
    <row r="237" spans="2:9" ht="10.5" customHeight="1" x14ac:dyDescent="0.2">
      <c r="B237" s="16" t="s">
        <v>114</v>
      </c>
      <c r="C237" s="295">
        <v>52722.880000000012</v>
      </c>
      <c r="D237" s="296"/>
      <c r="E237" s="296">
        <v>172.8</v>
      </c>
      <c r="F237" s="190">
        <v>2.592658176122109E-2</v>
      </c>
      <c r="G237" s="47"/>
      <c r="H237" s="5"/>
      <c r="I237" s="5"/>
    </row>
    <row r="238" spans="2:9" ht="10.5" customHeight="1" x14ac:dyDescent="0.2">
      <c r="B238" s="16" t="s">
        <v>123</v>
      </c>
      <c r="C238" s="295">
        <v>31984888.539999925</v>
      </c>
      <c r="D238" s="296">
        <v>13309.09</v>
      </c>
      <c r="E238" s="296">
        <v>220284.04000000004</v>
      </c>
      <c r="F238" s="190">
        <v>3.7018601975138399E-2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68821.600000000049</v>
      </c>
      <c r="D240" s="296">
        <v>67034.96000000005</v>
      </c>
      <c r="E240" s="296">
        <v>312.80000000000007</v>
      </c>
      <c r="F240" s="190">
        <v>-0.1086610436686356</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522474.07000000007</v>
      </c>
      <c r="D247" s="296"/>
      <c r="E247" s="296">
        <v>2774.6400000000003</v>
      </c>
      <c r="F247" s="190">
        <v>0.25439012114792803</v>
      </c>
      <c r="G247" s="47"/>
      <c r="H247" s="5"/>
      <c r="I247" s="5"/>
    </row>
    <row r="248" spans="1:9" ht="10.5" customHeight="1" x14ac:dyDescent="0.2">
      <c r="B248" s="16" t="s">
        <v>444</v>
      </c>
      <c r="C248" s="295">
        <v>1647760.5914649987</v>
      </c>
      <c r="D248" s="296"/>
      <c r="E248" s="296"/>
      <c r="F248" s="190">
        <v>-7.9193642152085686E-2</v>
      </c>
      <c r="G248" s="47"/>
      <c r="H248" s="5"/>
      <c r="I248" s="5"/>
    </row>
    <row r="249" spans="1:9" ht="10.5" customHeight="1" x14ac:dyDescent="0.2">
      <c r="B249" s="16" t="s">
        <v>94</v>
      </c>
      <c r="C249" s="295"/>
      <c r="D249" s="296"/>
      <c r="E249" s="296"/>
      <c r="F249" s="190"/>
      <c r="G249" s="47"/>
      <c r="H249" s="5"/>
      <c r="I249" s="5"/>
    </row>
    <row r="250" spans="1:9" ht="10.5" customHeight="1" x14ac:dyDescent="0.2">
      <c r="B250" s="16" t="s">
        <v>92</v>
      </c>
      <c r="C250" s="295">
        <v>863.78</v>
      </c>
      <c r="D250" s="296"/>
      <c r="E250" s="296"/>
      <c r="F250" s="190">
        <v>-0.1443317351507708</v>
      </c>
      <c r="G250" s="47"/>
      <c r="H250" s="5"/>
      <c r="I250" s="5"/>
    </row>
    <row r="251" spans="1:9" ht="10.5" customHeight="1" x14ac:dyDescent="0.2">
      <c r="B251" s="16" t="s">
        <v>93</v>
      </c>
      <c r="C251" s="295">
        <v>220</v>
      </c>
      <c r="D251" s="296"/>
      <c r="E251" s="296"/>
      <c r="F251" s="190"/>
      <c r="G251" s="47"/>
      <c r="H251" s="5"/>
      <c r="I251" s="5"/>
    </row>
    <row r="252" spans="1:9" ht="10.5" customHeight="1" x14ac:dyDescent="0.2">
      <c r="B252" s="16" t="s">
        <v>91</v>
      </c>
      <c r="C252" s="295">
        <v>30</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471924.46000000054</v>
      </c>
      <c r="D254" s="296">
        <v>72</v>
      </c>
      <c r="E254" s="296">
        <v>3389.7</v>
      </c>
      <c r="F254" s="190">
        <v>0.19324940547957192</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334586.3</v>
      </c>
      <c r="D256" s="296"/>
      <c r="E256" s="296">
        <v>1950</v>
      </c>
      <c r="F256" s="190">
        <v>-9.9427685200213056E-2</v>
      </c>
      <c r="G256" s="117"/>
      <c r="H256" s="5"/>
      <c r="I256" s="5"/>
    </row>
    <row r="257" spans="1:9" s="28" customFormat="1" ht="18.75" customHeight="1" x14ac:dyDescent="0.2">
      <c r="A257" s="24"/>
      <c r="B257" s="268" t="s">
        <v>255</v>
      </c>
      <c r="C257" s="295">
        <v>835671.1599999998</v>
      </c>
      <c r="D257" s="296">
        <v>787671.1599999998</v>
      </c>
      <c r="E257" s="296">
        <v>5564.72</v>
      </c>
      <c r="F257" s="190">
        <v>-2.448333654508883E-2</v>
      </c>
      <c r="G257" s="47"/>
      <c r="H257" s="5"/>
    </row>
    <row r="258" spans="1:9" s="28" customFormat="1" ht="15" customHeight="1" x14ac:dyDescent="0.2">
      <c r="A258" s="24"/>
      <c r="B258" s="16" t="s">
        <v>374</v>
      </c>
      <c r="C258" s="295">
        <v>4050</v>
      </c>
      <c r="D258" s="296"/>
      <c r="E258" s="296"/>
      <c r="F258" s="190">
        <v>8.0000000000000071E-2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329662.40000000002</v>
      </c>
      <c r="D261" s="296">
        <v>8343.2000000000007</v>
      </c>
      <c r="E261" s="296">
        <v>2374</v>
      </c>
      <c r="F261" s="190">
        <v>0.20932870383107827</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90290666.441464975</v>
      </c>
      <c r="D264" s="300">
        <v>15170366.700000029</v>
      </c>
      <c r="E264" s="300">
        <v>492287.15</v>
      </c>
      <c r="F264" s="234">
        <v>1.2099942844992828E-2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28.2.2024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3305360.8599999561</v>
      </c>
      <c r="D278" s="302">
        <v>76588.42000000026</v>
      </c>
      <c r="E278" s="302">
        <v>18019.11999999997</v>
      </c>
      <c r="F278" s="239">
        <v>2.3515099709637832E-2</v>
      </c>
      <c r="G278" s="20"/>
      <c r="H278" s="5"/>
      <c r="I278" s="5"/>
    </row>
    <row r="279" spans="1:9" ht="10.5" customHeight="1" x14ac:dyDescent="0.2">
      <c r="A279" s="2"/>
      <c r="B279" s="37" t="s">
        <v>126</v>
      </c>
      <c r="C279" s="301">
        <v>6803.079999999999</v>
      </c>
      <c r="D279" s="302"/>
      <c r="E279" s="302"/>
      <c r="F279" s="239">
        <v>-0.63159544966433501</v>
      </c>
      <c r="G279" s="20"/>
      <c r="H279" s="5"/>
      <c r="I279" s="5"/>
    </row>
    <row r="280" spans="1:9" ht="10.5" customHeight="1" x14ac:dyDescent="0.2">
      <c r="A280" s="2"/>
      <c r="B280" s="37" t="s">
        <v>127</v>
      </c>
      <c r="C280" s="301">
        <v>16452.5</v>
      </c>
      <c r="D280" s="302"/>
      <c r="E280" s="302"/>
      <c r="F280" s="239"/>
      <c r="G280" s="20"/>
      <c r="H280" s="5"/>
      <c r="I280" s="5"/>
    </row>
    <row r="281" spans="1:9" ht="10.5" customHeight="1" x14ac:dyDescent="0.2">
      <c r="A281" s="2"/>
      <c r="B281" s="37" t="s">
        <v>219</v>
      </c>
      <c r="C281" s="301">
        <v>653715.94999999972</v>
      </c>
      <c r="D281" s="302"/>
      <c r="E281" s="302">
        <v>2259.4499999999998</v>
      </c>
      <c r="F281" s="239">
        <v>-3.994616486648761E-2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173</v>
      </c>
      <c r="D285" s="302"/>
      <c r="E285" s="302"/>
      <c r="F285" s="239">
        <v>-0.21184510250569477</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3982505.3899999554</v>
      </c>
      <c r="D290" s="304">
        <v>76588.42000000026</v>
      </c>
      <c r="E290" s="304">
        <v>20278.569999999971</v>
      </c>
      <c r="F290" s="237">
        <v>1.3545200785735512E-2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1501786.0200000007</v>
      </c>
      <c r="D292" s="302">
        <v>24278.589999999989</v>
      </c>
      <c r="E292" s="302">
        <v>8385.39</v>
      </c>
      <c r="F292" s="239">
        <v>2.948626087136641E-2</v>
      </c>
      <c r="G292" s="20"/>
      <c r="H292" s="5"/>
      <c r="I292" s="5"/>
    </row>
    <row r="293" spans="1:9" ht="10.5" customHeight="1" x14ac:dyDescent="0.2">
      <c r="A293" s="2"/>
      <c r="B293" s="37" t="s">
        <v>133</v>
      </c>
      <c r="C293" s="301">
        <v>1831561.0600000061</v>
      </c>
      <c r="D293" s="302">
        <v>1716.49</v>
      </c>
      <c r="E293" s="302">
        <v>11564.899999999998</v>
      </c>
      <c r="F293" s="239">
        <v>-1.1364849979658143E-3</v>
      </c>
      <c r="G293" s="20"/>
      <c r="H293" s="5"/>
      <c r="I293" s="5"/>
    </row>
    <row r="294" spans="1:9" ht="10.5" customHeight="1" x14ac:dyDescent="0.2">
      <c r="A294" s="2"/>
      <c r="B294" s="37" t="s">
        <v>134</v>
      </c>
      <c r="C294" s="301">
        <v>93625.010000000009</v>
      </c>
      <c r="D294" s="302">
        <v>80559.460000000006</v>
      </c>
      <c r="E294" s="302">
        <v>589.15000000000009</v>
      </c>
      <c r="F294" s="239">
        <v>5.7449338722927346E-2</v>
      </c>
      <c r="G294" s="20"/>
      <c r="H294" s="5"/>
      <c r="I294" s="5"/>
    </row>
    <row r="295" spans="1:9" ht="10.5" customHeight="1" x14ac:dyDescent="0.2">
      <c r="A295" s="2"/>
      <c r="B295" s="37" t="s">
        <v>220</v>
      </c>
      <c r="C295" s="301">
        <v>10677.089999999998</v>
      </c>
      <c r="D295" s="302">
        <v>284</v>
      </c>
      <c r="E295" s="302">
        <v>194.4</v>
      </c>
      <c r="F295" s="239">
        <v>-0.39289320878566025</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3437649.1800000072</v>
      </c>
      <c r="D302" s="304">
        <v>106838.54</v>
      </c>
      <c r="E302" s="304">
        <v>20733.84</v>
      </c>
      <c r="F302" s="237">
        <v>1.1506861726511941E-2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22134.099999999995</v>
      </c>
      <c r="D304" s="302">
        <v>2066.1999999999998</v>
      </c>
      <c r="E304" s="302"/>
      <c r="F304" s="239">
        <v>0.36930310247765141</v>
      </c>
      <c r="G304" s="27"/>
      <c r="H304" s="5"/>
    </row>
    <row r="305" spans="1:9" x14ac:dyDescent="0.2">
      <c r="A305" s="2"/>
      <c r="B305" s="37" t="s">
        <v>221</v>
      </c>
      <c r="C305" s="301">
        <v>49</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50</v>
      </c>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22233.099999999995</v>
      </c>
      <c r="D313" s="304">
        <v>2066.1999999999998</v>
      </c>
      <c r="E313" s="304"/>
      <c r="F313" s="237">
        <v>0.35861773961929755</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47608.579999999987</v>
      </c>
      <c r="D315" s="302"/>
      <c r="E315" s="302">
        <v>120.63999999999999</v>
      </c>
      <c r="F315" s="239">
        <v>0.18213490346851757</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47608.579999999987</v>
      </c>
      <c r="D324" s="309"/>
      <c r="E324" s="309">
        <v>120.63999999999999</v>
      </c>
      <c r="F324" s="183">
        <v>0.18213490346851757</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88.23</v>
      </c>
      <c r="D326" s="307"/>
      <c r="E326" s="307"/>
      <c r="F326" s="182"/>
      <c r="G326" s="59"/>
    </row>
    <row r="327" spans="1:9" s="60" customFormat="1" ht="11.25" customHeight="1" x14ac:dyDescent="0.2">
      <c r="A327" s="24"/>
      <c r="B327" s="37" t="s">
        <v>179</v>
      </c>
      <c r="C327" s="306">
        <v>1215.95</v>
      </c>
      <c r="D327" s="307"/>
      <c r="E327" s="307"/>
      <c r="F327" s="182">
        <v>0.42899954166715637</v>
      </c>
      <c r="G327" s="59"/>
    </row>
    <row r="328" spans="1:9" s="57" customFormat="1" ht="10.5" customHeight="1" x14ac:dyDescent="0.2">
      <c r="A328" s="6"/>
      <c r="B328" s="37" t="s">
        <v>223</v>
      </c>
      <c r="C328" s="306">
        <v>2.5</v>
      </c>
      <c r="D328" s="307"/>
      <c r="E328" s="307"/>
      <c r="F328" s="182"/>
      <c r="G328" s="56"/>
      <c r="H328" s="5"/>
    </row>
    <row r="329" spans="1:9" s="57" customFormat="1" ht="10.5" hidden="1" customHeight="1" x14ac:dyDescent="0.2">
      <c r="A329" s="6"/>
      <c r="B329" s="16"/>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1306.68</v>
      </c>
      <c r="D333" s="309"/>
      <c r="E333" s="309"/>
      <c r="F333" s="183">
        <v>0.48844944639358467</v>
      </c>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13190</v>
      </c>
      <c r="D335" s="309"/>
      <c r="E335" s="309">
        <v>30</v>
      </c>
      <c r="F335" s="183">
        <v>-0.28393051031487515</v>
      </c>
      <c r="G335" s="62"/>
    </row>
    <row r="336" spans="1:9" s="63" customFormat="1" ht="14.25" customHeight="1" x14ac:dyDescent="0.2">
      <c r="A336" s="61"/>
      <c r="B336" s="35" t="s">
        <v>467</v>
      </c>
      <c r="C336" s="306">
        <v>13190</v>
      </c>
      <c r="D336" s="307"/>
      <c r="E336" s="307">
        <v>30</v>
      </c>
      <c r="F336" s="182">
        <v>-0.28393051031487515</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1227.47</v>
      </c>
      <c r="D338" s="307"/>
      <c r="E338" s="307"/>
      <c r="F338" s="182">
        <v>-4.0889201437724565E-2</v>
      </c>
      <c r="G338" s="59"/>
      <c r="H338" s="5"/>
    </row>
    <row r="339" spans="1:8" s="57" customFormat="1" ht="10.5" customHeight="1" x14ac:dyDescent="0.2">
      <c r="A339" s="6"/>
      <c r="B339" s="37" t="s">
        <v>224</v>
      </c>
      <c r="C339" s="306">
        <v>270.61</v>
      </c>
      <c r="D339" s="307"/>
      <c r="E339" s="307"/>
      <c r="F339" s="182">
        <v>0.37498094609013766</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1498.08</v>
      </c>
      <c r="D342" s="302"/>
      <c r="E342" s="302"/>
      <c r="F342" s="239">
        <v>1.454006135675634E-2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66.710000000000008</v>
      </c>
      <c r="D344" s="307"/>
      <c r="E344" s="307"/>
      <c r="F344" s="182"/>
      <c r="G344" s="56"/>
      <c r="H344" s="5"/>
    </row>
    <row r="345" spans="1:8" s="57" customFormat="1" ht="10.5" customHeight="1" x14ac:dyDescent="0.2">
      <c r="A345" s="6"/>
      <c r="B345" s="37" t="s">
        <v>125</v>
      </c>
      <c r="C345" s="306">
        <v>45451.999999999913</v>
      </c>
      <c r="D345" s="307"/>
      <c r="E345" s="307">
        <v>199.17999999999998</v>
      </c>
      <c r="F345" s="182">
        <v>0.21844350088852682</v>
      </c>
      <c r="G345" s="56"/>
      <c r="H345" s="5"/>
    </row>
    <row r="346" spans="1:8" s="57" customFormat="1" ht="10.5" customHeight="1" x14ac:dyDescent="0.2">
      <c r="A346" s="6"/>
      <c r="B346" s="37" t="s">
        <v>126</v>
      </c>
      <c r="C346" s="306">
        <v>86.490000000000009</v>
      </c>
      <c r="D346" s="307"/>
      <c r="E346" s="307"/>
      <c r="F346" s="182">
        <v>0.74375000000000013</v>
      </c>
      <c r="G346" s="56"/>
      <c r="H346" s="5"/>
    </row>
    <row r="347" spans="1:8" s="57" customFormat="1" ht="10.5" customHeight="1" x14ac:dyDescent="0.2">
      <c r="A347" s="6"/>
      <c r="B347" s="37" t="s">
        <v>127</v>
      </c>
      <c r="C347" s="306">
        <v>362</v>
      </c>
      <c r="D347" s="307"/>
      <c r="E347" s="307"/>
      <c r="F347" s="182"/>
      <c r="G347" s="56"/>
      <c r="H347" s="5"/>
    </row>
    <row r="348" spans="1:8" s="57" customFormat="1" ht="10.5" customHeight="1" x14ac:dyDescent="0.2">
      <c r="A348" s="6"/>
      <c r="B348" s="37" t="s">
        <v>133</v>
      </c>
      <c r="C348" s="306">
        <v>8211.7000000000007</v>
      </c>
      <c r="D348" s="307"/>
      <c r="E348" s="307"/>
      <c r="F348" s="182">
        <v>-4.3956107925604559E-2</v>
      </c>
      <c r="G348" s="56"/>
      <c r="H348" s="5"/>
    </row>
    <row r="349" spans="1:8" s="57" customFormat="1" ht="10.5" customHeight="1" x14ac:dyDescent="0.2">
      <c r="A349" s="6"/>
      <c r="B349" s="37" t="s">
        <v>134</v>
      </c>
      <c r="C349" s="306">
        <v>60.08</v>
      </c>
      <c r="D349" s="307"/>
      <c r="E349" s="307"/>
      <c r="F349" s="182">
        <v>-0.57797134026411912</v>
      </c>
      <c r="G349" s="56"/>
      <c r="H349" s="5"/>
    </row>
    <row r="350" spans="1:8" s="57" customFormat="1" ht="11.25" customHeight="1" x14ac:dyDescent="0.2">
      <c r="A350" s="6"/>
      <c r="B350" s="37" t="s">
        <v>24</v>
      </c>
      <c r="C350" s="306">
        <v>3155.7400000000002</v>
      </c>
      <c r="D350" s="307"/>
      <c r="E350" s="307"/>
      <c r="F350" s="182">
        <v>0.22591572494648804</v>
      </c>
      <c r="G350" s="56"/>
      <c r="H350" s="5"/>
    </row>
    <row r="351" spans="1:8" s="57" customFormat="1" ht="11.25" customHeight="1" x14ac:dyDescent="0.2">
      <c r="A351" s="6"/>
      <c r="B351" s="37" t="s">
        <v>138</v>
      </c>
      <c r="C351" s="306">
        <v>134.25</v>
      </c>
      <c r="D351" s="307"/>
      <c r="E351" s="307"/>
      <c r="F351" s="182"/>
      <c r="G351" s="56"/>
      <c r="H351" s="5"/>
    </row>
    <row r="352" spans="1:8" s="57" customFormat="1" ht="10.5" customHeight="1" x14ac:dyDescent="0.2">
      <c r="A352" s="6"/>
      <c r="B352" s="37" t="s">
        <v>151</v>
      </c>
      <c r="C352" s="306">
        <v>33401.819999999956</v>
      </c>
      <c r="D352" s="307"/>
      <c r="E352" s="307">
        <v>48.8</v>
      </c>
      <c r="F352" s="182">
        <v>-5.2144802815714653E-2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13357.91</v>
      </c>
      <c r="D354" s="307"/>
      <c r="E354" s="307">
        <v>32.5</v>
      </c>
      <c r="F354" s="182">
        <v>9.3264486179416739E-2</v>
      </c>
      <c r="G354" s="59"/>
      <c r="H354" s="5"/>
    </row>
    <row r="355" spans="1:8" s="60" customFormat="1" ht="13.5" customHeight="1" x14ac:dyDescent="0.2">
      <c r="A355" s="24"/>
      <c r="B355" s="16" t="s">
        <v>416</v>
      </c>
      <c r="C355" s="306">
        <v>12</v>
      </c>
      <c r="D355" s="307"/>
      <c r="E355" s="307"/>
      <c r="F355" s="182">
        <v>-0.5</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c r="D358" s="307"/>
      <c r="E358" s="307"/>
      <c r="F358" s="182"/>
      <c r="G358" s="59"/>
      <c r="H358" s="5"/>
    </row>
    <row r="359" spans="1:8" s="60" customFormat="1" ht="10.5" customHeight="1" x14ac:dyDescent="0.2">
      <c r="A359" s="24"/>
      <c r="B359" s="37" t="s">
        <v>468</v>
      </c>
      <c r="C359" s="306">
        <v>110</v>
      </c>
      <c r="D359" s="307"/>
      <c r="E359" s="307"/>
      <c r="F359" s="182">
        <v>0.5714285714285714</v>
      </c>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104410.69999999987</v>
      </c>
      <c r="D364" s="309"/>
      <c r="E364" s="309">
        <v>280.47999999999996</v>
      </c>
      <c r="F364" s="183">
        <v>8.3764883243047761E-2</v>
      </c>
      <c r="G364" s="56"/>
      <c r="H364" s="5"/>
    </row>
    <row r="365" spans="1:8" s="57" customFormat="1" ht="10.5" customHeight="1" x14ac:dyDescent="0.2">
      <c r="A365" s="6"/>
      <c r="B365" s="35" t="s">
        <v>8</v>
      </c>
      <c r="C365" s="308">
        <v>7610401.7099999655</v>
      </c>
      <c r="D365" s="309">
        <v>185493.16000000027</v>
      </c>
      <c r="E365" s="309">
        <v>41443.52999999997</v>
      </c>
      <c r="F365" s="183">
        <v>1.4506748726557772E-2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17268426.14999998</v>
      </c>
      <c r="D367" s="307">
        <v>2219785.7499999995</v>
      </c>
      <c r="E367" s="307">
        <v>98102.509999999966</v>
      </c>
      <c r="F367" s="182">
        <v>-4.294554664471717E-2</v>
      </c>
      <c r="G367" s="59"/>
      <c r="H367" s="5"/>
    </row>
    <row r="368" spans="1:8" s="60" customFormat="1" ht="10.5" customHeight="1" x14ac:dyDescent="0.2">
      <c r="A368" s="24"/>
      <c r="B368" s="37" t="s">
        <v>442</v>
      </c>
      <c r="C368" s="306">
        <v>42727.519999999917</v>
      </c>
      <c r="D368" s="307">
        <v>4106.49</v>
      </c>
      <c r="E368" s="307">
        <v>120.12</v>
      </c>
      <c r="F368" s="182">
        <v>-0.31641250764140705</v>
      </c>
      <c r="G368" s="266"/>
      <c r="H368" s="5"/>
    </row>
    <row r="369" spans="1:9" s="60" customFormat="1" ht="10.5" customHeight="1" x14ac:dyDescent="0.2">
      <c r="A369" s="24"/>
      <c r="B369" s="37" t="s">
        <v>147</v>
      </c>
      <c r="C369" s="306">
        <v>89989.359999998705</v>
      </c>
      <c r="D369" s="307">
        <v>18163.869999999995</v>
      </c>
      <c r="E369" s="307">
        <v>326.44</v>
      </c>
      <c r="F369" s="182">
        <v>-6.0395127593591336E-2</v>
      </c>
      <c r="G369" s="265"/>
      <c r="H369" s="267"/>
      <c r="I369" s="59"/>
    </row>
    <row r="370" spans="1:9" s="60" customFormat="1" x14ac:dyDescent="0.2">
      <c r="A370" s="24"/>
      <c r="B370" s="37" t="s">
        <v>148</v>
      </c>
      <c r="C370" s="306">
        <v>473179.79000001849</v>
      </c>
      <c r="D370" s="307">
        <v>34903.420000000035</v>
      </c>
      <c r="E370" s="307">
        <v>1569.3699999999978</v>
      </c>
      <c r="F370" s="182">
        <v>-2.1610693598469677E-2</v>
      </c>
      <c r="G370" s="265"/>
      <c r="H370" s="265"/>
      <c r="I370" s="59"/>
    </row>
    <row r="371" spans="1:9" s="60" customFormat="1" ht="10.5" customHeight="1" x14ac:dyDescent="0.2">
      <c r="A371" s="24"/>
      <c r="B371" s="37" t="s">
        <v>125</v>
      </c>
      <c r="C371" s="306">
        <v>183280.32999999967</v>
      </c>
      <c r="D371" s="307">
        <v>13099.929999999989</v>
      </c>
      <c r="E371" s="307">
        <v>1623.4000000000008</v>
      </c>
      <c r="F371" s="182">
        <v>9.910499384243221E-2</v>
      </c>
      <c r="G371" s="265"/>
      <c r="H371" s="265"/>
      <c r="I371" s="59"/>
    </row>
    <row r="372" spans="1:9" s="60" customFormat="1" ht="10.5" customHeight="1" x14ac:dyDescent="0.2">
      <c r="A372" s="24"/>
      <c r="B372" s="37" t="s">
        <v>149</v>
      </c>
      <c r="C372" s="306">
        <v>1069.7000000000007</v>
      </c>
      <c r="D372" s="307"/>
      <c r="E372" s="307"/>
      <c r="F372" s="182">
        <v>-0.10555713497332753</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18058672.849999994</v>
      </c>
      <c r="D378" s="312">
        <v>2290059.4599999995</v>
      </c>
      <c r="E378" s="312">
        <v>101741.83999999995</v>
      </c>
      <c r="F378" s="184">
        <v>-4.2141086084850565E-2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28.2.2024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11092241.80000017</v>
      </c>
      <c r="D392" s="307">
        <v>38892.370000000003</v>
      </c>
      <c r="E392" s="307">
        <v>56932.28</v>
      </c>
      <c r="F392" s="182">
        <v>5.5688070611626728E-2</v>
      </c>
      <c r="G392" s="66"/>
      <c r="H392" s="5"/>
    </row>
    <row r="393" spans="1:9" s="57" customFormat="1" ht="10.5" customHeight="1" x14ac:dyDescent="0.2">
      <c r="A393" s="6"/>
      <c r="B393" s="16" t="s">
        <v>10</v>
      </c>
      <c r="C393" s="306"/>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c r="D397" s="307"/>
      <c r="E397" s="307"/>
      <c r="F397" s="182"/>
      <c r="G397" s="59"/>
    </row>
    <row r="398" spans="1:9" s="57" customFormat="1" ht="10.5" customHeight="1" x14ac:dyDescent="0.2">
      <c r="A398" s="6"/>
      <c r="B398" s="16" t="s">
        <v>85</v>
      </c>
      <c r="C398" s="306">
        <v>405403.3</v>
      </c>
      <c r="D398" s="313">
        <v>405403.3</v>
      </c>
      <c r="E398" s="313"/>
      <c r="F398" s="185">
        <v>-0.30040867776780544</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437.01</v>
      </c>
      <c r="D401" s="307"/>
      <c r="E401" s="307">
        <v>6</v>
      </c>
      <c r="F401" s="182"/>
      <c r="G401" s="69"/>
      <c r="H401" s="5"/>
      <c r="I401" s="5"/>
    </row>
    <row r="402" spans="1:11" ht="13.5" customHeight="1" x14ac:dyDescent="0.2">
      <c r="A402" s="2"/>
      <c r="B402" s="37" t="s">
        <v>79</v>
      </c>
      <c r="C402" s="306">
        <v>43944.76</v>
      </c>
      <c r="D402" s="307"/>
      <c r="E402" s="307">
        <v>224</v>
      </c>
      <c r="F402" s="182">
        <v>0.34806907108652907</v>
      </c>
      <c r="G402" s="69"/>
      <c r="H402" s="5"/>
      <c r="I402" s="5"/>
    </row>
    <row r="403" spans="1:11" ht="11.25" customHeight="1" x14ac:dyDescent="0.2">
      <c r="A403" s="2"/>
      <c r="B403" s="37" t="s">
        <v>432</v>
      </c>
      <c r="C403" s="306">
        <v>612016.26000005507</v>
      </c>
      <c r="D403" s="313"/>
      <c r="E403" s="313">
        <v>2880.609999999996</v>
      </c>
      <c r="F403" s="185">
        <v>4.3717628879015313E-2</v>
      </c>
      <c r="G403" s="70"/>
      <c r="H403" s="5"/>
      <c r="I403" s="5"/>
    </row>
    <row r="404" spans="1:11" ht="11.25" customHeight="1" x14ac:dyDescent="0.2">
      <c r="A404" s="2"/>
      <c r="B404" s="563" t="s">
        <v>440</v>
      </c>
      <c r="C404" s="306">
        <v>166274.15000000063</v>
      </c>
      <c r="D404" s="313"/>
      <c r="E404" s="313">
        <v>680.7</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81416.340000000055</v>
      </c>
      <c r="D406" s="313"/>
      <c r="E406" s="313">
        <v>134.9</v>
      </c>
      <c r="F406" s="185">
        <v>-0.38459151048834195</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131.69999999999931</v>
      </c>
      <c r="D408" s="313"/>
      <c r="E408" s="313">
        <v>0.2</v>
      </c>
      <c r="F408" s="185">
        <v>1.698841698841691E-2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12401865.320000226</v>
      </c>
      <c r="D410" s="315">
        <v>444295.67</v>
      </c>
      <c r="E410" s="315">
        <v>60858.689999999988</v>
      </c>
      <c r="F410" s="186">
        <v>4.0761742009287394E-2</v>
      </c>
      <c r="G410" s="69"/>
      <c r="H410" s="5"/>
      <c r="I410" s="5"/>
    </row>
    <row r="411" spans="1:11" ht="10.5" customHeight="1" x14ac:dyDescent="0.2">
      <c r="A411" s="2"/>
      <c r="B411" s="29" t="s">
        <v>153</v>
      </c>
      <c r="C411" s="308">
        <v>78.400000000000006</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9121731.9400001038</v>
      </c>
      <c r="D414" s="318"/>
      <c r="E414" s="318">
        <v>45352.710000000006</v>
      </c>
      <c r="F414" s="281">
        <v>-1.2366840627857534E-2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3911643.2699999586</v>
      </c>
      <c r="D416" s="318"/>
      <c r="E416" s="318">
        <v>20926.719999999994</v>
      </c>
      <c r="F416" s="281">
        <v>3.9828193126576261E-2</v>
      </c>
      <c r="G416" s="69"/>
      <c r="H416" s="5"/>
      <c r="I416" s="5"/>
    </row>
    <row r="417" spans="1:11" ht="10.5" customHeight="1" x14ac:dyDescent="0.2">
      <c r="A417" s="2"/>
      <c r="B417" s="16" t="s">
        <v>258</v>
      </c>
      <c r="C417" s="317">
        <v>38535.849999999991</v>
      </c>
      <c r="D417" s="318"/>
      <c r="E417" s="318">
        <v>91</v>
      </c>
      <c r="F417" s="281">
        <v>-2.0386742325821272E-2</v>
      </c>
      <c r="G417" s="69"/>
      <c r="H417" s="5"/>
      <c r="I417" s="5"/>
    </row>
    <row r="418" spans="1:11" ht="10.5" customHeight="1" x14ac:dyDescent="0.2">
      <c r="A418" s="2"/>
      <c r="B418" s="67" t="s">
        <v>259</v>
      </c>
      <c r="C418" s="317">
        <v>30833.919999999998</v>
      </c>
      <c r="D418" s="318"/>
      <c r="E418" s="318"/>
      <c r="F418" s="281">
        <v>-0.1765986122790576</v>
      </c>
      <c r="G418" s="69"/>
      <c r="H418" s="5"/>
      <c r="I418" s="5"/>
    </row>
    <row r="419" spans="1:11" ht="10.5" customHeight="1" x14ac:dyDescent="0.2">
      <c r="A419" s="2"/>
      <c r="B419" s="67" t="s">
        <v>260</v>
      </c>
      <c r="C419" s="317">
        <v>2569</v>
      </c>
      <c r="D419" s="318"/>
      <c r="E419" s="318"/>
      <c r="F419" s="281"/>
      <c r="G419" s="69"/>
      <c r="H419" s="5"/>
      <c r="I419" s="5"/>
    </row>
    <row r="420" spans="1:11" ht="10.5" customHeight="1" x14ac:dyDescent="0.2">
      <c r="A420" s="2"/>
      <c r="B420" s="67" t="s">
        <v>261</v>
      </c>
      <c r="C420" s="317">
        <v>2795.84</v>
      </c>
      <c r="D420" s="318"/>
      <c r="E420" s="318"/>
      <c r="F420" s="281">
        <v>-0.19400369003690032</v>
      </c>
      <c r="G420" s="69"/>
      <c r="H420" s="5"/>
      <c r="I420" s="5"/>
    </row>
    <row r="421" spans="1:11" ht="10.5" customHeight="1" x14ac:dyDescent="0.2">
      <c r="A421" s="2"/>
      <c r="B421" s="67" t="s">
        <v>262</v>
      </c>
      <c r="C421" s="317">
        <v>3657.7200000000003</v>
      </c>
      <c r="D421" s="318"/>
      <c r="E421" s="318"/>
      <c r="F421" s="281">
        <v>-0.58240200023975486</v>
      </c>
      <c r="G421" s="69"/>
      <c r="H421" s="5"/>
      <c r="I421" s="5"/>
    </row>
    <row r="422" spans="1:11" ht="10.5" customHeight="1" x14ac:dyDescent="0.2">
      <c r="A422" s="2"/>
      <c r="B422" s="67" t="s">
        <v>264</v>
      </c>
      <c r="C422" s="317">
        <v>6450.4800000000005</v>
      </c>
      <c r="D422" s="318"/>
      <c r="E422" s="318"/>
      <c r="F422" s="281">
        <v>6.2090631575827615E-2</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10289.460000000003</v>
      </c>
      <c r="D428" s="318"/>
      <c r="E428" s="318"/>
      <c r="F428" s="281"/>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48</v>
      </c>
      <c r="D430" s="318"/>
      <c r="E430" s="318"/>
      <c r="F430" s="281">
        <v>0.1707317073170731</v>
      </c>
      <c r="G430" s="69"/>
      <c r="H430" s="5"/>
    </row>
    <row r="431" spans="1:11" ht="20.25" customHeight="1" x14ac:dyDescent="0.2">
      <c r="A431" s="2"/>
      <c r="B431" s="29" t="s">
        <v>155</v>
      </c>
      <c r="C431" s="308">
        <v>13128555.480000062</v>
      </c>
      <c r="D431" s="315"/>
      <c r="E431" s="315">
        <v>66370.429999999993</v>
      </c>
      <c r="F431" s="186">
        <v>2.2747903846378481E-3</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241944.97999999984</v>
      </c>
      <c r="D435" s="313"/>
      <c r="E435" s="313">
        <v>3737.54</v>
      </c>
      <c r="F435" s="185">
        <v>-4.4756693158982563E-2</v>
      </c>
      <c r="G435" s="70"/>
      <c r="H435" s="5"/>
      <c r="I435" s="5"/>
    </row>
    <row r="436" spans="1:10" ht="10.5" customHeight="1" x14ac:dyDescent="0.2">
      <c r="A436" s="54"/>
      <c r="B436" s="75" t="s">
        <v>26</v>
      </c>
      <c r="C436" s="306">
        <v>85381.590000000011</v>
      </c>
      <c r="D436" s="313"/>
      <c r="E436" s="313">
        <v>148.12</v>
      </c>
      <c r="F436" s="185">
        <v>0.28489029952977063</v>
      </c>
      <c r="G436" s="69"/>
      <c r="H436" s="5"/>
      <c r="I436" s="5"/>
    </row>
    <row r="437" spans="1:10" x14ac:dyDescent="0.2">
      <c r="A437" s="2"/>
      <c r="B437" s="75" t="s">
        <v>27</v>
      </c>
      <c r="C437" s="306">
        <v>495649.72999999963</v>
      </c>
      <c r="D437" s="313"/>
      <c r="E437" s="313">
        <v>119.71000000000001</v>
      </c>
      <c r="F437" s="185">
        <v>0.17712240402985646</v>
      </c>
      <c r="G437" s="69"/>
      <c r="H437" s="5"/>
      <c r="I437" s="5"/>
    </row>
    <row r="438" spans="1:10" ht="10.5" customHeight="1" x14ac:dyDescent="0.2">
      <c r="A438" s="2"/>
      <c r="B438" s="75" t="s">
        <v>274</v>
      </c>
      <c r="C438" s="306">
        <v>14167.030000000004</v>
      </c>
      <c r="D438" s="313"/>
      <c r="E438" s="313"/>
      <c r="F438" s="185">
        <v>0.10615108334960044</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658447.65000000014</v>
      </c>
      <c r="D440" s="313"/>
      <c r="E440" s="313">
        <v>1207.76</v>
      </c>
      <c r="F440" s="185">
        <v>2.7487579402743822E-2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9741.9800000000032</v>
      </c>
      <c r="D443" s="313"/>
      <c r="E443" s="313"/>
      <c r="F443" s="185">
        <v>-1.8182111366313758E-2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1505332.9599999995</v>
      </c>
      <c r="D445" s="315"/>
      <c r="E445" s="315">
        <v>5213.13</v>
      </c>
      <c r="F445" s="186">
        <v>7.1897283656141564E-2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39467.046930000004</v>
      </c>
      <c r="D448" s="313"/>
      <c r="E448" s="313"/>
      <c r="F448" s="185"/>
      <c r="G448" s="69"/>
      <c r="H448" s="5"/>
      <c r="I448" s="5"/>
      <c r="J448" s="164"/>
    </row>
    <row r="449" spans="1:10" ht="12" x14ac:dyDescent="0.2">
      <c r="A449" s="2"/>
      <c r="B449" s="76" t="s">
        <v>477</v>
      </c>
      <c r="C449" s="306">
        <v>10198.839999999978</v>
      </c>
      <c r="D449" s="313"/>
      <c r="E449" s="313">
        <v>59.499999999999993</v>
      </c>
      <c r="F449" s="185">
        <v>-0.45491617314045241</v>
      </c>
      <c r="G449" s="69"/>
      <c r="H449" s="5"/>
      <c r="I449" s="5"/>
      <c r="J449" s="164"/>
    </row>
    <row r="450" spans="1:10" ht="12" x14ac:dyDescent="0.2">
      <c r="A450" s="2"/>
      <c r="B450" s="76" t="s">
        <v>492</v>
      </c>
      <c r="C450" s="306">
        <v>1117.5273500000001</v>
      </c>
      <c r="D450" s="313"/>
      <c r="E450" s="313"/>
      <c r="F450" s="185"/>
      <c r="G450" s="69"/>
      <c r="H450" s="5"/>
      <c r="I450" s="5"/>
      <c r="J450" s="164"/>
    </row>
    <row r="451" spans="1:10" x14ac:dyDescent="0.2">
      <c r="A451" s="2"/>
      <c r="B451" s="76" t="s">
        <v>480</v>
      </c>
      <c r="C451" s="306">
        <v>36860</v>
      </c>
      <c r="D451" s="313"/>
      <c r="E451" s="313">
        <v>134</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1592976.3742799996</v>
      </c>
      <c r="D454" s="313"/>
      <c r="E454" s="313">
        <v>5406.63</v>
      </c>
      <c r="F454" s="185">
        <v>8.1155153688839299E-2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52792550.134280242</v>
      </c>
      <c r="D461" s="315">
        <v>444295.67</v>
      </c>
      <c r="E461" s="315">
        <v>275821.11999999994</v>
      </c>
      <c r="F461" s="186">
        <v>-9.5560591615673207E-4</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143083216.57574514</v>
      </c>
      <c r="D464" s="437"/>
      <c r="E464" s="437">
        <v>768108.27</v>
      </c>
      <c r="F464" s="438">
        <v>7.243383349957444E-3</v>
      </c>
      <c r="G464" s="5"/>
      <c r="H464" s="214"/>
      <c r="I464" s="70"/>
      <c r="J464" s="5"/>
    </row>
    <row r="465" spans="1:10" s="28" customFormat="1" x14ac:dyDescent="0.2">
      <c r="A465" s="6"/>
      <c r="B465" s="76" t="s">
        <v>13</v>
      </c>
      <c r="C465" s="319">
        <v>170955166.09</v>
      </c>
      <c r="D465" s="320"/>
      <c r="E465" s="320"/>
      <c r="F465" s="240">
        <v>3.9151248137602623E-2</v>
      </c>
      <c r="G465" s="8"/>
      <c r="H465" s="5"/>
      <c r="I465" s="70"/>
    </row>
    <row r="466" spans="1:10" s="28" customFormat="1" x14ac:dyDescent="0.2">
      <c r="A466" s="6"/>
      <c r="B466" s="76" t="s">
        <v>14</v>
      </c>
      <c r="C466" s="321">
        <v>22126540.02</v>
      </c>
      <c r="D466" s="322"/>
      <c r="E466" s="322"/>
      <c r="F466" s="194">
        <v>0.14663125055883319</v>
      </c>
      <c r="G466" s="3"/>
      <c r="H466" s="8"/>
      <c r="I466" s="70"/>
    </row>
    <row r="467" spans="1:10" s="28" customFormat="1" ht="12" x14ac:dyDescent="0.2">
      <c r="A467" s="6"/>
      <c r="B467" s="229" t="s">
        <v>248</v>
      </c>
      <c r="C467" s="431">
        <v>193081706.11000001</v>
      </c>
      <c r="D467" s="439"/>
      <c r="E467" s="439"/>
      <c r="F467" s="445">
        <v>5.0434788055588431E-2</v>
      </c>
      <c r="G467" s="15"/>
      <c r="H467" s="3"/>
      <c r="I467" s="70"/>
    </row>
    <row r="468" spans="1:10" s="28" customFormat="1" ht="12" x14ac:dyDescent="0.2">
      <c r="A468" s="6"/>
      <c r="B468" s="164"/>
      <c r="C468" s="210"/>
      <c r="D468" s="210"/>
      <c r="E468" s="210"/>
      <c r="F468" s="210"/>
      <c r="G468" s="814"/>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28.2.2024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815" t="s">
        <v>6</v>
      </c>
      <c r="F477" s="339" t="str">
        <f>CUMUL_Maladie_mnt!$H$5</f>
        <v>PCAP</v>
      </c>
      <c r="G477" s="201"/>
      <c r="H477" s="90"/>
      <c r="I477" s="94"/>
      <c r="J477" s="104"/>
    </row>
    <row r="478" spans="1:10" ht="12.75" customHeight="1" x14ac:dyDescent="0.2">
      <c r="B478" s="616" t="s">
        <v>29</v>
      </c>
      <c r="C478" s="818"/>
      <c r="D478" s="90"/>
      <c r="E478" s="301"/>
      <c r="F478" s="239"/>
      <c r="G478" s="201"/>
      <c r="H478" s="90"/>
      <c r="I478" s="20"/>
    </row>
    <row r="479" spans="1:10" s="95" customFormat="1" ht="12" customHeight="1" x14ac:dyDescent="0.2">
      <c r="A479" s="6"/>
      <c r="B479" s="620"/>
      <c r="C479" s="621"/>
      <c r="D479" s="90"/>
      <c r="E479" s="301"/>
      <c r="F479" s="239"/>
      <c r="G479" s="199"/>
      <c r="H479" s="90"/>
      <c r="I479" s="94"/>
      <c r="J479" s="104"/>
    </row>
    <row r="480" spans="1:10" ht="12.75" customHeight="1" x14ac:dyDescent="0.2">
      <c r="B480" s="622" t="s">
        <v>74</v>
      </c>
      <c r="C480" s="623"/>
      <c r="D480" s="93"/>
      <c r="E480" s="303"/>
      <c r="F480" s="237"/>
      <c r="G480" s="201"/>
      <c r="H480" s="90"/>
      <c r="I480" s="20"/>
      <c r="J480" s="104"/>
    </row>
    <row r="481" spans="2:10" ht="18" customHeight="1" x14ac:dyDescent="0.2">
      <c r="B481" s="620"/>
      <c r="C481" s="621"/>
      <c r="D481" s="90"/>
      <c r="E481" s="301"/>
      <c r="F481" s="239"/>
      <c r="G481" s="199"/>
      <c r="H481" s="90"/>
      <c r="I481" s="20"/>
      <c r="J481" s="104"/>
    </row>
    <row r="482" spans="2:10" ht="18" customHeight="1" x14ac:dyDescent="0.2">
      <c r="B482" s="92" t="s">
        <v>73</v>
      </c>
      <c r="C482" s="172"/>
      <c r="D482" s="93"/>
      <c r="E482" s="303">
        <v>429514144.6354956</v>
      </c>
      <c r="F482" s="237">
        <v>-4.0214498963161316E-2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96349875.89195247</v>
      </c>
      <c r="F484" s="237">
        <v>-0.13108961960625354</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95985936.055000469</v>
      </c>
      <c r="F486" s="239">
        <v>-0.13112070010899946</v>
      </c>
      <c r="G486" s="199"/>
      <c r="H486" s="90"/>
      <c r="I486" s="20"/>
      <c r="J486" s="104"/>
    </row>
    <row r="487" spans="2:10" ht="15" customHeight="1" x14ac:dyDescent="0.2">
      <c r="B487" s="421" t="s">
        <v>407</v>
      </c>
      <c r="C487" s="404"/>
      <c r="D487" s="90"/>
      <c r="E487" s="301">
        <v>300359.23344800004</v>
      </c>
      <c r="F487" s="239">
        <v>0.24614787226779944</v>
      </c>
      <c r="G487" s="199"/>
      <c r="H487" s="90"/>
      <c r="I487" s="20"/>
      <c r="J487" s="104"/>
    </row>
    <row r="488" spans="2:10" ht="15" customHeight="1" x14ac:dyDescent="0.2">
      <c r="B488" s="421" t="s">
        <v>405</v>
      </c>
      <c r="C488" s="404"/>
      <c r="D488" s="90"/>
      <c r="E488" s="301">
        <v>63580.603503999999</v>
      </c>
      <c r="F488" s="239">
        <v>-0.63430959754152361</v>
      </c>
      <c r="G488" s="199"/>
      <c r="H488" s="90"/>
      <c r="I488" s="20"/>
      <c r="J488" s="104"/>
    </row>
    <row r="489" spans="2:10" ht="15" customHeight="1" x14ac:dyDescent="0.2">
      <c r="B489" s="601" t="s">
        <v>71</v>
      </c>
      <c r="C489" s="602"/>
      <c r="D489" s="90"/>
      <c r="E489" s="303">
        <v>272553036.95648682</v>
      </c>
      <c r="F489" s="237">
        <v>0.11353215279272311</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4" t="s">
        <v>413</v>
      </c>
      <c r="C492" s="625"/>
      <c r="D492" s="90"/>
      <c r="E492" s="301">
        <v>209477872.88999996</v>
      </c>
      <c r="F492" s="239">
        <v>0.11112279431475125</v>
      </c>
      <c r="G492" s="199"/>
      <c r="H492" s="90"/>
      <c r="I492" s="20"/>
      <c r="J492" s="104"/>
    </row>
    <row r="493" spans="2:10" ht="15" customHeight="1" x14ac:dyDescent="0.2">
      <c r="B493" s="609" t="s">
        <v>357</v>
      </c>
      <c r="C493" s="610"/>
      <c r="D493" s="90"/>
      <c r="E493" s="301">
        <v>37368669.230000004</v>
      </c>
      <c r="F493" s="239">
        <v>0.1545701104625028</v>
      </c>
      <c r="G493" s="199"/>
      <c r="H493" s="90"/>
      <c r="I493" s="20"/>
      <c r="J493" s="104"/>
    </row>
    <row r="494" spans="2:10" ht="27" customHeight="1" x14ac:dyDescent="0.2">
      <c r="B494" s="609" t="s">
        <v>358</v>
      </c>
      <c r="C494" s="610"/>
      <c r="D494" s="90"/>
      <c r="E494" s="301">
        <v>6979887.4699999997</v>
      </c>
      <c r="F494" s="239">
        <v>5.302998301082229E-2</v>
      </c>
      <c r="G494" s="199"/>
      <c r="H494" s="90"/>
      <c r="I494" s="20"/>
      <c r="J494" s="104"/>
    </row>
    <row r="495" spans="2:10" ht="15" customHeight="1" x14ac:dyDescent="0.2">
      <c r="B495" s="609" t="s">
        <v>359</v>
      </c>
      <c r="C495" s="610"/>
      <c r="D495" s="90"/>
      <c r="E495" s="301">
        <v>18726607.366486881</v>
      </c>
      <c r="F495" s="239">
        <v>8.6101192561466755E-2</v>
      </c>
      <c r="G495" s="201"/>
      <c r="H495" s="90"/>
      <c r="I495" s="20"/>
      <c r="J495" s="104"/>
    </row>
    <row r="496" spans="2:10" ht="15" customHeight="1" x14ac:dyDescent="0.2">
      <c r="B496" s="614" t="s">
        <v>394</v>
      </c>
      <c r="C496" s="615"/>
      <c r="D496" s="90"/>
      <c r="E496" s="301">
        <v>15619329.967562241</v>
      </c>
      <c r="F496" s="239">
        <v>4.4940615927026251E-2</v>
      </c>
      <c r="G496" s="199"/>
      <c r="H496" s="90"/>
      <c r="I496" s="20"/>
      <c r="J496" s="104"/>
    </row>
    <row r="497" spans="1:10" ht="15" customHeight="1" x14ac:dyDescent="0.2">
      <c r="B497" s="614" t="s">
        <v>395</v>
      </c>
      <c r="C497" s="615"/>
      <c r="D497" s="90"/>
      <c r="E497" s="301">
        <v>294638.96252799995</v>
      </c>
      <c r="F497" s="239">
        <v>0.13855274611572632</v>
      </c>
      <c r="G497" s="199"/>
      <c r="H497" s="90"/>
      <c r="I497" s="20"/>
      <c r="J497" s="104"/>
    </row>
    <row r="498" spans="1:10" ht="15" customHeight="1" x14ac:dyDescent="0.2">
      <c r="B498" s="614" t="s">
        <v>396</v>
      </c>
      <c r="C498" s="615"/>
      <c r="D498" s="90"/>
      <c r="E498" s="301">
        <v>481761.64040000003</v>
      </c>
      <c r="F498" s="239">
        <v>6.5409258311444063E-3</v>
      </c>
      <c r="G498" s="201"/>
      <c r="H498" s="90"/>
      <c r="I498" s="20"/>
      <c r="J498" s="104"/>
    </row>
    <row r="499" spans="1:10" ht="23.25" customHeight="1" x14ac:dyDescent="0.2">
      <c r="B499" s="614" t="s">
        <v>397</v>
      </c>
      <c r="C499" s="615"/>
      <c r="D499" s="90"/>
      <c r="E499" s="301">
        <v>125641.43206399999</v>
      </c>
      <c r="F499" s="239">
        <v>8.2435265857021101E-2</v>
      </c>
      <c r="G499" s="200"/>
      <c r="H499" s="90"/>
      <c r="I499" s="20"/>
      <c r="J499" s="104"/>
    </row>
    <row r="500" spans="1:10" ht="15" customHeight="1" x14ac:dyDescent="0.2">
      <c r="A500" s="91"/>
      <c r="B500" s="630" t="s">
        <v>406</v>
      </c>
      <c r="C500" s="631"/>
      <c r="D500" s="90"/>
      <c r="E500" s="301">
        <v>2205235.3639326398</v>
      </c>
      <c r="F500" s="239">
        <v>0.5303695170450784</v>
      </c>
      <c r="G500" s="200"/>
      <c r="H500" s="93"/>
      <c r="I500" s="20"/>
      <c r="J500" s="104"/>
    </row>
    <row r="501" spans="1:10" ht="12.75" x14ac:dyDescent="0.2">
      <c r="A501" s="91"/>
      <c r="B501" s="601" t="s">
        <v>362</v>
      </c>
      <c r="C501" s="602"/>
      <c r="D501" s="90"/>
      <c r="E501" s="303">
        <v>205399.14</v>
      </c>
      <c r="F501" s="237">
        <v>1.7553061973154538E-2</v>
      </c>
      <c r="G501" s="199"/>
      <c r="H501" s="93"/>
      <c r="I501" s="20"/>
      <c r="J501" s="104"/>
    </row>
    <row r="502" spans="1:10" ht="24.75" customHeight="1" x14ac:dyDescent="0.2">
      <c r="B502" s="611" t="s">
        <v>363</v>
      </c>
      <c r="C502" s="613"/>
      <c r="D502" s="90"/>
      <c r="E502" s="303">
        <v>60405832.647056162</v>
      </c>
      <c r="F502" s="237">
        <v>-0.34096808734286133</v>
      </c>
      <c r="G502" s="199"/>
      <c r="H502" s="90"/>
      <c r="I502" s="20"/>
      <c r="J502" s="104"/>
    </row>
    <row r="503" spans="1:10" ht="15" customHeight="1" x14ac:dyDescent="0.2">
      <c r="B503" s="423" t="s">
        <v>408</v>
      </c>
      <c r="C503" s="405"/>
      <c r="D503" s="90"/>
      <c r="E503" s="301">
        <v>57842807.459873922</v>
      </c>
      <c r="F503" s="239">
        <v>-0.35660894764133355</v>
      </c>
      <c r="G503" s="200"/>
      <c r="H503" s="90"/>
      <c r="I503" s="20"/>
      <c r="J503" s="104"/>
    </row>
    <row r="504" spans="1:10" ht="15" customHeight="1" x14ac:dyDescent="0.2">
      <c r="A504" s="91"/>
      <c r="B504" s="423" t="s">
        <v>409</v>
      </c>
      <c r="C504" s="405"/>
      <c r="D504" s="90"/>
      <c r="E504" s="301">
        <v>2563025.1871822388</v>
      </c>
      <c r="F504" s="239">
        <v>0.46008071132989325</v>
      </c>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29294608.319999706</v>
      </c>
      <c r="F508" s="237">
        <v>2.3126878481872115E-2</v>
      </c>
      <c r="H508" s="8"/>
      <c r="I508" s="20"/>
      <c r="J508" s="104"/>
    </row>
    <row r="509" spans="1:10" s="95" customFormat="1" ht="16.5" customHeight="1" x14ac:dyDescent="0.2">
      <c r="A509" s="6"/>
      <c r="B509" s="601" t="s">
        <v>375</v>
      </c>
      <c r="C509" s="602"/>
      <c r="D509" s="93"/>
      <c r="E509" s="301">
        <v>29067867.229999691</v>
      </c>
      <c r="F509" s="239">
        <v>2.3154402090600934E-2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2579630.1099999985</v>
      </c>
      <c r="F512" s="237">
        <v>5.8952076278404375E-2</v>
      </c>
      <c r="G512" s="102"/>
      <c r="H512" s="103"/>
      <c r="I512" s="94"/>
      <c r="J512" s="104"/>
    </row>
    <row r="513" spans="1:9" ht="12.75" x14ac:dyDescent="0.2">
      <c r="B513" s="601" t="s">
        <v>68</v>
      </c>
      <c r="C513" s="602"/>
      <c r="D513" s="90"/>
      <c r="E513" s="301">
        <v>2573333.4599999986</v>
      </c>
      <c r="F513" s="239">
        <v>7.7899752647150766E-2</v>
      </c>
      <c r="G513" s="105"/>
      <c r="H513" s="103"/>
      <c r="I513" s="8"/>
    </row>
    <row r="514" spans="1:9" ht="10.5" customHeight="1" x14ac:dyDescent="0.2">
      <c r="B514" s="601" t="s">
        <v>69</v>
      </c>
      <c r="C514" s="602"/>
      <c r="D514" s="90"/>
      <c r="E514" s="301">
        <v>6296.6500000000005</v>
      </c>
      <c r="F514" s="239">
        <v>-0.87060644706282708</v>
      </c>
      <c r="G514" s="105"/>
      <c r="H514" s="106"/>
    </row>
    <row r="515" spans="1:9" ht="27.75" customHeight="1" x14ac:dyDescent="0.2">
      <c r="A515" s="24"/>
      <c r="B515" s="632" t="s">
        <v>167</v>
      </c>
      <c r="C515" s="633"/>
      <c r="D515" s="98"/>
      <c r="E515" s="326">
        <v>461388383.06549531</v>
      </c>
      <c r="F515" s="243">
        <v>-3.5920141269755623E-2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28.2.2024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7"/>
      <c r="C519" s="658"/>
      <c r="D519" s="163"/>
      <c r="E519" s="840" t="s">
        <v>6</v>
      </c>
      <c r="F519" s="19" t="str">
        <f>CUMUL_Maladie_mnt!$H$5</f>
        <v>PCAP</v>
      </c>
      <c r="G519" s="109"/>
      <c r="H519" s="106"/>
    </row>
    <row r="520" spans="1:9" s="104" customFormat="1" ht="14.25" customHeight="1" x14ac:dyDescent="0.2">
      <c r="A520" s="6"/>
      <c r="B520" s="634" t="s">
        <v>51</v>
      </c>
      <c r="C520" s="635"/>
      <c r="D520" s="636"/>
      <c r="E520" s="101"/>
      <c r="F520" s="176"/>
      <c r="G520" s="109"/>
      <c r="H520" s="106"/>
    </row>
    <row r="521" spans="1:9" s="104" customFormat="1" ht="36" customHeight="1" x14ac:dyDescent="0.2">
      <c r="A521" s="6"/>
      <c r="B521" s="626" t="s">
        <v>52</v>
      </c>
      <c r="C521" s="627"/>
      <c r="D521" s="628"/>
      <c r="E521" s="327">
        <v>56286607.329999819</v>
      </c>
      <c r="F521" s="177">
        <v>-5.954010737250881E-3</v>
      </c>
      <c r="G521" s="109"/>
      <c r="H521" s="110"/>
    </row>
    <row r="522" spans="1:9" s="104" customFormat="1" ht="19.5" customHeight="1" x14ac:dyDescent="0.2">
      <c r="A522" s="6"/>
      <c r="B522" s="595" t="s">
        <v>183</v>
      </c>
      <c r="C522" s="596"/>
      <c r="D522" s="637"/>
      <c r="E522" s="327">
        <v>56162978.479999818</v>
      </c>
      <c r="F522" s="177">
        <v>-6.129732395335874E-3</v>
      </c>
      <c r="G522" s="109"/>
      <c r="H522" s="110"/>
    </row>
    <row r="523" spans="1:9" s="104" customFormat="1" ht="14.25" customHeight="1" x14ac:dyDescent="0.2">
      <c r="A523" s="6"/>
      <c r="B523" s="603" t="s">
        <v>53</v>
      </c>
      <c r="C523" s="604"/>
      <c r="D523" s="605"/>
      <c r="E523" s="328">
        <v>55144620.789999813</v>
      </c>
      <c r="F523" s="174">
        <v>6.4647152475914016E-3</v>
      </c>
      <c r="G523" s="109"/>
      <c r="H523" s="110"/>
    </row>
    <row r="524" spans="1:9" s="104" customFormat="1" ht="46.5" customHeight="1" x14ac:dyDescent="0.2">
      <c r="A524" s="6"/>
      <c r="B524" s="603" t="s">
        <v>428</v>
      </c>
      <c r="C524" s="604"/>
      <c r="D524" s="605"/>
      <c r="E524" s="328">
        <v>387463.92000000016</v>
      </c>
      <c r="F524" s="174">
        <v>-0.14318895625831962</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10972.570000000003</v>
      </c>
      <c r="F526" s="174">
        <v>8.1676531243960904E-2</v>
      </c>
      <c r="G526" s="109"/>
      <c r="H526" s="106"/>
    </row>
    <row r="527" spans="1:9" s="104" customFormat="1" ht="12.75" x14ac:dyDescent="0.2">
      <c r="A527" s="6"/>
      <c r="B527" s="603" t="s">
        <v>302</v>
      </c>
      <c r="C527" s="604"/>
      <c r="D527" s="605"/>
      <c r="E527" s="328"/>
      <c r="F527" s="174"/>
      <c r="G527" s="109"/>
      <c r="H527" s="106"/>
    </row>
    <row r="528" spans="1:9" s="104" customFormat="1" ht="24" customHeight="1" x14ac:dyDescent="0.2">
      <c r="A528" s="6"/>
      <c r="B528" s="169" t="s">
        <v>184</v>
      </c>
      <c r="C528" s="170"/>
      <c r="D528" s="171"/>
      <c r="E528" s="328">
        <v>580789.13000000012</v>
      </c>
      <c r="F528" s="174">
        <v>7.6942451238468657E-2</v>
      </c>
      <c r="G528" s="109"/>
      <c r="H528" s="111"/>
    </row>
    <row r="529" spans="1:8" s="104" customFormat="1" ht="12.75" x14ac:dyDescent="0.2">
      <c r="A529" s="24"/>
      <c r="B529" s="395" t="s">
        <v>373</v>
      </c>
      <c r="C529" s="170"/>
      <c r="D529" s="171"/>
      <c r="E529" s="328">
        <v>10881.810000000001</v>
      </c>
      <c r="F529" s="174"/>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28019.000000000007</v>
      </c>
      <c r="F531" s="174">
        <v>-5.1114962778130879E-2</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231.26</v>
      </c>
      <c r="F533" s="174">
        <v>0.94270833333333326</v>
      </c>
      <c r="G533" s="109"/>
      <c r="H533" s="111"/>
    </row>
    <row r="534" spans="1:8" s="104" customFormat="1" ht="15" customHeight="1" x14ac:dyDescent="0.2">
      <c r="A534" s="24"/>
      <c r="B534" s="595" t="s">
        <v>55</v>
      </c>
      <c r="C534" s="596"/>
      <c r="D534" s="637"/>
      <c r="E534" s="327">
        <v>22916.970000000038</v>
      </c>
      <c r="F534" s="177">
        <v>-8.7915914787666249E-2</v>
      </c>
      <c r="G534" s="109"/>
      <c r="H534" s="107"/>
    </row>
    <row r="535" spans="1:8" s="104" customFormat="1" ht="18" customHeight="1" x14ac:dyDescent="0.2">
      <c r="A535" s="6"/>
      <c r="B535" s="606" t="s">
        <v>56</v>
      </c>
      <c r="C535" s="607"/>
      <c r="D535" s="608"/>
      <c r="E535" s="328">
        <v>22916.970000000038</v>
      </c>
      <c r="F535" s="174">
        <v>-8.7915914787666249E-2</v>
      </c>
      <c r="G535" s="109"/>
      <c r="H535" s="106"/>
    </row>
    <row r="536" spans="1:8" s="104" customFormat="1" ht="15" customHeight="1" x14ac:dyDescent="0.2">
      <c r="A536" s="6"/>
      <c r="B536" s="603" t="s">
        <v>57</v>
      </c>
      <c r="C536" s="604"/>
      <c r="D536" s="605"/>
      <c r="E536" s="328">
        <v>22916.970000000038</v>
      </c>
      <c r="F536" s="174">
        <v>-8.7915914787666249E-2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7"/>
      <c r="E542" s="327">
        <v>5980.3499999999995</v>
      </c>
      <c r="F542" s="177"/>
      <c r="G542" s="199"/>
      <c r="H542" s="90"/>
    </row>
    <row r="543" spans="1:8" s="104" customFormat="1" ht="17.25" customHeight="1" x14ac:dyDescent="0.2">
      <c r="A543" s="6"/>
      <c r="B543" s="595" t="s">
        <v>190</v>
      </c>
      <c r="C543" s="596"/>
      <c r="D543" s="637"/>
      <c r="E543" s="327">
        <v>94731.529999999853</v>
      </c>
      <c r="F543" s="177">
        <v>9.7571651803014747E-2</v>
      </c>
      <c r="G543" s="199"/>
      <c r="H543" s="90"/>
    </row>
    <row r="544" spans="1:8" s="104" customFormat="1" ht="13.5" customHeight="1" x14ac:dyDescent="0.2">
      <c r="A544" s="6"/>
      <c r="B544" s="603" t="s">
        <v>191</v>
      </c>
      <c r="C544" s="604"/>
      <c r="D544" s="605"/>
      <c r="E544" s="328">
        <v>94731.529999999853</v>
      </c>
      <c r="F544" s="174">
        <v>0.12895569054552602</v>
      </c>
      <c r="G544" s="105"/>
      <c r="H544" s="90"/>
    </row>
    <row r="545" spans="1:10" s="104" customFormat="1" ht="12.75" x14ac:dyDescent="0.2">
      <c r="A545" s="6"/>
      <c r="B545" s="603" t="s">
        <v>392</v>
      </c>
      <c r="C545" s="604"/>
      <c r="D545" s="605"/>
      <c r="E545" s="328"/>
      <c r="F545" s="174"/>
      <c r="G545" s="108"/>
      <c r="H545" s="106"/>
    </row>
    <row r="546" spans="1:10" ht="15" customHeight="1" x14ac:dyDescent="0.2">
      <c r="B546" s="587" t="s">
        <v>393</v>
      </c>
      <c r="C546" s="383"/>
      <c r="D546" s="384"/>
      <c r="E546" s="328"/>
      <c r="F546" s="174"/>
      <c r="G546" s="109"/>
      <c r="H546" s="106"/>
      <c r="I546" s="20"/>
      <c r="J546" s="104"/>
    </row>
    <row r="547" spans="1:10" ht="15" customHeight="1" x14ac:dyDescent="0.2">
      <c r="B547" s="595" t="s">
        <v>82</v>
      </c>
      <c r="C547" s="649"/>
      <c r="D547" s="650"/>
      <c r="E547" s="327"/>
      <c r="F547" s="177"/>
      <c r="G547" s="109"/>
      <c r="H547" s="106"/>
      <c r="I547" s="20"/>
      <c r="J547" s="104"/>
    </row>
    <row r="548" spans="1:10" ht="42.75" customHeight="1" x14ac:dyDescent="0.2">
      <c r="B548" s="626" t="s">
        <v>60</v>
      </c>
      <c r="C548" s="627"/>
      <c r="D548" s="628"/>
      <c r="E548" s="327"/>
      <c r="F548" s="177"/>
      <c r="G548" s="102"/>
      <c r="H548" s="106"/>
      <c r="I548" s="20"/>
      <c r="J548" s="104"/>
    </row>
    <row r="549" spans="1:10" ht="20.25" customHeight="1" x14ac:dyDescent="0.2">
      <c r="B549" s="640" t="s">
        <v>390</v>
      </c>
      <c r="C549" s="653"/>
      <c r="D549" s="654"/>
      <c r="E549" s="327"/>
      <c r="F549" s="177"/>
      <c r="G549" s="102"/>
      <c r="H549" s="106"/>
      <c r="I549" s="20"/>
      <c r="J549" s="104"/>
    </row>
    <row r="550" spans="1:10" s="486" customFormat="1" ht="15" customHeight="1" x14ac:dyDescent="0.2">
      <c r="A550" s="452"/>
      <c r="B550" s="640" t="s">
        <v>391</v>
      </c>
      <c r="C550" s="653"/>
      <c r="D550" s="654"/>
      <c r="E550" s="548"/>
      <c r="F550" s="549"/>
      <c r="G550" s="455"/>
      <c r="H550" s="461"/>
      <c r="I550" s="494"/>
      <c r="J550" s="457"/>
    </row>
    <row r="551" spans="1:10" s="486" customFormat="1" ht="15" customHeight="1" x14ac:dyDescent="0.2">
      <c r="A551" s="452"/>
      <c r="B551" s="640" t="s">
        <v>462</v>
      </c>
      <c r="C551" s="653"/>
      <c r="D551" s="654"/>
      <c r="E551" s="548"/>
      <c r="F551" s="549"/>
      <c r="G551" s="455"/>
      <c r="H551" s="461"/>
      <c r="I551" s="494"/>
      <c r="J551" s="457"/>
    </row>
    <row r="552" spans="1:10" s="104" customFormat="1" ht="21" hidden="1" customHeight="1" x14ac:dyDescent="0.2">
      <c r="A552" s="6"/>
      <c r="B552" s="626"/>
      <c r="C552" s="627"/>
      <c r="D552" s="628"/>
      <c r="E552" s="406"/>
      <c r="F552" s="239"/>
      <c r="G552" s="109"/>
      <c r="H552" s="113"/>
    </row>
    <row r="553" spans="1:10" s="104" customFormat="1" ht="24.75" customHeight="1" x14ac:dyDescent="0.2">
      <c r="A553" s="6"/>
      <c r="B553" s="626" t="s">
        <v>481</v>
      </c>
      <c r="C553" s="627"/>
      <c r="D553" s="628"/>
      <c r="E553" s="406"/>
      <c r="F553" s="239"/>
      <c r="G553" s="108"/>
      <c r="H553" s="113"/>
    </row>
    <row r="554" spans="1:10" s="104" customFormat="1" ht="24.75" customHeight="1" x14ac:dyDescent="0.2">
      <c r="A554" s="6"/>
      <c r="B554" s="591" t="s">
        <v>482</v>
      </c>
      <c r="C554" s="592"/>
      <c r="D554" s="578"/>
      <c r="E554" s="406"/>
      <c r="F554" s="239"/>
      <c r="G554" s="108"/>
      <c r="H554" s="113"/>
    </row>
    <row r="555" spans="1:10" s="104" customFormat="1" ht="12.75" customHeight="1" x14ac:dyDescent="0.2">
      <c r="A555" s="6"/>
      <c r="B555" s="626" t="s">
        <v>342</v>
      </c>
      <c r="C555" s="627"/>
      <c r="D555" s="628"/>
      <c r="E555" s="327">
        <v>29067.469999999998</v>
      </c>
      <c r="F555" s="177">
        <v>-0.73396503820249903</v>
      </c>
      <c r="G555" s="109"/>
      <c r="H555" s="113"/>
    </row>
    <row r="556" spans="1:10" s="104" customFormat="1" ht="12.75" customHeight="1" x14ac:dyDescent="0.2">
      <c r="A556" s="6"/>
      <c r="B556" s="595" t="s">
        <v>61</v>
      </c>
      <c r="C556" s="596"/>
      <c r="D556" s="637"/>
      <c r="E556" s="327">
        <v>380.92</v>
      </c>
      <c r="F556" s="177"/>
      <c r="G556" s="109"/>
      <c r="H556" s="113"/>
    </row>
    <row r="557" spans="1:10" s="104" customFormat="1" ht="11.25" customHeight="1" x14ac:dyDescent="0.2">
      <c r="A557" s="6"/>
      <c r="B557" s="603" t="s">
        <v>471</v>
      </c>
      <c r="C557" s="604"/>
      <c r="D557" s="605"/>
      <c r="E557" s="328">
        <v>380.92</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5"/>
      <c r="D565" s="656"/>
      <c r="E565" s="327">
        <v>28686.55</v>
      </c>
      <c r="F565" s="177">
        <v>-0.73733114067547356</v>
      </c>
      <c r="G565" s="460"/>
      <c r="H565" s="461"/>
    </row>
    <row r="566" spans="1:10" s="457" customFormat="1" ht="12.75" customHeight="1" x14ac:dyDescent="0.2">
      <c r="A566" s="452"/>
      <c r="B566" s="603" t="s">
        <v>470</v>
      </c>
      <c r="C566" s="604"/>
      <c r="D566" s="605"/>
      <c r="E566" s="328">
        <v>19317.440000000002</v>
      </c>
      <c r="F566" s="174">
        <v>-0.81511989844309696</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2984.52</v>
      </c>
      <c r="F568" s="174">
        <v>-0.29861156807264588</v>
      </c>
      <c r="G568" s="462"/>
      <c r="H568" s="461"/>
    </row>
    <row r="569" spans="1:10" s="457" customFormat="1" ht="12.75" customHeight="1" x14ac:dyDescent="0.2">
      <c r="A569" s="452"/>
      <c r="B569" s="603" t="s">
        <v>469</v>
      </c>
      <c r="C569" s="604"/>
      <c r="D569" s="605"/>
      <c r="E569" s="328">
        <v>17.510000000000002</v>
      </c>
      <c r="F569" s="174">
        <v>-0.89729000469263254</v>
      </c>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6" t="s">
        <v>403</v>
      </c>
      <c r="C574" s="647"/>
      <c r="D574" s="648"/>
      <c r="E574" s="453">
        <v>6367.08</v>
      </c>
      <c r="F574" s="454"/>
      <c r="G574" s="481"/>
      <c r="H574" s="477"/>
    </row>
    <row r="575" spans="1:10" s="457" customFormat="1" ht="16.5" customHeight="1" x14ac:dyDescent="0.2">
      <c r="A575" s="452"/>
      <c r="B575" s="626" t="s">
        <v>343</v>
      </c>
      <c r="C575" s="627"/>
      <c r="D575" s="652"/>
      <c r="E575" s="458"/>
      <c r="F575" s="459"/>
      <c r="G575" s="839"/>
      <c r="H575" s="481"/>
    </row>
    <row r="576" spans="1:10" s="816" customFormat="1" ht="12.75" customHeight="1" x14ac:dyDescent="0.2">
      <c r="A576" s="452"/>
      <c r="B576" s="626" t="s">
        <v>344</v>
      </c>
      <c r="C576" s="627"/>
      <c r="D576" s="652"/>
      <c r="E576" s="458">
        <v>793107.46999999962</v>
      </c>
      <c r="F576" s="459">
        <v>0.13573058392985682</v>
      </c>
      <c r="G576" s="838"/>
      <c r="H576" s="484"/>
      <c r="J576" s="457"/>
    </row>
    <row r="577" spans="1:10" s="486" customFormat="1" ht="12.75" x14ac:dyDescent="0.2">
      <c r="A577" s="452"/>
      <c r="B577" s="595" t="s">
        <v>63</v>
      </c>
      <c r="C577" s="596"/>
      <c r="D577" s="651"/>
      <c r="E577" s="453">
        <v>258469.26999999993</v>
      </c>
      <c r="F577" s="454">
        <v>4.6795711490995373E-2</v>
      </c>
      <c r="G577" s="487"/>
      <c r="H577" s="484"/>
      <c r="I577" s="470"/>
    </row>
    <row r="578" spans="1:10" s="486" customFormat="1" ht="12.75" x14ac:dyDescent="0.2">
      <c r="A578" s="463"/>
      <c r="B578" s="595" t="s">
        <v>64</v>
      </c>
      <c r="C578" s="596"/>
      <c r="D578" s="651"/>
      <c r="E578" s="453">
        <v>534638.19999999972</v>
      </c>
      <c r="F578" s="454">
        <v>0.1947474911983611</v>
      </c>
      <c r="G578" s="490"/>
      <c r="H578" s="488"/>
      <c r="I578" s="472"/>
    </row>
    <row r="579" spans="1:10" s="486" customFormat="1" ht="12.75" x14ac:dyDescent="0.2">
      <c r="A579" s="463"/>
      <c r="B579" s="595" t="s">
        <v>478</v>
      </c>
      <c r="C579" s="596"/>
      <c r="D579" s="651"/>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3" t="s">
        <v>65</v>
      </c>
      <c r="C581" s="644"/>
      <c r="D581" s="645"/>
      <c r="E581" s="326">
        <v>57108782.269999824</v>
      </c>
      <c r="F581" s="243">
        <v>-5.6162531080982125E-3</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28.2.2024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815"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837"/>
      <c r="G588" s="519"/>
      <c r="H588" s="513"/>
      <c r="I588" s="495"/>
      <c r="J588" s="457"/>
    </row>
    <row r="589" spans="1:10" s="486" customFormat="1" ht="16.5" customHeight="1" x14ac:dyDescent="0.2">
      <c r="A589" s="452"/>
      <c r="B589" s="505" t="s">
        <v>30</v>
      </c>
      <c r="C589" s="506"/>
      <c r="D589" s="507"/>
      <c r="E589" s="834">
        <v>518497165.33549511</v>
      </c>
      <c r="F589" s="833">
        <v>-3.2673202718025318E-2</v>
      </c>
      <c r="G589" s="519"/>
      <c r="H589" s="513"/>
      <c r="I589" s="520"/>
      <c r="J589" s="457"/>
    </row>
    <row r="590" spans="1:10" s="486" customFormat="1" ht="16.5" customHeight="1" x14ac:dyDescent="0.2">
      <c r="A590" s="452"/>
      <c r="B590" s="510"/>
      <c r="C590" s="506"/>
      <c r="D590" s="506"/>
      <c r="E590" s="836"/>
      <c r="F590" s="835"/>
      <c r="G590" s="519"/>
      <c r="H590" s="513"/>
      <c r="I590" s="520"/>
      <c r="J590" s="457"/>
    </row>
    <row r="591" spans="1:10" s="486" customFormat="1" ht="16.5" customHeight="1" x14ac:dyDescent="0.2">
      <c r="A591" s="452"/>
      <c r="B591" s="505" t="s">
        <v>240</v>
      </c>
      <c r="C591" s="506"/>
      <c r="D591" s="507"/>
      <c r="E591" s="834">
        <v>157904.45999999996</v>
      </c>
      <c r="F591" s="833"/>
      <c r="G591" s="519"/>
      <c r="H591" s="513"/>
      <c r="I591" s="520"/>
      <c r="J591" s="457"/>
    </row>
    <row r="592" spans="1:10" s="486" customFormat="1" ht="16.5" hidden="1" customHeight="1" x14ac:dyDescent="0.2">
      <c r="A592" s="452"/>
      <c r="B592" s="514"/>
      <c r="C592" s="515"/>
      <c r="D592" s="823"/>
      <c r="E592" s="832"/>
      <c r="F592" s="831"/>
      <c r="G592" s="519"/>
      <c r="H592" s="513"/>
      <c r="I592" s="520"/>
      <c r="J592" s="457"/>
    </row>
    <row r="593" spans="1:10" s="486" customFormat="1" ht="16.5" hidden="1" customHeight="1" x14ac:dyDescent="0.2">
      <c r="A593" s="452"/>
      <c r="B593" s="514"/>
      <c r="C593" s="515"/>
      <c r="D593" s="823"/>
      <c r="E593" s="832"/>
      <c r="F593" s="831"/>
      <c r="G593" s="519"/>
      <c r="H593" s="513"/>
      <c r="I593" s="520"/>
      <c r="J593" s="457"/>
    </row>
    <row r="594" spans="1:10" s="486" customFormat="1" ht="16.5" hidden="1" customHeight="1" x14ac:dyDescent="0.2">
      <c r="A594" s="452"/>
      <c r="B594" s="514"/>
      <c r="C594" s="515"/>
      <c r="D594" s="823"/>
      <c r="E594" s="832"/>
      <c r="F594" s="831"/>
      <c r="G594" s="519"/>
      <c r="H594" s="513"/>
      <c r="I594" s="520"/>
      <c r="J594" s="457"/>
    </row>
    <row r="595" spans="1:10" s="486" customFormat="1" ht="16.5" customHeight="1" x14ac:dyDescent="0.2">
      <c r="A595" s="452"/>
      <c r="B595" s="514"/>
      <c r="C595" s="515"/>
      <c r="D595" s="823"/>
      <c r="E595" s="832"/>
      <c r="F595" s="831"/>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823"/>
      <c r="E597" s="832"/>
      <c r="F597" s="831"/>
      <c r="G597" s="519"/>
      <c r="H597" s="513"/>
      <c r="I597" s="520"/>
      <c r="J597" s="457"/>
    </row>
    <row r="598" spans="1:10" s="486" customFormat="1" ht="16.5" customHeight="1" x14ac:dyDescent="0.2">
      <c r="A598" s="452"/>
      <c r="B598" s="505" t="s">
        <v>19</v>
      </c>
      <c r="C598" s="521"/>
      <c r="D598" s="830"/>
      <c r="E598" s="834"/>
      <c r="F598" s="833"/>
      <c r="G598" s="519"/>
      <c r="H598" s="513"/>
      <c r="I598" s="520"/>
      <c r="J598" s="457"/>
    </row>
    <row r="599" spans="1:10" s="486" customFormat="1" ht="16.5" customHeight="1" x14ac:dyDescent="0.2">
      <c r="A599" s="452"/>
      <c r="B599" s="514"/>
      <c r="C599" s="515"/>
      <c r="D599" s="823"/>
      <c r="E599" s="832"/>
      <c r="F599" s="831"/>
      <c r="G599" s="519"/>
      <c r="H599" s="513"/>
      <c r="I599" s="520"/>
      <c r="J599" s="457"/>
    </row>
    <row r="600" spans="1:10" s="486" customFormat="1" ht="16.5" customHeight="1" x14ac:dyDescent="0.2">
      <c r="A600" s="452"/>
      <c r="B600" s="505" t="s">
        <v>44</v>
      </c>
      <c r="C600" s="521"/>
      <c r="D600" s="830"/>
      <c r="E600" s="834"/>
      <c r="F600" s="833"/>
      <c r="G600" s="519"/>
      <c r="H600" s="513"/>
      <c r="I600" s="520"/>
    </row>
    <row r="601" spans="1:10" s="486" customFormat="1" ht="16.5" customHeight="1" x14ac:dyDescent="0.2">
      <c r="A601" s="452"/>
      <c r="B601" s="514"/>
      <c r="C601" s="515"/>
      <c r="D601" s="823"/>
      <c r="E601" s="832"/>
      <c r="F601" s="831"/>
      <c r="G601" s="519"/>
      <c r="H601" s="513"/>
      <c r="I601" s="520"/>
      <c r="J601" s="457"/>
    </row>
    <row r="602" spans="1:10" s="486" customFormat="1" ht="16.5" customHeight="1" x14ac:dyDescent="0.2">
      <c r="A602" s="452"/>
      <c r="B602" s="523" t="s">
        <v>42</v>
      </c>
      <c r="C602" s="521"/>
      <c r="D602" s="830"/>
      <c r="E602" s="829"/>
      <c r="F602" s="828"/>
      <c r="G602" s="519"/>
      <c r="H602" s="513"/>
      <c r="I602" s="520"/>
    </row>
    <row r="603" spans="1:10" s="486" customFormat="1" ht="16.5" customHeight="1" x14ac:dyDescent="0.2">
      <c r="A603" s="452"/>
      <c r="B603" s="526" t="s">
        <v>83</v>
      </c>
      <c r="C603" s="515"/>
      <c r="D603" s="827"/>
      <c r="E603" s="568"/>
      <c r="F603" s="570"/>
      <c r="G603" s="540"/>
      <c r="H603" s="513"/>
      <c r="I603" s="520"/>
      <c r="J603" s="457"/>
    </row>
    <row r="604" spans="1:10" s="486" customFormat="1" ht="16.5" customHeight="1" x14ac:dyDescent="0.2">
      <c r="A604" s="452"/>
      <c r="B604" s="530" t="s">
        <v>84</v>
      </c>
      <c r="C604" s="531"/>
      <c r="D604" s="826"/>
      <c r="E604" s="825"/>
      <c r="F604" s="824"/>
      <c r="G604" s="468"/>
      <c r="H604" s="541"/>
      <c r="I604" s="520"/>
    </row>
    <row r="605" spans="1:10" s="486" customFormat="1" ht="16.5" customHeight="1" thickBot="1" x14ac:dyDescent="0.25">
      <c r="A605" s="452"/>
      <c r="B605" s="535"/>
      <c r="C605" s="515"/>
      <c r="D605" s="823"/>
      <c r="E605" s="822"/>
      <c r="F605" s="821"/>
      <c r="G605" s="468"/>
      <c r="H605" s="541"/>
      <c r="I605" s="520"/>
    </row>
    <row r="606" spans="1:10" ht="16.5" customHeight="1" thickBot="1" x14ac:dyDescent="0.25">
      <c r="B606" s="536" t="s">
        <v>168</v>
      </c>
      <c r="C606" s="537"/>
      <c r="D606" s="537"/>
      <c r="E606" s="820">
        <v>854820199.46124029</v>
      </c>
      <c r="F606" s="819">
        <v>-8.2581715549908674E-3</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I22" sqref="I22"/>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28.2.2024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1181644617.6499996</v>
      </c>
      <c r="E8" s="258"/>
      <c r="F8" s="239">
        <v>3.2665505509001491E-2</v>
      </c>
      <c r="G8" s="20"/>
    </row>
    <row r="9" spans="1:9" ht="15" hidden="1" customHeight="1" x14ac:dyDescent="0.2">
      <c r="B9" s="149" t="s">
        <v>335</v>
      </c>
      <c r="C9" s="68"/>
      <c r="D9" s="364"/>
      <c r="E9" s="258"/>
      <c r="F9" s="239"/>
      <c r="G9" s="20"/>
    </row>
    <row r="10" spans="1:9" ht="15" customHeight="1" x14ac:dyDescent="0.2">
      <c r="B10" s="149" t="s">
        <v>317</v>
      </c>
      <c r="C10" s="68"/>
      <c r="D10" s="364">
        <v>1181644617.6499996</v>
      </c>
      <c r="E10" s="258"/>
      <c r="F10" s="239">
        <v>3.2665505509001491E-2</v>
      </c>
      <c r="G10" s="20"/>
    </row>
    <row r="11" spans="1:9" ht="24" hidden="1" customHeight="1" x14ac:dyDescent="0.2">
      <c r="B11" s="149" t="s">
        <v>336</v>
      </c>
      <c r="C11" s="68"/>
      <c r="D11" s="364">
        <v>44380579.659999996</v>
      </c>
      <c r="E11" s="258"/>
      <c r="F11" s="239">
        <v>-6.9403353227892595E-3</v>
      </c>
      <c r="G11" s="20"/>
    </row>
    <row r="12" spans="1:9" ht="12.75" hidden="1" customHeight="1" x14ac:dyDescent="0.2">
      <c r="B12" s="149" t="s">
        <v>337</v>
      </c>
      <c r="C12" s="68"/>
      <c r="D12" s="364"/>
      <c r="E12" s="258"/>
      <c r="F12" s="239"/>
      <c r="G12" s="20"/>
    </row>
    <row r="13" spans="1:9" ht="13.5" customHeight="1" x14ac:dyDescent="0.2">
      <c r="B13" s="149" t="s">
        <v>318</v>
      </c>
      <c r="C13" s="68"/>
      <c r="D13" s="364">
        <v>44380579.659999996</v>
      </c>
      <c r="E13" s="258"/>
      <c r="F13" s="239">
        <v>-6.9403353227892595E-3</v>
      </c>
      <c r="G13" s="20"/>
    </row>
    <row r="14" spans="1:9" ht="21.75" hidden="1" customHeight="1" x14ac:dyDescent="0.2">
      <c r="B14" s="149" t="s">
        <v>338</v>
      </c>
      <c r="C14" s="68"/>
      <c r="D14" s="364">
        <v>25682281.599999994</v>
      </c>
      <c r="E14" s="258"/>
      <c r="F14" s="239">
        <v>-3.1265310155436654E-2</v>
      </c>
      <c r="G14" s="20"/>
    </row>
    <row r="15" spans="1:9" ht="14.25" hidden="1" customHeight="1" x14ac:dyDescent="0.2">
      <c r="B15" s="149" t="s">
        <v>339</v>
      </c>
      <c r="C15" s="68"/>
      <c r="D15" s="365"/>
      <c r="E15" s="257"/>
      <c r="F15" s="239"/>
      <c r="G15" s="20"/>
    </row>
    <row r="16" spans="1:9" ht="16.5" customHeight="1" x14ac:dyDescent="0.2">
      <c r="B16" s="149" t="s">
        <v>319</v>
      </c>
      <c r="C16" s="68"/>
      <c r="D16" s="364">
        <v>25682281.599999994</v>
      </c>
      <c r="E16" s="258"/>
      <c r="F16" s="239">
        <v>-3.1265310155436654E-2</v>
      </c>
      <c r="G16" s="20"/>
    </row>
    <row r="17" spans="1:7" s="63" customFormat="1" ht="29.25" customHeight="1" x14ac:dyDescent="0.2">
      <c r="A17" s="61"/>
      <c r="B17" s="151" t="s">
        <v>17</v>
      </c>
      <c r="C17" s="152"/>
      <c r="D17" s="426">
        <v>1251707478.9099996</v>
      </c>
      <c r="E17" s="397"/>
      <c r="F17" s="389">
        <v>2.9814839377120483E-2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1251707478.9099996</v>
      </c>
      <c r="E19" s="259"/>
      <c r="F19" s="260">
        <v>2.9814839377120483E-2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19112847.619999997</v>
      </c>
      <c r="E21" s="259"/>
      <c r="F21" s="260">
        <v>0.11613094436076499</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507"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28.2.2024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11305477.949999999</v>
      </c>
      <c r="D10" s="290">
        <v>441570.59999999992</v>
      </c>
      <c r="E10" s="290">
        <v>10766.720000000001</v>
      </c>
      <c r="F10" s="179">
        <v>4.1573474503245E-2</v>
      </c>
      <c r="G10" s="20"/>
      <c r="H10" s="5"/>
      <c r="I10" s="5"/>
    </row>
    <row r="11" spans="1:9" ht="10.5" customHeight="1" x14ac:dyDescent="0.2">
      <c r="B11" s="16" t="s">
        <v>100</v>
      </c>
      <c r="C11" s="289">
        <v>95857.1</v>
      </c>
      <c r="D11" s="290"/>
      <c r="E11" s="290">
        <v>328.48</v>
      </c>
      <c r="F11" s="179">
        <v>-4.4494167161163722E-2</v>
      </c>
      <c r="G11" s="20"/>
      <c r="H11" s="5"/>
      <c r="I11" s="5"/>
    </row>
    <row r="12" spans="1:9" ht="10.5" customHeight="1" x14ac:dyDescent="0.2">
      <c r="B12" s="16" t="s">
        <v>340</v>
      </c>
      <c r="C12" s="289">
        <v>646182.23999999964</v>
      </c>
      <c r="D12" s="290">
        <v>46765.109999999986</v>
      </c>
      <c r="E12" s="290">
        <v>778.17000000000007</v>
      </c>
      <c r="F12" s="179">
        <v>0.1572288289133057</v>
      </c>
      <c r="G12" s="20"/>
      <c r="H12" s="5"/>
      <c r="I12" s="5"/>
    </row>
    <row r="13" spans="1:9" ht="10.5" customHeight="1" x14ac:dyDescent="0.2">
      <c r="B13" s="340" t="s">
        <v>90</v>
      </c>
      <c r="C13" s="289">
        <v>638420.1799999997</v>
      </c>
      <c r="D13" s="290">
        <v>45616.12999999999</v>
      </c>
      <c r="E13" s="290">
        <v>664.88</v>
      </c>
      <c r="F13" s="179">
        <v>0.157944180076103</v>
      </c>
      <c r="G13" s="20"/>
      <c r="H13" s="5"/>
      <c r="I13" s="5"/>
    </row>
    <row r="14" spans="1:9" ht="10.5" customHeight="1" x14ac:dyDescent="0.2">
      <c r="B14" s="33" t="s">
        <v>304</v>
      </c>
      <c r="C14" s="289">
        <v>139952.31999999998</v>
      </c>
      <c r="D14" s="290">
        <v>15174.630000000001</v>
      </c>
      <c r="E14" s="290">
        <v>71.25</v>
      </c>
      <c r="F14" s="179">
        <v>0.12411357543636914</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148.84</v>
      </c>
      <c r="D16" s="290">
        <v>83.600000000000009</v>
      </c>
      <c r="E16" s="290"/>
      <c r="F16" s="179">
        <v>-0.15398169726595812</v>
      </c>
      <c r="G16" s="20"/>
      <c r="H16" s="5"/>
      <c r="I16" s="5"/>
    </row>
    <row r="17" spans="1:9" ht="10.5" customHeight="1" x14ac:dyDescent="0.2">
      <c r="B17" s="33" t="s">
        <v>307</v>
      </c>
      <c r="C17" s="289">
        <v>88980.060000000012</v>
      </c>
      <c r="D17" s="290">
        <v>2093.29</v>
      </c>
      <c r="E17" s="290">
        <v>189</v>
      </c>
      <c r="F17" s="179">
        <v>2.8772426050238886E-2</v>
      </c>
      <c r="G17" s="20"/>
      <c r="H17" s="5"/>
      <c r="I17" s="5"/>
    </row>
    <row r="18" spans="1:9" ht="10.5" customHeight="1" x14ac:dyDescent="0.2">
      <c r="B18" s="33" t="s">
        <v>308</v>
      </c>
      <c r="C18" s="289">
        <v>26926.570000000032</v>
      </c>
      <c r="D18" s="290">
        <v>285.37</v>
      </c>
      <c r="E18" s="290"/>
      <c r="F18" s="179">
        <v>0.33288040317219525</v>
      </c>
      <c r="G18" s="20"/>
      <c r="H18" s="5"/>
      <c r="I18" s="5"/>
    </row>
    <row r="19" spans="1:9" ht="10.5" customHeight="1" x14ac:dyDescent="0.2">
      <c r="B19" s="33" t="s">
        <v>309</v>
      </c>
      <c r="C19" s="289">
        <v>382412.38999999955</v>
      </c>
      <c r="D19" s="290">
        <v>27979.239999999987</v>
      </c>
      <c r="E19" s="290">
        <v>404.63</v>
      </c>
      <c r="F19" s="179">
        <v>0.19515087619003646</v>
      </c>
      <c r="G19" s="20"/>
      <c r="H19" s="5"/>
      <c r="I19" s="5"/>
    </row>
    <row r="20" spans="1:9" ht="10.5" customHeight="1" x14ac:dyDescent="0.2">
      <c r="B20" s="33" t="s">
        <v>89</v>
      </c>
      <c r="C20" s="289">
        <v>7762.06</v>
      </c>
      <c r="D20" s="290">
        <v>1148.98</v>
      </c>
      <c r="E20" s="290">
        <v>113.29000000000002</v>
      </c>
      <c r="F20" s="179">
        <v>0.10127165957036199</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11900.970000000001</v>
      </c>
      <c r="D23" s="290">
        <v>3377.77</v>
      </c>
      <c r="E23" s="290">
        <v>240</v>
      </c>
      <c r="F23" s="179">
        <v>6.3619837842475491E-2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768.40000000000009</v>
      </c>
      <c r="D25" s="290">
        <v>768.40000000000009</v>
      </c>
      <c r="E25" s="290"/>
      <c r="F25" s="179"/>
      <c r="G25" s="34"/>
      <c r="H25" s="5"/>
      <c r="I25" s="5"/>
    </row>
    <row r="26" spans="1:9" ht="10.5" customHeight="1" x14ac:dyDescent="0.2">
      <c r="B26" s="16" t="s">
        <v>381</v>
      </c>
      <c r="C26" s="289">
        <v>127808.32999999999</v>
      </c>
      <c r="D26" s="290">
        <v>20</v>
      </c>
      <c r="E26" s="290">
        <v>50</v>
      </c>
      <c r="F26" s="179">
        <v>5.9159307729535815E-2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2220.94</v>
      </c>
      <c r="D34" s="290">
        <v>1400</v>
      </c>
      <c r="E34" s="290"/>
      <c r="F34" s="179">
        <v>0.47570764119601328</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-402134</v>
      </c>
      <c r="D36" s="290">
        <v>-685</v>
      </c>
      <c r="E36" s="290">
        <v>-426</v>
      </c>
      <c r="F36" s="179">
        <v>-2.2800971584382435E-3</v>
      </c>
      <c r="G36" s="36"/>
      <c r="H36" s="5"/>
    </row>
    <row r="37" spans="1:9" s="28" customFormat="1" ht="10.5" customHeight="1" x14ac:dyDescent="0.2">
      <c r="A37" s="24"/>
      <c r="B37" s="35" t="s">
        <v>101</v>
      </c>
      <c r="C37" s="291">
        <v>11788081.929999992</v>
      </c>
      <c r="D37" s="292">
        <v>493216.87999999989</v>
      </c>
      <c r="E37" s="292">
        <v>11737.369999999999</v>
      </c>
      <c r="F37" s="178">
        <v>4.8466280865895106E-2</v>
      </c>
      <c r="G37" s="36"/>
    </row>
    <row r="38" spans="1:9" s="28" customFormat="1" ht="24.75" customHeight="1" x14ac:dyDescent="0.2">
      <c r="A38" s="24"/>
      <c r="B38" s="31" t="s">
        <v>102</v>
      </c>
      <c r="C38" s="291"/>
      <c r="D38" s="292"/>
      <c r="E38" s="292"/>
      <c r="F38" s="178"/>
      <c r="G38" s="20"/>
    </row>
    <row r="39" spans="1:9" ht="10.5" customHeight="1" x14ac:dyDescent="0.2">
      <c r="B39" s="16" t="s">
        <v>104</v>
      </c>
      <c r="C39" s="289">
        <v>12263899.390000001</v>
      </c>
      <c r="D39" s="290">
        <v>5885702.6299999999</v>
      </c>
      <c r="E39" s="290">
        <v>19670.29</v>
      </c>
      <c r="F39" s="179">
        <v>5.9696842854998655E-2</v>
      </c>
      <c r="G39" s="34"/>
      <c r="H39" s="5"/>
      <c r="I39" s="5"/>
    </row>
    <row r="40" spans="1:9" ht="10.5" customHeight="1" x14ac:dyDescent="0.2">
      <c r="B40" s="33" t="s">
        <v>106</v>
      </c>
      <c r="C40" s="289">
        <v>12245055.16</v>
      </c>
      <c r="D40" s="290">
        <v>5884180.6299999999</v>
      </c>
      <c r="E40" s="290">
        <v>19631.89</v>
      </c>
      <c r="F40" s="179">
        <v>6.0296019859160221E-2</v>
      </c>
      <c r="G40" s="34"/>
      <c r="H40" s="5"/>
      <c r="I40" s="5"/>
    </row>
    <row r="41" spans="1:9" ht="10.5" customHeight="1" x14ac:dyDescent="0.2">
      <c r="B41" s="33" t="s">
        <v>304</v>
      </c>
      <c r="C41" s="289">
        <v>3728987.8099999996</v>
      </c>
      <c r="D41" s="290">
        <v>3601984.6999999997</v>
      </c>
      <c r="E41" s="290">
        <v>7081.6099999999988</v>
      </c>
      <c r="F41" s="179">
        <v>8.2019404980292698E-2</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1604130.8599999992</v>
      </c>
      <c r="D43" s="290">
        <v>1599749.0399999991</v>
      </c>
      <c r="E43" s="290">
        <v>3184.7299999999996</v>
      </c>
      <c r="F43" s="179">
        <v>7.0901029752904243E-2</v>
      </c>
      <c r="G43" s="34"/>
      <c r="H43" s="5"/>
      <c r="I43" s="5"/>
    </row>
    <row r="44" spans="1:9" ht="10.5" customHeight="1" x14ac:dyDescent="0.2">
      <c r="B44" s="33" t="s">
        <v>307</v>
      </c>
      <c r="C44" s="289">
        <v>808229.49000000011</v>
      </c>
      <c r="D44" s="290">
        <v>14298.369999999999</v>
      </c>
      <c r="E44" s="290">
        <v>1107.1799999999998</v>
      </c>
      <c r="F44" s="179">
        <v>1.6735251649775407E-2</v>
      </c>
      <c r="G44" s="34"/>
      <c r="H44" s="5"/>
      <c r="I44" s="5"/>
    </row>
    <row r="45" spans="1:9" ht="10.5" customHeight="1" x14ac:dyDescent="0.2">
      <c r="B45" s="33" t="s">
        <v>308</v>
      </c>
      <c r="C45" s="289">
        <v>4989971.8400000008</v>
      </c>
      <c r="D45" s="290">
        <v>517327.01000000036</v>
      </c>
      <c r="E45" s="290">
        <v>7226.55</v>
      </c>
      <c r="F45" s="179">
        <v>4.1263497876819155E-2</v>
      </c>
      <c r="G45" s="34"/>
      <c r="H45" s="5"/>
      <c r="I45" s="5"/>
    </row>
    <row r="46" spans="1:9" ht="10.5" customHeight="1" x14ac:dyDescent="0.2">
      <c r="B46" s="33" t="s">
        <v>309</v>
      </c>
      <c r="C46" s="289">
        <v>1114048.6600000001</v>
      </c>
      <c r="D46" s="290">
        <v>150821.51</v>
      </c>
      <c r="E46" s="290">
        <v>1031.82</v>
      </c>
      <c r="F46" s="179">
        <v>9.5091638160959224E-2</v>
      </c>
      <c r="G46" s="34"/>
      <c r="H46" s="5"/>
      <c r="I46" s="5"/>
    </row>
    <row r="47" spans="1:9" ht="10.5" customHeight="1" x14ac:dyDescent="0.2">
      <c r="B47" s="33" t="s">
        <v>105</v>
      </c>
      <c r="C47" s="289">
        <v>18844.229999999996</v>
      </c>
      <c r="D47" s="290">
        <v>1522.0000000000002</v>
      </c>
      <c r="E47" s="290">
        <v>38.4</v>
      </c>
      <c r="F47" s="179">
        <v>-0.22491822131514716</v>
      </c>
      <c r="G47" s="34"/>
      <c r="H47" s="5"/>
      <c r="I47" s="5"/>
    </row>
    <row r="48" spans="1:9" ht="10.5" customHeight="1" x14ac:dyDescent="0.2">
      <c r="B48" s="16" t="s">
        <v>22</v>
      </c>
      <c r="C48" s="289">
        <v>3850016.3599999989</v>
      </c>
      <c r="D48" s="290">
        <v>401231.33</v>
      </c>
      <c r="E48" s="290">
        <v>4616.83</v>
      </c>
      <c r="F48" s="179">
        <v>8.3664716360874358E-2</v>
      </c>
      <c r="G48" s="34"/>
      <c r="H48" s="5"/>
      <c r="I48" s="5"/>
    </row>
    <row r="49" spans="1:9" ht="10.5" customHeight="1" x14ac:dyDescent="0.2">
      <c r="B49" s="16" t="s">
        <v>107</v>
      </c>
      <c r="C49" s="289">
        <v>4205229.28</v>
      </c>
      <c r="D49" s="290">
        <v>4205229.28</v>
      </c>
      <c r="E49" s="290">
        <v>6482.4700000000012</v>
      </c>
      <c r="F49" s="179">
        <v>0.11235995827658263</v>
      </c>
      <c r="G49" s="34"/>
      <c r="H49" s="5"/>
      <c r="I49" s="5"/>
    </row>
    <row r="50" spans="1:9" ht="10.5" customHeight="1" x14ac:dyDescent="0.2">
      <c r="B50" s="33" t="s">
        <v>110</v>
      </c>
      <c r="C50" s="289">
        <v>853397.92000000016</v>
      </c>
      <c r="D50" s="290">
        <v>853397.92000000016</v>
      </c>
      <c r="E50" s="290">
        <v>1620.54</v>
      </c>
      <c r="F50" s="179">
        <v>7.1667990369481682E-2</v>
      </c>
      <c r="G50" s="34"/>
      <c r="H50" s="5"/>
      <c r="I50" s="5"/>
    </row>
    <row r="51" spans="1:9" ht="10.5" customHeight="1" x14ac:dyDescent="0.2">
      <c r="B51" s="33" t="s">
        <v>109</v>
      </c>
      <c r="C51" s="289">
        <v>3326231.3600000008</v>
      </c>
      <c r="D51" s="290">
        <v>3326231.3600000008</v>
      </c>
      <c r="E51" s="290">
        <v>4861.9300000000012</v>
      </c>
      <c r="F51" s="179">
        <v>0.12132865249727809</v>
      </c>
      <c r="G51" s="34"/>
      <c r="H51" s="5"/>
      <c r="I51" s="5"/>
    </row>
    <row r="52" spans="1:9" ht="10.5" customHeight="1" x14ac:dyDescent="0.2">
      <c r="B52" s="33" t="s">
        <v>112</v>
      </c>
      <c r="C52" s="289">
        <v>25600</v>
      </c>
      <c r="D52" s="290">
        <v>25600</v>
      </c>
      <c r="E52" s="290"/>
      <c r="F52" s="179">
        <v>0.47976878612716756</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8894</v>
      </c>
      <c r="D56" s="290">
        <v>8894</v>
      </c>
      <c r="E56" s="290"/>
      <c r="F56" s="179">
        <v>-0.13901258470474342</v>
      </c>
      <c r="G56" s="34"/>
      <c r="H56" s="5"/>
      <c r="I56" s="5"/>
    </row>
    <row r="57" spans="1:9" ht="10.5" customHeight="1" x14ac:dyDescent="0.2">
      <c r="B57" s="16" t="s">
        <v>381</v>
      </c>
      <c r="C57" s="289">
        <v>44867.000000000015</v>
      </c>
      <c r="D57" s="290">
        <v>60</v>
      </c>
      <c r="E57" s="290"/>
      <c r="F57" s="179">
        <v>0.18588692273352159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1822.08</v>
      </c>
      <c r="D65" s="290">
        <v>240</v>
      </c>
      <c r="E65" s="290"/>
      <c r="F65" s="179">
        <v>3.7099436507484596E-2</v>
      </c>
      <c r="G65" s="20"/>
      <c r="H65" s="5"/>
    </row>
    <row r="66" spans="1:9" ht="10.5" customHeight="1" x14ac:dyDescent="0.2">
      <c r="B66" s="16" t="s">
        <v>100</v>
      </c>
      <c r="C66" s="289">
        <v>1326.9799999999998</v>
      </c>
      <c r="D66" s="290"/>
      <c r="E66" s="290"/>
      <c r="F66" s="179">
        <v>-0.21209134415561282</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200</v>
      </c>
      <c r="D73" s="290">
        <v>200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-215978</v>
      </c>
      <c r="D75" s="290">
        <v>-2036</v>
      </c>
      <c r="E75" s="290">
        <v>-337</v>
      </c>
      <c r="F75" s="179">
        <v>4.293868247974264E-2</v>
      </c>
      <c r="G75" s="34"/>
      <c r="H75" s="5"/>
    </row>
    <row r="76" spans="1:9" ht="9" customHeight="1" x14ac:dyDescent="0.2">
      <c r="B76" s="35" t="s">
        <v>108</v>
      </c>
      <c r="C76" s="291">
        <v>20160302.09</v>
      </c>
      <c r="D76" s="292">
        <v>10499521.239999998</v>
      </c>
      <c r="E76" s="292">
        <v>30432.59</v>
      </c>
      <c r="F76" s="178">
        <v>7.5171543742547753E-2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15155494.309999999</v>
      </c>
      <c r="D78" s="290">
        <v>842801.92999999993</v>
      </c>
      <c r="E78" s="290">
        <v>15383.550000000001</v>
      </c>
      <c r="F78" s="179">
        <v>5.1953195802421082E-2</v>
      </c>
      <c r="G78" s="34"/>
      <c r="H78" s="5"/>
      <c r="I78" s="5"/>
    </row>
    <row r="79" spans="1:9" ht="10.5" customHeight="1" x14ac:dyDescent="0.2">
      <c r="B79" s="16" t="s">
        <v>104</v>
      </c>
      <c r="C79" s="289">
        <v>12910081.630000001</v>
      </c>
      <c r="D79" s="290">
        <v>5932467.7399999993</v>
      </c>
      <c r="E79" s="290">
        <v>20448.46</v>
      </c>
      <c r="F79" s="179">
        <v>6.4186068363027093E-2</v>
      </c>
      <c r="G79" s="27"/>
      <c r="H79" s="5"/>
      <c r="I79" s="5"/>
    </row>
    <row r="80" spans="1:9" s="28" customFormat="1" ht="10.5" customHeight="1" x14ac:dyDescent="0.2">
      <c r="A80" s="24"/>
      <c r="B80" s="33" t="s">
        <v>106</v>
      </c>
      <c r="C80" s="289">
        <v>12883475.34</v>
      </c>
      <c r="D80" s="290">
        <v>5929796.7599999998</v>
      </c>
      <c r="E80" s="290">
        <v>20296.77</v>
      </c>
      <c r="F80" s="179">
        <v>6.4745361698633319E-2</v>
      </c>
      <c r="G80" s="27"/>
      <c r="H80" s="5"/>
    </row>
    <row r="81" spans="1:9" s="28" customFormat="1" ht="10.5" customHeight="1" x14ac:dyDescent="0.2">
      <c r="A81" s="24"/>
      <c r="B81" s="33" t="s">
        <v>304</v>
      </c>
      <c r="C81" s="289">
        <v>3868940.1299999994</v>
      </c>
      <c r="D81" s="290">
        <v>3617159.3299999996</v>
      </c>
      <c r="E81" s="290">
        <v>7152.8599999999988</v>
      </c>
      <c r="F81" s="179">
        <v>8.348705864739614E-2</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1604279.6999999993</v>
      </c>
      <c r="D83" s="290">
        <v>1599832.6399999992</v>
      </c>
      <c r="E83" s="290">
        <v>3184.7299999999996</v>
      </c>
      <c r="F83" s="179">
        <v>7.0874620595828164E-2</v>
      </c>
      <c r="G83" s="27"/>
      <c r="H83" s="5"/>
    </row>
    <row r="84" spans="1:9" s="28" customFormat="1" ht="10.5" customHeight="1" x14ac:dyDescent="0.2">
      <c r="A84" s="24"/>
      <c r="B84" s="33" t="s">
        <v>307</v>
      </c>
      <c r="C84" s="289">
        <v>897209.55000000016</v>
      </c>
      <c r="D84" s="290">
        <v>16391.66</v>
      </c>
      <c r="E84" s="290">
        <v>1296.1799999999998</v>
      </c>
      <c r="F84" s="179">
        <v>1.7916431879191785E-2</v>
      </c>
      <c r="G84" s="27"/>
      <c r="H84" s="5"/>
    </row>
    <row r="85" spans="1:9" s="28" customFormat="1" ht="10.5" customHeight="1" x14ac:dyDescent="0.2">
      <c r="A85" s="24"/>
      <c r="B85" s="33" t="s">
        <v>308</v>
      </c>
      <c r="C85" s="289">
        <v>5016898.4100000011</v>
      </c>
      <c r="D85" s="290">
        <v>517612.38000000035</v>
      </c>
      <c r="E85" s="290">
        <v>7226.55</v>
      </c>
      <c r="F85" s="179">
        <v>4.2487657819321845E-2</v>
      </c>
      <c r="G85" s="27"/>
      <c r="H85" s="5"/>
    </row>
    <row r="86" spans="1:9" s="28" customFormat="1" ht="10.5" customHeight="1" x14ac:dyDescent="0.2">
      <c r="A86" s="24"/>
      <c r="B86" s="33" t="s">
        <v>309</v>
      </c>
      <c r="C86" s="289">
        <v>1496461.0499999996</v>
      </c>
      <c r="D86" s="290">
        <v>178800.75</v>
      </c>
      <c r="E86" s="290">
        <v>1436.4499999999998</v>
      </c>
      <c r="F86" s="179">
        <v>0.11903272047853308</v>
      </c>
      <c r="G86" s="34"/>
      <c r="H86" s="5"/>
    </row>
    <row r="87" spans="1:9" ht="10.5" customHeight="1" x14ac:dyDescent="0.2">
      <c r="B87" s="33" t="s">
        <v>105</v>
      </c>
      <c r="C87" s="289">
        <v>26606.289999999994</v>
      </c>
      <c r="D87" s="290">
        <v>2670.9800000000005</v>
      </c>
      <c r="E87" s="290">
        <v>151.69000000000003</v>
      </c>
      <c r="F87" s="179">
        <v>-0.15160786509545066</v>
      </c>
      <c r="G87" s="34"/>
      <c r="H87" s="5"/>
      <c r="I87" s="5"/>
    </row>
    <row r="88" spans="1:9" ht="10.5" customHeight="1" x14ac:dyDescent="0.2">
      <c r="B88" s="16" t="s">
        <v>100</v>
      </c>
      <c r="C88" s="289">
        <v>97184.08</v>
      </c>
      <c r="D88" s="290"/>
      <c r="E88" s="290">
        <v>328.48</v>
      </c>
      <c r="F88" s="179">
        <v>-4.726132461977095E-2</v>
      </c>
      <c r="G88" s="34"/>
      <c r="H88" s="5"/>
      <c r="I88" s="5"/>
    </row>
    <row r="89" spans="1:9" ht="10.5" customHeight="1" x14ac:dyDescent="0.2">
      <c r="B89" s="16" t="s">
        <v>107</v>
      </c>
      <c r="C89" s="289">
        <v>4205229.28</v>
      </c>
      <c r="D89" s="290">
        <v>4205229.28</v>
      </c>
      <c r="E89" s="290">
        <v>6482.4700000000012</v>
      </c>
      <c r="F89" s="179">
        <v>0.11235995827658263</v>
      </c>
      <c r="G89" s="27"/>
      <c r="H89" s="5"/>
      <c r="I89" s="5"/>
    </row>
    <row r="90" spans="1:9" s="28" customFormat="1" ht="10.5" customHeight="1" x14ac:dyDescent="0.2">
      <c r="A90" s="24"/>
      <c r="B90" s="33" t="s">
        <v>110</v>
      </c>
      <c r="C90" s="289">
        <v>853397.92000000016</v>
      </c>
      <c r="D90" s="290">
        <v>853397.92000000016</v>
      </c>
      <c r="E90" s="290">
        <v>1620.54</v>
      </c>
      <c r="F90" s="179">
        <v>7.1667990369481682E-2</v>
      </c>
      <c r="G90" s="34"/>
      <c r="H90" s="5"/>
    </row>
    <row r="91" spans="1:9" ht="10.5" customHeight="1" x14ac:dyDescent="0.2">
      <c r="B91" s="33" t="s">
        <v>109</v>
      </c>
      <c r="C91" s="289">
        <v>3326231.3600000008</v>
      </c>
      <c r="D91" s="290">
        <v>3326231.3600000008</v>
      </c>
      <c r="E91" s="290">
        <v>4861.9300000000012</v>
      </c>
      <c r="F91" s="179">
        <v>0.12132865249727809</v>
      </c>
      <c r="G91" s="34"/>
      <c r="H91" s="5"/>
      <c r="I91" s="5"/>
    </row>
    <row r="92" spans="1:9" ht="10.5" customHeight="1" x14ac:dyDescent="0.2">
      <c r="B92" s="33" t="s">
        <v>112</v>
      </c>
      <c r="C92" s="289">
        <v>25600</v>
      </c>
      <c r="D92" s="290">
        <v>25600</v>
      </c>
      <c r="E92" s="290"/>
      <c r="F92" s="179">
        <v>0.47976878612716756</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9662.4</v>
      </c>
      <c r="D97" s="290">
        <v>9662.4</v>
      </c>
      <c r="E97" s="290"/>
      <c r="F97" s="179">
        <v>-5.7179657312360965E-2</v>
      </c>
      <c r="G97" s="34"/>
      <c r="H97" s="5"/>
      <c r="I97" s="5"/>
    </row>
    <row r="98" spans="1:9" ht="10.5" customHeight="1" x14ac:dyDescent="0.2">
      <c r="B98" s="16" t="s">
        <v>381</v>
      </c>
      <c r="C98" s="289">
        <v>172675.33000000002</v>
      </c>
      <c r="D98" s="290">
        <v>80</v>
      </c>
      <c r="E98" s="290">
        <v>50</v>
      </c>
      <c r="F98" s="179">
        <v>8.940862148796147E-2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13723.050000000001</v>
      </c>
      <c r="D103" s="290">
        <v>3617.77</v>
      </c>
      <c r="E103" s="290">
        <v>240</v>
      </c>
      <c r="F103" s="179">
        <v>6.0020763138014743E-2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2420.94</v>
      </c>
      <c r="D113" s="290">
        <v>1600</v>
      </c>
      <c r="E113" s="290"/>
      <c r="F113" s="179">
        <v>0.60859800664451824</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-618112</v>
      </c>
      <c r="D115" s="290">
        <v>-2721</v>
      </c>
      <c r="E115" s="290">
        <v>-763</v>
      </c>
      <c r="F115" s="179">
        <v>1.3067514123830781E-2</v>
      </c>
      <c r="G115" s="36"/>
      <c r="H115" s="5"/>
    </row>
    <row r="116" spans="1:9" s="28" customFormat="1" ht="10.5" customHeight="1" x14ac:dyDescent="0.2">
      <c r="A116" s="24"/>
      <c r="B116" s="29" t="s">
        <v>113</v>
      </c>
      <c r="C116" s="291">
        <v>31948384.019999996</v>
      </c>
      <c r="D116" s="292">
        <v>10992738.120000001</v>
      </c>
      <c r="E116" s="292">
        <v>42169.959999999992</v>
      </c>
      <c r="F116" s="178">
        <v>6.5161131803702865E-2</v>
      </c>
      <c r="G116" s="34"/>
    </row>
    <row r="117" spans="1:9" ht="18" customHeight="1" x14ac:dyDescent="0.2">
      <c r="B117" s="31" t="s">
        <v>122</v>
      </c>
      <c r="C117" s="30"/>
      <c r="D117" s="222"/>
      <c r="E117" s="222"/>
      <c r="F117" s="179"/>
      <c r="G117" s="34"/>
      <c r="H117" s="5"/>
      <c r="I117" s="5"/>
    </row>
    <row r="118" spans="1:9" ht="10.5" customHeight="1" x14ac:dyDescent="0.2">
      <c r="B118" s="16" t="s">
        <v>123</v>
      </c>
      <c r="C118" s="30">
        <v>790.75</v>
      </c>
      <c r="D118" s="222"/>
      <c r="E118" s="222"/>
      <c r="F118" s="179">
        <v>0.13990197491711132</v>
      </c>
      <c r="G118" s="34"/>
      <c r="H118" s="5"/>
      <c r="I118" s="5"/>
    </row>
    <row r="119" spans="1:9" ht="10.5" customHeight="1" x14ac:dyDescent="0.2">
      <c r="B119" s="16" t="s">
        <v>100</v>
      </c>
      <c r="C119" s="30">
        <v>55</v>
      </c>
      <c r="D119" s="222"/>
      <c r="E119" s="222"/>
      <c r="F119" s="179">
        <v>-0.39719421306444547</v>
      </c>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988.79</v>
      </c>
      <c r="D124" s="224"/>
      <c r="E124" s="224"/>
      <c r="F124" s="187">
        <v>0.15995260663507116</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28.2.2024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13981.740000000002</v>
      </c>
      <c r="D139" s="290"/>
      <c r="E139" s="290"/>
      <c r="F139" s="179">
        <v>8.3872618180127256E-2</v>
      </c>
      <c r="G139" s="36"/>
      <c r="H139" s="5"/>
    </row>
    <row r="140" spans="1:9" s="28" customFormat="1" ht="10.5" customHeight="1" x14ac:dyDescent="0.2">
      <c r="A140" s="24"/>
      <c r="B140" s="16" t="s">
        <v>117</v>
      </c>
      <c r="C140" s="289">
        <v>14522.7</v>
      </c>
      <c r="D140" s="290"/>
      <c r="E140" s="290"/>
      <c r="F140" s="179">
        <v>-2.3164587017365124E-2</v>
      </c>
      <c r="G140" s="36"/>
      <c r="H140" s="5"/>
    </row>
    <row r="141" spans="1:9" s="28" customFormat="1" ht="10.5" customHeight="1" x14ac:dyDescent="0.2">
      <c r="A141" s="24"/>
      <c r="B141" s="16" t="s">
        <v>118</v>
      </c>
      <c r="C141" s="289">
        <v>193.5</v>
      </c>
      <c r="D141" s="290"/>
      <c r="E141" s="290"/>
      <c r="F141" s="179"/>
      <c r="G141" s="36"/>
      <c r="H141" s="5"/>
    </row>
    <row r="142" spans="1:9" s="28" customFormat="1" ht="10.5" customHeight="1" x14ac:dyDescent="0.2">
      <c r="A142" s="24"/>
      <c r="B142" s="16" t="s">
        <v>166</v>
      </c>
      <c r="C142" s="289">
        <v>2681.6600000000003</v>
      </c>
      <c r="D142" s="290"/>
      <c r="E142" s="290"/>
      <c r="F142" s="179">
        <v>0.22904244446379463</v>
      </c>
      <c r="G142" s="36"/>
      <c r="H142" s="5"/>
    </row>
    <row r="143" spans="1:9" s="28" customFormat="1" ht="10.5" customHeight="1" x14ac:dyDescent="0.2">
      <c r="A143" s="24"/>
      <c r="B143" s="16" t="s">
        <v>22</v>
      </c>
      <c r="C143" s="289">
        <v>2024.8</v>
      </c>
      <c r="D143" s="290"/>
      <c r="E143" s="290"/>
      <c r="F143" s="179">
        <v>-9.2587613157658954E-2</v>
      </c>
      <c r="G143" s="36"/>
      <c r="H143" s="5"/>
    </row>
    <row r="144" spans="1:9" s="28" customFormat="1" ht="10.5" customHeight="1" x14ac:dyDescent="0.2">
      <c r="A144" s="24"/>
      <c r="B144" s="16" t="s">
        <v>115</v>
      </c>
      <c r="C144" s="289">
        <v>2088.83</v>
      </c>
      <c r="D144" s="290"/>
      <c r="E144" s="290"/>
      <c r="F144" s="179">
        <v>0.44882572447181879</v>
      </c>
      <c r="G144" s="36"/>
      <c r="H144" s="5"/>
    </row>
    <row r="145" spans="1:8" s="28" customFormat="1" ht="10.5" customHeight="1" x14ac:dyDescent="0.2">
      <c r="A145" s="24"/>
      <c r="B145" s="16" t="s">
        <v>114</v>
      </c>
      <c r="C145" s="289">
        <v>-17.549999999999983</v>
      </c>
      <c r="D145" s="290"/>
      <c r="E145" s="290">
        <v>172.8</v>
      </c>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35475.680000000008</v>
      </c>
      <c r="D153" s="292"/>
      <c r="E153" s="292">
        <v>172.8</v>
      </c>
      <c r="F153" s="178">
        <v>4.3045263327496253E-2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564971.2699999999</v>
      </c>
      <c r="D155" s="290"/>
      <c r="E155" s="290">
        <v>339.5</v>
      </c>
      <c r="F155" s="179">
        <v>0.26775464545191663</v>
      </c>
      <c r="G155" s="36"/>
      <c r="H155" s="5"/>
    </row>
    <row r="156" spans="1:8" s="28" customFormat="1" ht="10.5" customHeight="1" x14ac:dyDescent="0.2">
      <c r="A156" s="24"/>
      <c r="B156" s="16" t="s">
        <v>104</v>
      </c>
      <c r="C156" s="289">
        <v>143411.62999999998</v>
      </c>
      <c r="D156" s="290"/>
      <c r="E156" s="290">
        <v>242.16</v>
      </c>
      <c r="F156" s="179">
        <v>-0.12196577756482463</v>
      </c>
      <c r="G156" s="36"/>
      <c r="H156" s="5"/>
    </row>
    <row r="157" spans="1:8" s="28" customFormat="1" ht="10.5" customHeight="1" x14ac:dyDescent="0.2">
      <c r="A157" s="24"/>
      <c r="B157" s="33" t="s">
        <v>106</v>
      </c>
      <c r="C157" s="289">
        <v>141679.11000000002</v>
      </c>
      <c r="D157" s="290"/>
      <c r="E157" s="290">
        <v>242.16</v>
      </c>
      <c r="F157" s="179">
        <v>-0.1122640291736634</v>
      </c>
      <c r="G157" s="36"/>
      <c r="H157" s="5"/>
    </row>
    <row r="158" spans="1:8" s="28" customFormat="1" ht="10.5" customHeight="1" x14ac:dyDescent="0.2">
      <c r="A158" s="24"/>
      <c r="B158" s="33" t="s">
        <v>304</v>
      </c>
      <c r="C158" s="289">
        <v>28321.970000000005</v>
      </c>
      <c r="D158" s="290"/>
      <c r="E158" s="290">
        <v>242.16</v>
      </c>
      <c r="F158" s="179">
        <v>-5.7125424219112153E-3</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2650.15</v>
      </c>
      <c r="D160" s="290"/>
      <c r="E160" s="290"/>
      <c r="F160" s="179">
        <v>-0.27251440477203526</v>
      </c>
      <c r="G160" s="36"/>
      <c r="H160" s="5"/>
    </row>
    <row r="161" spans="1:9" s="28" customFormat="1" ht="10.5" customHeight="1" x14ac:dyDescent="0.2">
      <c r="A161" s="24"/>
      <c r="B161" s="33" t="s">
        <v>307</v>
      </c>
      <c r="C161" s="289">
        <v>15041.160000000002</v>
      </c>
      <c r="D161" s="290"/>
      <c r="E161" s="290"/>
      <c r="F161" s="179">
        <v>-0.16629797781880662</v>
      </c>
      <c r="G161" s="36"/>
      <c r="H161" s="5"/>
    </row>
    <row r="162" spans="1:9" s="28" customFormat="1" ht="10.5" customHeight="1" x14ac:dyDescent="0.2">
      <c r="A162" s="24"/>
      <c r="B162" s="33" t="s">
        <v>308</v>
      </c>
      <c r="C162" s="289">
        <v>51945.919999999998</v>
      </c>
      <c r="D162" s="290"/>
      <c r="E162" s="290"/>
      <c r="F162" s="179">
        <v>4.2341605624924838E-3</v>
      </c>
      <c r="G162" s="36"/>
      <c r="H162" s="5"/>
    </row>
    <row r="163" spans="1:9" s="28" customFormat="1" ht="10.5" customHeight="1" x14ac:dyDescent="0.2">
      <c r="A163" s="24"/>
      <c r="B163" s="33" t="s">
        <v>309</v>
      </c>
      <c r="C163" s="289">
        <v>43719.909999999989</v>
      </c>
      <c r="D163" s="290"/>
      <c r="E163" s="290"/>
      <c r="F163" s="179">
        <v>-0.24229069927249725</v>
      </c>
      <c r="G163" s="34"/>
      <c r="H163" s="5"/>
    </row>
    <row r="164" spans="1:9" ht="10.5" customHeight="1" x14ac:dyDescent="0.2">
      <c r="B164" s="33" t="s">
        <v>105</v>
      </c>
      <c r="C164" s="289">
        <v>1732.52</v>
      </c>
      <c r="D164" s="290"/>
      <c r="E164" s="290"/>
      <c r="F164" s="179">
        <v>-0.53634032896039741</v>
      </c>
      <c r="G164" s="34"/>
      <c r="H164" s="5"/>
      <c r="I164" s="5"/>
    </row>
    <row r="165" spans="1:9" ht="10.5" customHeight="1" x14ac:dyDescent="0.2">
      <c r="B165" s="16" t="s">
        <v>116</v>
      </c>
      <c r="C165" s="289">
        <v>3999.56</v>
      </c>
      <c r="D165" s="290"/>
      <c r="E165" s="290"/>
      <c r="F165" s="179"/>
      <c r="G165" s="34"/>
      <c r="H165" s="5"/>
      <c r="I165" s="5"/>
    </row>
    <row r="166" spans="1:9" ht="10.5" customHeight="1" x14ac:dyDescent="0.2">
      <c r="B166" s="16" t="s">
        <v>117</v>
      </c>
      <c r="C166" s="289">
        <v>5590.59</v>
      </c>
      <c r="D166" s="290"/>
      <c r="E166" s="290"/>
      <c r="F166" s="179">
        <v>0.22492670934833758</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1149.43</v>
      </c>
      <c r="D168" s="290"/>
      <c r="E168" s="290"/>
      <c r="F168" s="179">
        <v>-0.61421921201279406</v>
      </c>
      <c r="G168" s="36"/>
      <c r="H168" s="5"/>
    </row>
    <row r="169" spans="1:9" s="28" customFormat="1" ht="10.5" customHeight="1" x14ac:dyDescent="0.2">
      <c r="A169" s="24"/>
      <c r="B169" s="16" t="s">
        <v>114</v>
      </c>
      <c r="C169" s="289">
        <v>691.2</v>
      </c>
      <c r="D169" s="290"/>
      <c r="E169" s="290"/>
      <c r="F169" s="179">
        <v>-0.45820105820105816</v>
      </c>
      <c r="G169" s="20"/>
      <c r="H169" s="5"/>
    </row>
    <row r="170" spans="1:9" ht="10.5" customHeight="1" x14ac:dyDescent="0.2">
      <c r="B170" s="16" t="s">
        <v>95</v>
      </c>
      <c r="C170" s="289">
        <v>897</v>
      </c>
      <c r="D170" s="290"/>
      <c r="E170" s="290"/>
      <c r="F170" s="179">
        <v>-0.5617977528089888</v>
      </c>
      <c r="G170" s="20"/>
      <c r="H170" s="5"/>
      <c r="I170" s="5"/>
    </row>
    <row r="171" spans="1:9" ht="10.5" customHeight="1" x14ac:dyDescent="0.2">
      <c r="B171" s="16" t="s">
        <v>381</v>
      </c>
      <c r="C171" s="289">
        <v>2492.8000000000002</v>
      </c>
      <c r="D171" s="290"/>
      <c r="E171" s="290"/>
      <c r="F171" s="179">
        <v>-0.25314733921755428</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550.32000000000005</v>
      </c>
      <c r="D177" s="290"/>
      <c r="E177" s="290"/>
      <c r="F177" s="179">
        <v>-0.27017134369529461</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161.84</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693.33</v>
      </c>
      <c r="D191" s="296"/>
      <c r="E191" s="296"/>
      <c r="F191" s="190">
        <v>-0.27366535367080114</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496.19</v>
      </c>
      <c r="D199" s="296"/>
      <c r="E199" s="296">
        <v>62.65</v>
      </c>
      <c r="F199" s="190">
        <v>-0.43614772727272733</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-18260</v>
      </c>
      <c r="D201" s="296"/>
      <c r="E201" s="296">
        <v>-12</v>
      </c>
      <c r="F201" s="190">
        <v>3.4736782455941473E-2</v>
      </c>
      <c r="G201" s="47"/>
      <c r="H201" s="5"/>
    </row>
    <row r="202" spans="1:9" s="28" customFormat="1" ht="11.25" customHeight="1" x14ac:dyDescent="0.2">
      <c r="A202" s="24"/>
      <c r="B202" s="35" t="s">
        <v>245</v>
      </c>
      <c r="C202" s="297">
        <v>706855.16000000015</v>
      </c>
      <c r="D202" s="298"/>
      <c r="E202" s="298">
        <v>632.30999999999995</v>
      </c>
      <c r="F202" s="180">
        <v>0.13845665960072284</v>
      </c>
      <c r="G202" s="47"/>
    </row>
    <row r="203" spans="1:9" ht="10.5" customHeight="1" x14ac:dyDescent="0.2">
      <c r="B203" s="31" t="s">
        <v>278</v>
      </c>
      <c r="C203" s="297"/>
      <c r="D203" s="298"/>
      <c r="E203" s="298"/>
      <c r="F203" s="180"/>
      <c r="G203" s="47"/>
      <c r="H203" s="5"/>
      <c r="I203" s="5"/>
    </row>
    <row r="204" spans="1:9" ht="10.5" customHeight="1" x14ac:dyDescent="0.2">
      <c r="B204" s="16" t="s">
        <v>22</v>
      </c>
      <c r="C204" s="295">
        <v>15722490.379999999</v>
      </c>
      <c r="D204" s="296">
        <v>842801.92999999993</v>
      </c>
      <c r="E204" s="296">
        <v>15723.050000000001</v>
      </c>
      <c r="F204" s="190">
        <v>5.8403898505730467E-2</v>
      </c>
      <c r="G204" s="47"/>
      <c r="H204" s="5"/>
      <c r="I204" s="5"/>
    </row>
    <row r="205" spans="1:9" ht="10.5" customHeight="1" x14ac:dyDescent="0.2">
      <c r="B205" s="16" t="s">
        <v>104</v>
      </c>
      <c r="C205" s="295">
        <v>13056317.959999999</v>
      </c>
      <c r="D205" s="296">
        <v>5932467.7399999993</v>
      </c>
      <c r="E205" s="296">
        <v>20690.62</v>
      </c>
      <c r="F205" s="190">
        <v>6.1750567897892461E-2</v>
      </c>
      <c r="G205" s="47"/>
      <c r="H205" s="5"/>
      <c r="I205" s="5"/>
    </row>
    <row r="206" spans="1:9" ht="10.5" customHeight="1" x14ac:dyDescent="0.2">
      <c r="B206" s="33" t="s">
        <v>106</v>
      </c>
      <c r="C206" s="295">
        <v>13025154.449999999</v>
      </c>
      <c r="D206" s="296">
        <v>5929796.7599999998</v>
      </c>
      <c r="E206" s="296">
        <v>20538.93</v>
      </c>
      <c r="F206" s="190">
        <v>6.2441055051964511E-2</v>
      </c>
      <c r="G206" s="47"/>
      <c r="H206" s="5"/>
      <c r="I206" s="5"/>
    </row>
    <row r="207" spans="1:9" ht="10.5" customHeight="1" x14ac:dyDescent="0.2">
      <c r="B207" s="33" t="s">
        <v>304</v>
      </c>
      <c r="C207" s="295">
        <v>3897262.0999999996</v>
      </c>
      <c r="D207" s="296">
        <v>3617159.3299999996</v>
      </c>
      <c r="E207" s="296">
        <v>7395.0199999999986</v>
      </c>
      <c r="F207" s="190">
        <v>8.2781138662085141E-2</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1606929.8499999992</v>
      </c>
      <c r="D209" s="296">
        <v>1599832.6399999992</v>
      </c>
      <c r="E209" s="296">
        <v>3184.7299999999996</v>
      </c>
      <c r="F209" s="190">
        <v>7.0041637424021364E-2</v>
      </c>
      <c r="G209" s="47"/>
      <c r="H209" s="5"/>
      <c r="I209" s="5"/>
    </row>
    <row r="210" spans="2:9" ht="10.5" customHeight="1" x14ac:dyDescent="0.2">
      <c r="B210" s="33" t="s">
        <v>307</v>
      </c>
      <c r="C210" s="295">
        <v>912250.7100000002</v>
      </c>
      <c r="D210" s="296">
        <v>16391.66</v>
      </c>
      <c r="E210" s="296">
        <v>1296.1799999999998</v>
      </c>
      <c r="F210" s="190">
        <v>1.4221447089700412E-2</v>
      </c>
      <c r="G210" s="47"/>
      <c r="H210" s="5"/>
      <c r="I210" s="5"/>
    </row>
    <row r="211" spans="2:9" ht="10.5" customHeight="1" x14ac:dyDescent="0.2">
      <c r="B211" s="33" t="s">
        <v>308</v>
      </c>
      <c r="C211" s="295">
        <v>5068844.330000001</v>
      </c>
      <c r="D211" s="296">
        <v>517612.38000000035</v>
      </c>
      <c r="E211" s="296">
        <v>7226.55</v>
      </c>
      <c r="F211" s="190">
        <v>4.2080858645077823E-2</v>
      </c>
      <c r="G211" s="47"/>
      <c r="H211" s="5"/>
      <c r="I211" s="5"/>
    </row>
    <row r="212" spans="2:9" ht="10.5" customHeight="1" x14ac:dyDescent="0.2">
      <c r="B212" s="33" t="s">
        <v>309</v>
      </c>
      <c r="C212" s="295">
        <v>1540180.9599999995</v>
      </c>
      <c r="D212" s="296">
        <v>178800.75</v>
      </c>
      <c r="E212" s="296">
        <v>1436.4499999999998</v>
      </c>
      <c r="F212" s="190">
        <v>0.10408742633895929</v>
      </c>
      <c r="G212" s="47"/>
      <c r="H212" s="5"/>
      <c r="I212" s="5"/>
    </row>
    <row r="213" spans="2:9" ht="10.5" customHeight="1" x14ac:dyDescent="0.2">
      <c r="B213" s="33" t="s">
        <v>105</v>
      </c>
      <c r="C213" s="295">
        <v>31163.509999999995</v>
      </c>
      <c r="D213" s="296">
        <v>2670.9800000000005</v>
      </c>
      <c r="E213" s="296">
        <v>151.69000000000003</v>
      </c>
      <c r="F213" s="190">
        <v>-0.16505148046009199</v>
      </c>
      <c r="G213" s="47"/>
      <c r="H213" s="5"/>
      <c r="I213" s="5"/>
    </row>
    <row r="214" spans="2:9" ht="10.5" customHeight="1" x14ac:dyDescent="0.2">
      <c r="B214" s="16" t="s">
        <v>116</v>
      </c>
      <c r="C214" s="295">
        <v>17981.300000000003</v>
      </c>
      <c r="D214" s="296"/>
      <c r="E214" s="296"/>
      <c r="F214" s="190">
        <v>-0.29739029452769894</v>
      </c>
      <c r="G214" s="47"/>
      <c r="H214" s="5"/>
      <c r="I214" s="5"/>
    </row>
    <row r="215" spans="2:9" ht="10.5" customHeight="1" x14ac:dyDescent="0.2">
      <c r="B215" s="16" t="s">
        <v>117</v>
      </c>
      <c r="C215" s="295">
        <v>20113.29</v>
      </c>
      <c r="D215" s="296"/>
      <c r="E215" s="296"/>
      <c r="F215" s="190">
        <v>3.5107618658944295E-2</v>
      </c>
      <c r="G215" s="47"/>
      <c r="H215" s="5"/>
      <c r="I215" s="5"/>
    </row>
    <row r="216" spans="2:9" ht="10.5" customHeight="1" x14ac:dyDescent="0.2">
      <c r="B216" s="16" t="s">
        <v>118</v>
      </c>
      <c r="C216" s="295">
        <v>193.5</v>
      </c>
      <c r="D216" s="296"/>
      <c r="E216" s="296"/>
      <c r="F216" s="190"/>
      <c r="G216" s="47"/>
      <c r="H216" s="5"/>
      <c r="I216" s="5"/>
    </row>
    <row r="217" spans="2:9" ht="10.5" customHeight="1" x14ac:dyDescent="0.2">
      <c r="B217" s="16" t="s">
        <v>100</v>
      </c>
      <c r="C217" s="295">
        <v>97789.400000000009</v>
      </c>
      <c r="D217" s="296"/>
      <c r="E217" s="296">
        <v>328.48</v>
      </c>
      <c r="F217" s="190">
        <v>-4.920600581913992E-2</v>
      </c>
      <c r="G217" s="20"/>
      <c r="H217" s="5"/>
      <c r="I217" s="5"/>
    </row>
    <row r="218" spans="2:9" ht="10.5" customHeight="1" x14ac:dyDescent="0.2">
      <c r="B218" s="16" t="s">
        <v>107</v>
      </c>
      <c r="C218" s="295">
        <v>4205229.28</v>
      </c>
      <c r="D218" s="296">
        <v>4205229.28</v>
      </c>
      <c r="E218" s="296">
        <v>6482.4700000000012</v>
      </c>
      <c r="F218" s="190">
        <v>0.11235995827658263</v>
      </c>
      <c r="G218" s="47"/>
      <c r="H218" s="5"/>
      <c r="I218" s="5"/>
    </row>
    <row r="219" spans="2:9" ht="10.5" customHeight="1" x14ac:dyDescent="0.2">
      <c r="B219" s="33" t="s">
        <v>110</v>
      </c>
      <c r="C219" s="289">
        <v>853397.92000000016</v>
      </c>
      <c r="D219" s="290">
        <v>853397.92000000016</v>
      </c>
      <c r="E219" s="290">
        <v>1620.54</v>
      </c>
      <c r="F219" s="179">
        <v>7.1667990369481682E-2</v>
      </c>
      <c r="G219" s="47"/>
      <c r="H219" s="5"/>
      <c r="I219" s="5"/>
    </row>
    <row r="220" spans="2:9" ht="10.5" customHeight="1" x14ac:dyDescent="0.2">
      <c r="B220" s="33" t="s">
        <v>109</v>
      </c>
      <c r="C220" s="295">
        <v>3326231.3600000008</v>
      </c>
      <c r="D220" s="296">
        <v>3326231.3600000008</v>
      </c>
      <c r="E220" s="296">
        <v>4861.9300000000012</v>
      </c>
      <c r="F220" s="190">
        <v>0.12132865249727809</v>
      </c>
      <c r="G220" s="47"/>
      <c r="H220" s="5"/>
      <c r="I220" s="5"/>
    </row>
    <row r="221" spans="2:9" ht="10.5" customHeight="1" x14ac:dyDescent="0.2">
      <c r="B221" s="33" t="s">
        <v>112</v>
      </c>
      <c r="C221" s="295">
        <v>25600</v>
      </c>
      <c r="D221" s="296">
        <v>25600</v>
      </c>
      <c r="E221" s="296"/>
      <c r="F221" s="190">
        <v>0.47976878612716756</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3238.26</v>
      </c>
      <c r="D227" s="296"/>
      <c r="E227" s="296"/>
      <c r="F227" s="190">
        <v>-0.26756581313344918</v>
      </c>
      <c r="G227" s="47"/>
      <c r="H227" s="5"/>
      <c r="I227" s="5"/>
    </row>
    <row r="228" spans="1:9" ht="10.5" customHeight="1" x14ac:dyDescent="0.2">
      <c r="B228" s="16" t="s">
        <v>114</v>
      </c>
      <c r="C228" s="295">
        <v>673.65000000000009</v>
      </c>
      <c r="D228" s="296"/>
      <c r="E228" s="296">
        <v>172.8</v>
      </c>
      <c r="F228" s="190">
        <v>-0.59551472574979725</v>
      </c>
      <c r="G228" s="47"/>
      <c r="H228" s="5"/>
      <c r="I228" s="5"/>
    </row>
    <row r="229" spans="1:9" ht="10.5" customHeight="1" x14ac:dyDescent="0.2">
      <c r="B229" s="16" t="s">
        <v>123</v>
      </c>
      <c r="C229" s="295">
        <v>952.59</v>
      </c>
      <c r="D229" s="296"/>
      <c r="E229" s="296"/>
      <c r="F229" s="190">
        <v>0.28745776456277894</v>
      </c>
      <c r="G229" s="47"/>
      <c r="H229" s="5"/>
      <c r="I229" s="5"/>
    </row>
    <row r="230" spans="1:9" ht="10.5" customHeight="1" x14ac:dyDescent="0.2">
      <c r="B230" s="16" t="s">
        <v>95</v>
      </c>
      <c r="C230" s="295">
        <v>10559.4</v>
      </c>
      <c r="D230" s="296">
        <v>9662.4</v>
      </c>
      <c r="E230" s="296"/>
      <c r="F230" s="190">
        <v>-0.14119101452575755</v>
      </c>
      <c r="G230" s="47"/>
      <c r="H230" s="5"/>
      <c r="I230" s="5"/>
    </row>
    <row r="231" spans="1:9" ht="10.5" customHeight="1" x14ac:dyDescent="0.2">
      <c r="B231" s="16" t="s">
        <v>381</v>
      </c>
      <c r="C231" s="295">
        <v>175168.13</v>
      </c>
      <c r="D231" s="296">
        <v>80</v>
      </c>
      <c r="E231" s="296">
        <v>50</v>
      </c>
      <c r="F231" s="190">
        <v>8.2343913460499518E-2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14416.380000000001</v>
      </c>
      <c r="D240" s="296">
        <v>3617.77</v>
      </c>
      <c r="E240" s="296">
        <v>240</v>
      </c>
      <c r="F240" s="190">
        <v>3.71063653459065E-2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2917.13</v>
      </c>
      <c r="D248" s="296">
        <v>1600</v>
      </c>
      <c r="E248" s="296">
        <v>62.65</v>
      </c>
      <c r="F248" s="190">
        <v>0.22311530398322854</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-636372</v>
      </c>
      <c r="D250" s="296">
        <v>-2721</v>
      </c>
      <c r="E250" s="296">
        <v>-775</v>
      </c>
      <c r="F250" s="190">
        <v>1.3676635031682816E-2</v>
      </c>
      <c r="G250" s="266"/>
      <c r="H250" s="267"/>
      <c r="I250" s="47"/>
    </row>
    <row r="251" spans="1:9" s="28" customFormat="1" ht="15" customHeight="1" x14ac:dyDescent="0.2">
      <c r="A251" s="24"/>
      <c r="B251" s="263" t="s">
        <v>253</v>
      </c>
      <c r="C251" s="299">
        <v>32691703.649999999</v>
      </c>
      <c r="D251" s="300">
        <v>10992738.120000001</v>
      </c>
      <c r="E251" s="300">
        <v>42975.07</v>
      </c>
      <c r="F251" s="234">
        <v>6.6624017045320727E-2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28.2.2024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2344066.000000007</v>
      </c>
      <c r="D267" s="302">
        <v>2967.5800000000054</v>
      </c>
      <c r="E267" s="302">
        <v>5045.0700000000006</v>
      </c>
      <c r="F267" s="239">
        <v>5.2296732320086248E-2</v>
      </c>
      <c r="G267" s="20"/>
      <c r="H267" s="5"/>
      <c r="I267" s="5"/>
    </row>
    <row r="268" spans="1:9" ht="10.5" customHeight="1" x14ac:dyDescent="0.2">
      <c r="A268" s="2"/>
      <c r="B268" s="37" t="s">
        <v>126</v>
      </c>
      <c r="C268" s="301">
        <v>23417.850000000006</v>
      </c>
      <c r="D268" s="302"/>
      <c r="E268" s="302">
        <v>648.35</v>
      </c>
      <c r="F268" s="239"/>
      <c r="G268" s="20"/>
      <c r="H268" s="5"/>
      <c r="I268" s="5"/>
    </row>
    <row r="269" spans="1:9" ht="10.5" customHeight="1" x14ac:dyDescent="0.2">
      <c r="A269" s="2"/>
      <c r="B269" s="37" t="s">
        <v>127</v>
      </c>
      <c r="C269" s="301">
        <v>173547.35</v>
      </c>
      <c r="D269" s="302"/>
      <c r="E269" s="302">
        <v>2431.2000000000003</v>
      </c>
      <c r="F269" s="239"/>
      <c r="G269" s="20"/>
      <c r="H269" s="5"/>
      <c r="I269" s="5"/>
    </row>
    <row r="270" spans="1:9" ht="10.5" customHeight="1" x14ac:dyDescent="0.2">
      <c r="A270" s="2"/>
      <c r="B270" s="37" t="s">
        <v>219</v>
      </c>
      <c r="C270" s="301">
        <v>720453.58999999939</v>
      </c>
      <c r="D270" s="302"/>
      <c r="E270" s="302">
        <v>2192.5</v>
      </c>
      <c r="F270" s="239">
        <v>2.9902784208832189E-2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-125974.47</v>
      </c>
      <c r="D277" s="302">
        <v>-5.5</v>
      </c>
      <c r="E277" s="302">
        <v>-374</v>
      </c>
      <c r="F277" s="239">
        <v>1.0029541333613556E-2</v>
      </c>
      <c r="G277" s="27"/>
      <c r="H277" s="5"/>
      <c r="I277" s="5"/>
    </row>
    <row r="278" spans="1:9" s="28" customFormat="1" ht="10.5" customHeight="1" x14ac:dyDescent="0.2">
      <c r="A278" s="54"/>
      <c r="B278" s="35" t="s">
        <v>131</v>
      </c>
      <c r="C278" s="303">
        <v>3135646.3200000064</v>
      </c>
      <c r="D278" s="304">
        <v>2962.0800000000054</v>
      </c>
      <c r="E278" s="304">
        <v>9943.1200000000008</v>
      </c>
      <c r="F278" s="237">
        <v>5.2364933744983189E-2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25028426.749999985</v>
      </c>
      <c r="D281" s="302">
        <v>51450.619999999974</v>
      </c>
      <c r="E281" s="302">
        <v>63423.25</v>
      </c>
      <c r="F281" s="239">
        <v>3.1387366907155378E-2</v>
      </c>
      <c r="G281" s="20"/>
      <c r="H281" s="5"/>
      <c r="I281" s="5"/>
    </row>
    <row r="282" spans="1:9" ht="10.5" customHeight="1" x14ac:dyDescent="0.2">
      <c r="A282" s="2"/>
      <c r="B282" s="37" t="s">
        <v>133</v>
      </c>
      <c r="C282" s="301">
        <v>1461350.8000000038</v>
      </c>
      <c r="D282" s="302">
        <v>801.37999999999988</v>
      </c>
      <c r="E282" s="302">
        <v>5669.420000000001</v>
      </c>
      <c r="F282" s="239">
        <v>-9.1715938658997187E-3</v>
      </c>
      <c r="G282" s="20"/>
      <c r="H282" s="5"/>
      <c r="I282" s="5"/>
    </row>
    <row r="283" spans="1:9" ht="10.5" customHeight="1" x14ac:dyDescent="0.2">
      <c r="A283" s="2"/>
      <c r="B283" s="37" t="s">
        <v>134</v>
      </c>
      <c r="C283" s="301">
        <v>106702.87999999987</v>
      </c>
      <c r="D283" s="302">
        <v>60271.67999999992</v>
      </c>
      <c r="E283" s="302">
        <v>133.55000000000001</v>
      </c>
      <c r="F283" s="239">
        <v>0.16433431446129521</v>
      </c>
      <c r="G283" s="20"/>
      <c r="H283" s="5"/>
      <c r="I283" s="5"/>
    </row>
    <row r="284" spans="1:9" ht="10.5" customHeight="1" x14ac:dyDescent="0.2">
      <c r="A284" s="2"/>
      <c r="B284" s="37" t="s">
        <v>220</v>
      </c>
      <c r="C284" s="301">
        <v>138427.96000000002</v>
      </c>
      <c r="D284" s="302"/>
      <c r="E284" s="302">
        <v>807.52</v>
      </c>
      <c r="F284" s="239">
        <v>-3.7154503749574408E-2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-715900.17999999993</v>
      </c>
      <c r="D289" s="302"/>
      <c r="E289" s="302">
        <v>-1907</v>
      </c>
      <c r="F289" s="239">
        <v>3.1472317510239156E-2</v>
      </c>
      <c r="G289" s="20"/>
      <c r="H289" s="5"/>
      <c r="I289" s="5"/>
    </row>
    <row r="290" spans="1:9" ht="10.5" customHeight="1" x14ac:dyDescent="0.2">
      <c r="A290" s="2"/>
      <c r="B290" s="35" t="s">
        <v>135</v>
      </c>
      <c r="C290" s="303">
        <v>26020808.20999999</v>
      </c>
      <c r="D290" s="304">
        <v>112523.67999999991</v>
      </c>
      <c r="E290" s="304">
        <v>68126.740000000005</v>
      </c>
      <c r="F290" s="237">
        <v>2.9078165486574159E-2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113200.2300000001</v>
      </c>
      <c r="D293" s="302">
        <v>100</v>
      </c>
      <c r="E293" s="302">
        <v>241.78000000000003</v>
      </c>
      <c r="F293" s="239">
        <v>-6.0533862996403731E-2</v>
      </c>
      <c r="G293" s="20"/>
      <c r="H293" s="5"/>
      <c r="I293" s="5"/>
    </row>
    <row r="294" spans="1:9" ht="10.5" customHeight="1" x14ac:dyDescent="0.2">
      <c r="A294" s="2"/>
      <c r="B294" s="37" t="s">
        <v>221</v>
      </c>
      <c r="C294" s="301">
        <v>926.18000000000006</v>
      </c>
      <c r="D294" s="302"/>
      <c r="E294" s="302"/>
      <c r="F294" s="239">
        <v>-0.29452180006703044</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-1300</v>
      </c>
      <c r="D298" s="302"/>
      <c r="E298" s="302">
        <v>-3</v>
      </c>
      <c r="F298" s="239">
        <v>-8.6437104708362633E-2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113076.41000000009</v>
      </c>
      <c r="D300" s="304">
        <v>100</v>
      </c>
      <c r="E300" s="304">
        <v>238.78000000000003</v>
      </c>
      <c r="F300" s="237">
        <v>-6.2649310041401285E-2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16338.400000000011</v>
      </c>
      <c r="D303" s="302"/>
      <c r="E303" s="302"/>
      <c r="F303" s="239">
        <v>0.19614356006890654</v>
      </c>
      <c r="G303" s="56"/>
      <c r="H303" s="5"/>
      <c r="I303" s="5"/>
    </row>
    <row r="304" spans="1:9" s="57" customFormat="1" ht="10.5" customHeight="1" x14ac:dyDescent="0.2">
      <c r="A304" s="6"/>
      <c r="B304" s="16" t="s">
        <v>222</v>
      </c>
      <c r="C304" s="306">
        <v>20</v>
      </c>
      <c r="D304" s="307"/>
      <c r="E304" s="307"/>
      <c r="F304" s="182">
        <v>0.33333333333333326</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-287</v>
      </c>
      <c r="D309" s="307"/>
      <c r="E309" s="307"/>
      <c r="F309" s="182">
        <v>0.20588235294117641</v>
      </c>
      <c r="G309" s="56"/>
      <c r="H309" s="5"/>
    </row>
    <row r="310" spans="1:9" s="57" customFormat="1" ht="10.5" customHeight="1" x14ac:dyDescent="0.2">
      <c r="A310" s="6"/>
      <c r="B310" s="35" t="s">
        <v>142</v>
      </c>
      <c r="C310" s="308">
        <v>16071.400000000011</v>
      </c>
      <c r="D310" s="309"/>
      <c r="E310" s="309"/>
      <c r="F310" s="182">
        <v>0.19612421043700579</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22.700000000000003</v>
      </c>
      <c r="D313" s="307"/>
      <c r="E313" s="307"/>
      <c r="F313" s="182"/>
      <c r="G313" s="56"/>
      <c r="H313" s="5"/>
      <c r="I313" s="57"/>
    </row>
    <row r="314" spans="1:9" s="57" customFormat="1" ht="10.5" customHeight="1" x14ac:dyDescent="0.2">
      <c r="A314" s="6"/>
      <c r="B314" s="37" t="s">
        <v>179</v>
      </c>
      <c r="C314" s="306">
        <v>145.26</v>
      </c>
      <c r="D314" s="307"/>
      <c r="E314" s="307"/>
      <c r="F314" s="182">
        <v>-3.4111310592459532E-2</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574" t="s">
        <v>456</v>
      </c>
      <c r="C316" s="306"/>
      <c r="D316" s="307"/>
      <c r="E316" s="307"/>
      <c r="F316" s="182"/>
      <c r="G316" s="56"/>
      <c r="H316" s="5"/>
    </row>
    <row r="317" spans="1:9" s="57" customFormat="1" ht="10.5" customHeight="1" x14ac:dyDescent="0.2">
      <c r="A317" s="6"/>
      <c r="B317" s="37" t="s">
        <v>280</v>
      </c>
      <c r="C317" s="306">
        <v>-10.280000000000001</v>
      </c>
      <c r="D317" s="307"/>
      <c r="E317" s="307"/>
      <c r="F317" s="182">
        <v>-0.61784386617100373</v>
      </c>
      <c r="G317" s="59"/>
      <c r="H317" s="5"/>
    </row>
    <row r="318" spans="1:9" s="60" customFormat="1" ht="10.5" customHeight="1" x14ac:dyDescent="0.2">
      <c r="A318" s="24"/>
      <c r="B318" s="35" t="s">
        <v>143</v>
      </c>
      <c r="C318" s="308">
        <v>157.67999999999998</v>
      </c>
      <c r="D318" s="309"/>
      <c r="E318" s="309"/>
      <c r="F318" s="183">
        <v>-0.48571428571428588</v>
      </c>
      <c r="G318" s="56"/>
      <c r="H318" s="5"/>
    </row>
    <row r="319" spans="1:9" s="60" customFormat="1" ht="10.5" customHeight="1" x14ac:dyDescent="0.2">
      <c r="A319" s="24"/>
      <c r="B319" s="31" t="s">
        <v>466</v>
      </c>
      <c r="C319" s="308"/>
      <c r="D319" s="309"/>
      <c r="E319" s="309"/>
      <c r="F319" s="183"/>
      <c r="G319" s="56"/>
      <c r="H319" s="5"/>
    </row>
    <row r="320" spans="1:9" s="60" customFormat="1" ht="10.5" customHeight="1" x14ac:dyDescent="0.2">
      <c r="A320" s="24"/>
      <c r="B320" s="37" t="s">
        <v>468</v>
      </c>
      <c r="C320" s="308">
        <v>34790</v>
      </c>
      <c r="D320" s="309"/>
      <c r="E320" s="309"/>
      <c r="F320" s="183">
        <v>-0.2971717171717172</v>
      </c>
      <c r="G320" s="56"/>
      <c r="H320" s="5"/>
    </row>
    <row r="321" spans="1:9" s="60" customFormat="1" ht="10.5" customHeight="1" x14ac:dyDescent="0.2">
      <c r="A321" s="6"/>
      <c r="B321" s="35" t="s">
        <v>467</v>
      </c>
      <c r="C321" s="306">
        <v>34790</v>
      </c>
      <c r="D321" s="307"/>
      <c r="E321" s="307"/>
      <c r="F321" s="182">
        <v>-0.2971717171717172</v>
      </c>
      <c r="G321" s="59"/>
      <c r="H321" s="57"/>
      <c r="I321" s="57"/>
    </row>
    <row r="322" spans="1:9" s="57" customFormat="1" ht="9" x14ac:dyDescent="0.15">
      <c r="A322" s="24"/>
      <c r="B322" s="33"/>
      <c r="C322" s="308"/>
      <c r="D322" s="309"/>
      <c r="E322" s="309"/>
      <c r="F322" s="183"/>
      <c r="G322" s="59"/>
      <c r="H322" s="60"/>
      <c r="I322" s="60"/>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20.700000000000003</v>
      </c>
      <c r="D324" s="307"/>
      <c r="E324" s="307"/>
      <c r="F324" s="182"/>
      <c r="G324" s="56"/>
      <c r="H324" s="5"/>
      <c r="I324" s="57"/>
    </row>
    <row r="325" spans="1:9" s="57" customFormat="1" ht="10.5" customHeight="1" x14ac:dyDescent="0.2">
      <c r="A325" s="6"/>
      <c r="B325" s="37" t="s">
        <v>224</v>
      </c>
      <c r="C325" s="306">
        <v>3.57</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24.270000000000003</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38386.95999999997</v>
      </c>
      <c r="D331" s="307"/>
      <c r="E331" s="307">
        <v>551.35</v>
      </c>
      <c r="F331" s="182">
        <v>-0.16218914897736025</v>
      </c>
      <c r="G331" s="56"/>
      <c r="H331" s="5"/>
    </row>
    <row r="332" spans="1:9" s="60" customFormat="1" ht="11.25" customHeight="1" x14ac:dyDescent="0.2">
      <c r="A332" s="6"/>
      <c r="B332" s="37" t="s">
        <v>126</v>
      </c>
      <c r="C332" s="306">
        <v>548.55000000000007</v>
      </c>
      <c r="D332" s="307"/>
      <c r="E332" s="307"/>
      <c r="F332" s="182"/>
      <c r="G332" s="56"/>
      <c r="H332" s="5"/>
      <c r="I332" s="57"/>
    </row>
    <row r="333" spans="1:9" s="57" customFormat="1" ht="10.5" customHeight="1" x14ac:dyDescent="0.2">
      <c r="A333" s="6"/>
      <c r="B333" s="37" t="s">
        <v>127</v>
      </c>
      <c r="C333" s="306">
        <v>2887.1</v>
      </c>
      <c r="D333" s="307"/>
      <c r="E333" s="307"/>
      <c r="F333" s="182"/>
      <c r="G333" s="56"/>
      <c r="H333" s="5"/>
    </row>
    <row r="334" spans="1:9" s="57" customFormat="1" ht="10.5" customHeight="1" x14ac:dyDescent="0.2">
      <c r="A334" s="6"/>
      <c r="B334" s="37" t="s">
        <v>133</v>
      </c>
      <c r="C334" s="306">
        <v>7403.6400000000012</v>
      </c>
      <c r="D334" s="307"/>
      <c r="E334" s="307"/>
      <c r="F334" s="182">
        <v>2.4288607763057746E-2</v>
      </c>
      <c r="G334" s="56"/>
      <c r="H334" s="5"/>
    </row>
    <row r="335" spans="1:9" s="57" customFormat="1" ht="10.5" customHeight="1" x14ac:dyDescent="0.2">
      <c r="A335" s="6"/>
      <c r="B335" s="37" t="s">
        <v>134</v>
      </c>
      <c r="C335" s="306">
        <v>1118.6500000000001</v>
      </c>
      <c r="D335" s="307"/>
      <c r="E335" s="307"/>
      <c r="F335" s="182">
        <v>0.52773035794763978</v>
      </c>
      <c r="G335" s="56"/>
      <c r="H335" s="5"/>
    </row>
    <row r="336" spans="1:9" s="57" customFormat="1" ht="10.5" customHeight="1" x14ac:dyDescent="0.2">
      <c r="A336" s="6"/>
      <c r="B336" s="37" t="s">
        <v>24</v>
      </c>
      <c r="C336" s="306">
        <v>55805.270000000004</v>
      </c>
      <c r="D336" s="307"/>
      <c r="E336" s="307"/>
      <c r="F336" s="182">
        <v>5.7477373921470232E-2</v>
      </c>
      <c r="G336" s="56"/>
      <c r="H336" s="5"/>
    </row>
    <row r="337" spans="1:9" s="57" customFormat="1" ht="10.5" customHeight="1" x14ac:dyDescent="0.2">
      <c r="A337" s="6"/>
      <c r="B337" s="37" t="s">
        <v>138</v>
      </c>
      <c r="C337" s="306">
        <v>627.67000000000007</v>
      </c>
      <c r="D337" s="307"/>
      <c r="E337" s="307"/>
      <c r="F337" s="182"/>
      <c r="G337" s="56"/>
      <c r="H337" s="5"/>
    </row>
    <row r="338" spans="1:9" s="57" customFormat="1" ht="10.5" customHeight="1" x14ac:dyDescent="0.2">
      <c r="A338" s="6"/>
      <c r="B338" s="37" t="s">
        <v>34</v>
      </c>
      <c r="C338" s="306">
        <v>2464.33</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13091.31</v>
      </c>
      <c r="D340" s="307"/>
      <c r="E340" s="307">
        <v>198.75</v>
      </c>
      <c r="F340" s="182">
        <v>-0.13058513270034244</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27</v>
      </c>
      <c r="D342" s="307"/>
      <c r="E342" s="307"/>
      <c r="F342" s="182">
        <v>0</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110</v>
      </c>
      <c r="D344" s="307"/>
      <c r="E344" s="307"/>
      <c r="F344" s="182">
        <v>-0.54166666666666674</v>
      </c>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-4106</v>
      </c>
      <c r="D347" s="309"/>
      <c r="E347" s="309">
        <v>-23.5</v>
      </c>
      <c r="F347" s="183">
        <v>-7.3721065062861135E-2</v>
      </c>
      <c r="G347" s="59"/>
    </row>
    <row r="348" spans="1:9" s="60" customFormat="1" ht="10.5" customHeight="1" x14ac:dyDescent="0.2">
      <c r="A348" s="24"/>
      <c r="B348" s="35" t="s">
        <v>246</v>
      </c>
      <c r="C348" s="308">
        <v>118388.47999999998</v>
      </c>
      <c r="D348" s="309"/>
      <c r="E348" s="309">
        <v>726.6</v>
      </c>
      <c r="F348" s="183">
        <v>-0.10821762511214283</v>
      </c>
      <c r="G348" s="56"/>
      <c r="H348" s="5"/>
    </row>
    <row r="349" spans="1:9" s="60" customFormat="1" ht="10.5" customHeight="1" x14ac:dyDescent="0.2">
      <c r="A349" s="6"/>
      <c r="B349" s="35" t="s">
        <v>8</v>
      </c>
      <c r="C349" s="306">
        <v>29438962.769999992</v>
      </c>
      <c r="D349" s="307">
        <v>115585.75999999989</v>
      </c>
      <c r="E349" s="307">
        <v>79035.240000000005</v>
      </c>
      <c r="F349" s="182">
        <v>2.998090861373881E-2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361713.34000000037</v>
      </c>
      <c r="D352" s="307">
        <v>127520.31000000011</v>
      </c>
      <c r="E352" s="307">
        <v>1725.69</v>
      </c>
      <c r="F352" s="182">
        <v>-9.0794849760206131E-2</v>
      </c>
      <c r="G352" s="59"/>
      <c r="H352" s="5"/>
    </row>
    <row r="353" spans="1:9" s="60" customFormat="1" ht="10.5" customHeight="1" x14ac:dyDescent="0.2">
      <c r="A353" s="24"/>
      <c r="B353" s="37" t="s">
        <v>442</v>
      </c>
      <c r="C353" s="306">
        <v>277.05</v>
      </c>
      <c r="D353" s="307">
        <v>108.39</v>
      </c>
      <c r="E353" s="307">
        <v>5.76</v>
      </c>
      <c r="F353" s="182">
        <v>-0.61252832088612896</v>
      </c>
      <c r="G353" s="59"/>
      <c r="H353" s="5"/>
    </row>
    <row r="354" spans="1:9" s="60" customFormat="1" ht="10.5" customHeight="1" x14ac:dyDescent="0.2">
      <c r="A354" s="24"/>
      <c r="B354" s="37" t="s">
        <v>147</v>
      </c>
      <c r="C354" s="306">
        <v>1135.2199999999989</v>
      </c>
      <c r="D354" s="307">
        <v>456.9500000000001</v>
      </c>
      <c r="E354" s="307"/>
      <c r="F354" s="182">
        <v>-7.1166748486335529E-2</v>
      </c>
      <c r="G354" s="59"/>
      <c r="H354" s="5"/>
    </row>
    <row r="355" spans="1:9" s="60" customFormat="1" ht="10.5" customHeight="1" x14ac:dyDescent="0.2">
      <c r="A355" s="24"/>
      <c r="B355" s="37" t="s">
        <v>148</v>
      </c>
      <c r="C355" s="306">
        <v>6915.7700000000086</v>
      </c>
      <c r="D355" s="307">
        <v>1888.6799999999957</v>
      </c>
      <c r="E355" s="307">
        <v>18.900000000000002</v>
      </c>
      <c r="F355" s="182">
        <v>-8.6607444740289474E-2</v>
      </c>
      <c r="G355" s="59"/>
      <c r="H355" s="5"/>
    </row>
    <row r="356" spans="1:9" s="60" customFormat="1" ht="10.5" customHeight="1" x14ac:dyDescent="0.2">
      <c r="A356" s="24"/>
      <c r="B356" s="37" t="s">
        <v>125</v>
      </c>
      <c r="C356" s="306">
        <v>2926.2800000000034</v>
      </c>
      <c r="D356" s="307">
        <v>882.68000000000052</v>
      </c>
      <c r="E356" s="307">
        <v>26.35</v>
      </c>
      <c r="F356" s="182">
        <v>0.14577248059890868</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633.74999999999989</v>
      </c>
      <c r="D358" s="307">
        <v>-4.4000000000000004</v>
      </c>
      <c r="E358" s="307"/>
      <c r="F358" s="182">
        <v>-4.6146204903598997E-2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-19013</v>
      </c>
      <c r="D360" s="307">
        <v>-43</v>
      </c>
      <c r="E360" s="307">
        <v>-89</v>
      </c>
      <c r="F360" s="182">
        <v>-1.0048943038633795E-2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354588.41000000038</v>
      </c>
      <c r="D363" s="312">
        <v>130809.61000000012</v>
      </c>
      <c r="E363" s="312">
        <v>1687.7000000000003</v>
      </c>
      <c r="F363" s="184">
        <v>-9.3948777712025366E-2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28.2.2024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4259241.2500000065</v>
      </c>
      <c r="D377" s="309">
        <v>484.84000000000003</v>
      </c>
      <c r="E377" s="309">
        <v>14057.009999999998</v>
      </c>
      <c r="F377" s="183">
        <v>-1.911078947670608E-2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47993.42</v>
      </c>
      <c r="D383" s="313">
        <v>47993.42</v>
      </c>
      <c r="E383" s="313"/>
      <c r="F383" s="185"/>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23</v>
      </c>
      <c r="D386" s="307"/>
      <c r="E386" s="307"/>
      <c r="F386" s="182"/>
      <c r="G386" s="66"/>
      <c r="H386" s="5"/>
    </row>
    <row r="387" spans="1:11" s="57" customFormat="1" ht="10.5" customHeight="1" x14ac:dyDescent="0.2">
      <c r="A387" s="6"/>
      <c r="B387" s="37" t="s">
        <v>79</v>
      </c>
      <c r="C387" s="306">
        <v>5923.3899999999994</v>
      </c>
      <c r="D387" s="307"/>
      <c r="E387" s="307">
        <v>2</v>
      </c>
      <c r="F387" s="182">
        <v>0.33741025062090757</v>
      </c>
      <c r="G387" s="56"/>
      <c r="H387" s="5"/>
    </row>
    <row r="388" spans="1:11" s="57" customFormat="1" ht="10.5" customHeight="1" x14ac:dyDescent="0.2">
      <c r="A388" s="6"/>
      <c r="B388" s="16" t="s">
        <v>432</v>
      </c>
      <c r="C388" s="306">
        <v>410955.13000001322</v>
      </c>
      <c r="D388" s="313"/>
      <c r="E388" s="313">
        <v>981.86000000000013</v>
      </c>
      <c r="F388" s="185">
        <v>-3.9035489144660929E-3</v>
      </c>
      <c r="G388" s="59"/>
      <c r="H388" s="5"/>
    </row>
    <row r="389" spans="1:11" s="57" customFormat="1" ht="10.5" customHeight="1" x14ac:dyDescent="0.2">
      <c r="A389" s="6"/>
      <c r="B389" s="563" t="s">
        <v>440</v>
      </c>
      <c r="C389" s="306">
        <v>574.20000000000005</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12033.549999999994</v>
      </c>
      <c r="D391" s="313"/>
      <c r="E391" s="313">
        <v>206.23</v>
      </c>
      <c r="F391" s="185">
        <v>-0.2643944812240584</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112.69999999999992</v>
      </c>
      <c r="D393" s="313"/>
      <c r="E393" s="313"/>
      <c r="F393" s="185">
        <v>-0.11119873817034664</v>
      </c>
      <c r="G393" s="59"/>
      <c r="H393" s="5"/>
    </row>
    <row r="394" spans="1:11" s="60" customFormat="1" ht="10.5" customHeight="1" x14ac:dyDescent="0.2">
      <c r="A394" s="6"/>
      <c r="B394" s="16" t="s">
        <v>280</v>
      </c>
      <c r="C394" s="306">
        <v>-468172.3600000008</v>
      </c>
      <c r="D394" s="313"/>
      <c r="E394" s="313">
        <v>-1165.45</v>
      </c>
      <c r="F394" s="185">
        <v>-3.5472364692424874E-3</v>
      </c>
      <c r="G394" s="56"/>
      <c r="H394" s="5"/>
      <c r="J394" s="57"/>
      <c r="K394" s="57"/>
    </row>
    <row r="395" spans="1:11" s="57" customFormat="1" x14ac:dyDescent="0.2">
      <c r="A395" s="6"/>
      <c r="B395" s="29" t="s">
        <v>156</v>
      </c>
      <c r="C395" s="308">
        <v>4268684.2800000198</v>
      </c>
      <c r="D395" s="315">
        <v>48478.259999999995</v>
      </c>
      <c r="E395" s="315">
        <v>14081.649999999998</v>
      </c>
      <c r="F395" s="186">
        <v>-4.1983833438433371E-2</v>
      </c>
      <c r="G395" s="59"/>
      <c r="J395" s="60"/>
      <c r="K395" s="60"/>
    </row>
    <row r="396" spans="1:11" s="57" customFormat="1" x14ac:dyDescent="0.2">
      <c r="A396" s="24"/>
      <c r="B396" s="29" t="s">
        <v>153</v>
      </c>
      <c r="C396" s="308">
        <v>810</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2108291.080000001</v>
      </c>
      <c r="D399" s="318"/>
      <c r="E399" s="318">
        <v>15440.829999999998</v>
      </c>
      <c r="F399" s="281">
        <v>8.9043519407197014E-3</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1586351.5499999949</v>
      </c>
      <c r="D401" s="318"/>
      <c r="E401" s="318">
        <v>2541.79</v>
      </c>
      <c r="F401" s="281">
        <v>-3.6477969610837491E-4</v>
      </c>
      <c r="G401" s="282"/>
      <c r="H401" s="283"/>
      <c r="I401" s="5"/>
    </row>
    <row r="402" spans="1:11" s="28" customFormat="1" ht="10.5" customHeight="1" x14ac:dyDescent="0.2">
      <c r="A402" s="2"/>
      <c r="B402" s="16" t="s">
        <v>258</v>
      </c>
      <c r="C402" s="317">
        <v>283.14999999999998</v>
      </c>
      <c r="D402" s="318"/>
      <c r="E402" s="318"/>
      <c r="F402" s="281">
        <v>0.14612426634284548</v>
      </c>
      <c r="G402" s="282"/>
      <c r="H402" s="283"/>
      <c r="J402" s="5"/>
      <c r="K402" s="5"/>
    </row>
    <row r="403" spans="1:11" ht="10.5" customHeight="1" x14ac:dyDescent="0.2">
      <c r="A403" s="2"/>
      <c r="B403" s="67" t="s">
        <v>259</v>
      </c>
      <c r="C403" s="317">
        <v>19816.690000000002</v>
      </c>
      <c r="D403" s="318"/>
      <c r="E403" s="318"/>
      <c r="F403" s="281">
        <v>0.23033448709392035</v>
      </c>
      <c r="G403" s="282"/>
      <c r="H403" s="283"/>
      <c r="I403" s="5"/>
      <c r="J403" s="28"/>
      <c r="K403" s="28"/>
    </row>
    <row r="404" spans="1:11" ht="10.5" customHeight="1" x14ac:dyDescent="0.2">
      <c r="A404" s="2"/>
      <c r="B404" s="67" t="s">
        <v>260</v>
      </c>
      <c r="C404" s="317">
        <v>168.05</v>
      </c>
      <c r="D404" s="318"/>
      <c r="E404" s="318"/>
      <c r="F404" s="281"/>
      <c r="G404" s="282"/>
      <c r="H404" s="283"/>
      <c r="I404" s="5"/>
    </row>
    <row r="405" spans="1:11" ht="10.5" customHeight="1" x14ac:dyDescent="0.2">
      <c r="A405" s="2"/>
      <c r="B405" s="67" t="s">
        <v>261</v>
      </c>
      <c r="C405" s="317">
        <v>5421.1100000000006</v>
      </c>
      <c r="D405" s="318"/>
      <c r="E405" s="318"/>
      <c r="F405" s="281">
        <v>-0.34539278654634986</v>
      </c>
      <c r="G405" s="282"/>
      <c r="H405" s="283"/>
      <c r="I405" s="5"/>
    </row>
    <row r="406" spans="1:11" ht="10.5" customHeight="1" x14ac:dyDescent="0.2">
      <c r="A406" s="2"/>
      <c r="B406" s="67" t="s">
        <v>262</v>
      </c>
      <c r="C406" s="317">
        <v>310189.60000000033</v>
      </c>
      <c r="D406" s="318"/>
      <c r="E406" s="318">
        <v>3307.65</v>
      </c>
      <c r="F406" s="281">
        <v>-5.2635816172444838E-2</v>
      </c>
      <c r="G406" s="284"/>
      <c r="H406" s="283"/>
      <c r="I406" s="5"/>
    </row>
    <row r="407" spans="1:11" ht="10.5" customHeight="1" x14ac:dyDescent="0.2">
      <c r="A407" s="2"/>
      <c r="B407" s="67" t="s">
        <v>264</v>
      </c>
      <c r="C407" s="317">
        <v>522591.50000000023</v>
      </c>
      <c r="D407" s="318"/>
      <c r="E407" s="318">
        <v>1025.53</v>
      </c>
      <c r="F407" s="281">
        <v>-0.13882124166067555</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131.1</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85345.979999999981</v>
      </c>
      <c r="D413" s="318"/>
      <c r="E413" s="318">
        <v>510.86</v>
      </c>
      <c r="F413" s="281">
        <v>0.31189592878075523</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350419.23000000051</v>
      </c>
      <c r="D415" s="318"/>
      <c r="E415" s="318">
        <v>781.57999999999993</v>
      </c>
      <c r="F415" s="281">
        <v>0.13992100819959674</v>
      </c>
      <c r="G415" s="70"/>
      <c r="H415" s="283"/>
      <c r="I415" s="5"/>
    </row>
    <row r="416" spans="1:11" ht="13.5" customHeight="1" x14ac:dyDescent="0.2">
      <c r="A416" s="54"/>
      <c r="B416" s="29" t="s">
        <v>155</v>
      </c>
      <c r="C416" s="308">
        <v>4989009.0399999963</v>
      </c>
      <c r="D416" s="315"/>
      <c r="E416" s="315">
        <v>23608.239999999998</v>
      </c>
      <c r="F416" s="186">
        <v>-3.7857868640474024E-3</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76226.169999999969</v>
      </c>
      <c r="D423" s="315"/>
      <c r="E423" s="315">
        <v>2275.71</v>
      </c>
      <c r="F423" s="186">
        <v>0.61511658112877776</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31219.74</v>
      </c>
      <c r="D425" s="313"/>
      <c r="E425" s="313">
        <v>240.8</v>
      </c>
      <c r="F425" s="185">
        <v>-0.53497738022961183</v>
      </c>
      <c r="G425" s="69"/>
      <c r="H425" s="5"/>
      <c r="I425" s="5"/>
    </row>
    <row r="426" spans="1:9" ht="10.5" customHeight="1" x14ac:dyDescent="0.2">
      <c r="A426" s="2"/>
      <c r="B426" s="75" t="s">
        <v>159</v>
      </c>
      <c r="C426" s="306">
        <v>2097738.6500000008</v>
      </c>
      <c r="D426" s="313"/>
      <c r="E426" s="313">
        <v>11516.029999999995</v>
      </c>
      <c r="F426" s="185">
        <v>0.15625799453173994</v>
      </c>
      <c r="G426" s="69"/>
      <c r="H426" s="5"/>
      <c r="I426" s="5"/>
    </row>
    <row r="427" spans="1:9" ht="10.5" customHeight="1" x14ac:dyDescent="0.2">
      <c r="A427" s="2"/>
      <c r="B427" s="75" t="s">
        <v>26</v>
      </c>
      <c r="C427" s="306">
        <v>1959439.4499999988</v>
      </c>
      <c r="D427" s="313"/>
      <c r="E427" s="313">
        <v>5910.39</v>
      </c>
      <c r="F427" s="185">
        <v>2.3767800427752395E-2</v>
      </c>
      <c r="G427" s="69"/>
      <c r="H427" s="5"/>
      <c r="I427" s="5"/>
    </row>
    <row r="428" spans="1:9" ht="10.5" customHeight="1" x14ac:dyDescent="0.2">
      <c r="A428" s="2"/>
      <c r="B428" s="75" t="s">
        <v>27</v>
      </c>
      <c r="C428" s="306">
        <v>5657433.9799999986</v>
      </c>
      <c r="D428" s="313"/>
      <c r="E428" s="313">
        <v>14856.25</v>
      </c>
      <c r="F428" s="185">
        <v>8.7581201619989058E-2</v>
      </c>
      <c r="G428" s="69"/>
      <c r="H428" s="5"/>
      <c r="I428" s="5"/>
    </row>
    <row r="429" spans="1:9" ht="10.5" customHeight="1" x14ac:dyDescent="0.2">
      <c r="A429" s="2"/>
      <c r="B429" s="75" t="s">
        <v>274</v>
      </c>
      <c r="C429" s="306">
        <v>319476.30999999988</v>
      </c>
      <c r="D429" s="313"/>
      <c r="E429" s="313">
        <v>1093.8</v>
      </c>
      <c r="F429" s="185">
        <v>0.13564632291865442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42051.839999999997</v>
      </c>
      <c r="D431" s="313"/>
      <c r="E431" s="313"/>
      <c r="F431" s="185">
        <v>-0.6191289438921328</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43963.390000000014</v>
      </c>
      <c r="D434" s="313"/>
      <c r="E434" s="313">
        <v>194.9</v>
      </c>
      <c r="F434" s="185">
        <v>0.14151633922439499</v>
      </c>
      <c r="G434" s="69"/>
      <c r="H434" s="5"/>
      <c r="I434" s="5"/>
    </row>
    <row r="435" spans="1:10" ht="10.5" customHeight="1" x14ac:dyDescent="0.2">
      <c r="A435" s="2"/>
      <c r="B435" s="37" t="s">
        <v>280</v>
      </c>
      <c r="C435" s="306">
        <v>-150221.63999999993</v>
      </c>
      <c r="D435" s="313"/>
      <c r="E435" s="313">
        <v>-450.5</v>
      </c>
      <c r="F435" s="185">
        <v>7.5938035183261698E-2</v>
      </c>
      <c r="G435" s="70"/>
      <c r="H435" s="5"/>
      <c r="I435" s="5"/>
    </row>
    <row r="436" spans="1:10" ht="10.5" customHeight="1" x14ac:dyDescent="0.2">
      <c r="A436" s="54"/>
      <c r="B436" s="35" t="s">
        <v>160</v>
      </c>
      <c r="C436" s="308">
        <v>10002001.719999997</v>
      </c>
      <c r="D436" s="315"/>
      <c r="E436" s="315">
        <v>33361.67</v>
      </c>
      <c r="F436" s="186">
        <v>7.6896412506701095E-2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-15.6995</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31.511880000000001</v>
      </c>
      <c r="D442" s="313"/>
      <c r="E442" s="313"/>
      <c r="F442" s="185"/>
      <c r="G442" s="79"/>
      <c r="H442" s="5"/>
      <c r="I442" s="5"/>
    </row>
    <row r="443" spans="1:10" ht="13.5" customHeight="1" x14ac:dyDescent="0.2">
      <c r="A443" s="77"/>
      <c r="B443" s="73" t="s">
        <v>158</v>
      </c>
      <c r="C443" s="308">
        <v>278457.51999999996</v>
      </c>
      <c r="D443" s="315"/>
      <c r="E443" s="315"/>
      <c r="F443" s="186">
        <v>0.12389233301315983</v>
      </c>
      <c r="G443" s="69"/>
      <c r="H443" s="5"/>
      <c r="I443" s="80"/>
    </row>
    <row r="444" spans="1:10" s="80" customFormat="1" ht="12.75" x14ac:dyDescent="0.2">
      <c r="A444" s="2"/>
      <c r="B444" s="78" t="s">
        <v>161</v>
      </c>
      <c r="C444" s="306">
        <v>10356701.222379996</v>
      </c>
      <c r="D444" s="313"/>
      <c r="E444" s="313">
        <v>35637.379999999997</v>
      </c>
      <c r="F444" s="185">
        <v>8.0266754123409445E-2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142394899.41000003</v>
      </c>
      <c r="D447" s="313"/>
      <c r="E447" s="313"/>
      <c r="F447" s="185">
        <v>0.10513108691943951</v>
      </c>
      <c r="G447" s="69"/>
      <c r="H447" s="5"/>
      <c r="I447" s="5"/>
    </row>
    <row r="448" spans="1:10" x14ac:dyDescent="0.2">
      <c r="A448" s="2"/>
      <c r="B448" s="76" t="s">
        <v>76</v>
      </c>
      <c r="C448" s="306">
        <v>654740188.50000107</v>
      </c>
      <c r="D448" s="313"/>
      <c r="E448" s="313"/>
      <c r="F448" s="185">
        <v>0.1673326412642735</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797135087.91000104</v>
      </c>
      <c r="D450" s="315"/>
      <c r="E450" s="315"/>
      <c r="F450" s="186">
        <v>0.15570421143968516</v>
      </c>
      <c r="G450" s="70"/>
      <c r="H450" s="5"/>
      <c r="I450" s="5"/>
    </row>
    <row r="451" spans="1:10" ht="12.75" x14ac:dyDescent="0.2">
      <c r="A451" s="54"/>
      <c r="B451" s="52" t="s">
        <v>157</v>
      </c>
      <c r="C451" s="308">
        <v>846543843.63238096</v>
      </c>
      <c r="D451" s="315">
        <v>48478.259999999995</v>
      </c>
      <c r="E451" s="315">
        <v>154050.21</v>
      </c>
      <c r="F451" s="186">
        <v>0.14744530437842496</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879235547.28238106</v>
      </c>
      <c r="D454" s="432"/>
      <c r="E454" s="432">
        <v>197025.27999999994</v>
      </c>
      <c r="F454" s="433">
        <v>0.14422158776268401</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28.2.2024</v>
      </c>
      <c r="D465" s="11"/>
      <c r="G465" s="15"/>
    </row>
    <row r="466" spans="1:10" ht="12.75" x14ac:dyDescent="0.2">
      <c r="B466" s="12" t="str">
        <f>B373</f>
        <v xml:space="preserve">             V - ASSURANCE ACCIDENTS DU TRAVAIL : DEPENSES en milliers d'euros</v>
      </c>
      <c r="C466" s="13"/>
      <c r="D466" s="13"/>
      <c r="E466" s="13"/>
      <c r="F466" s="14"/>
      <c r="G466" s="814"/>
      <c r="H466" s="15"/>
      <c r="I466" s="15"/>
    </row>
    <row r="467" spans="1:10" ht="19.5" customHeight="1" x14ac:dyDescent="0.2">
      <c r="B467" s="597"/>
      <c r="C467" s="678"/>
      <c r="D467" s="87"/>
      <c r="E467" s="815" t="s">
        <v>6</v>
      </c>
      <c r="F467" s="339" t="str">
        <f>CUMUL_Maladie_mnt!$H$5</f>
        <v>PCAP</v>
      </c>
      <c r="G467" s="199"/>
      <c r="H467" s="89"/>
      <c r="I467" s="20"/>
    </row>
    <row r="468" spans="1:10" ht="12.75" x14ac:dyDescent="0.2">
      <c r="B468" s="684" t="s">
        <v>29</v>
      </c>
      <c r="C468" s="685"/>
      <c r="D468" s="90"/>
      <c r="E468" s="301"/>
      <c r="F468" s="239"/>
      <c r="G468" s="199"/>
      <c r="H468" s="90"/>
      <c r="I468" s="20"/>
    </row>
    <row r="469" spans="1:10" ht="12.75" customHeight="1" x14ac:dyDescent="0.2">
      <c r="B469" s="620"/>
      <c r="C469" s="686"/>
      <c r="D469" s="90"/>
      <c r="E469" s="301"/>
      <c r="F469" s="239"/>
      <c r="G469" s="200"/>
      <c r="H469" s="90"/>
      <c r="I469" s="20"/>
    </row>
    <row r="470" spans="1:10" ht="12.75" customHeight="1" x14ac:dyDescent="0.2">
      <c r="A470" s="91"/>
      <c r="B470" s="622" t="s">
        <v>74</v>
      </c>
      <c r="C470" s="687"/>
      <c r="D470" s="93"/>
      <c r="E470" s="303"/>
      <c r="F470" s="237"/>
      <c r="G470" s="199"/>
      <c r="H470" s="93"/>
      <c r="I470" s="94"/>
    </row>
    <row r="471" spans="1:10" s="95" customFormat="1" ht="12.75" customHeight="1" x14ac:dyDescent="0.2">
      <c r="A471" s="6"/>
      <c r="B471" s="620"/>
      <c r="C471" s="686"/>
      <c r="D471" s="90"/>
      <c r="E471" s="301"/>
      <c r="F471" s="239"/>
      <c r="G471" s="200"/>
      <c r="H471" s="90"/>
      <c r="I471" s="20"/>
      <c r="J471" s="104"/>
    </row>
    <row r="472" spans="1:10" ht="12.75" customHeight="1" x14ac:dyDescent="0.2">
      <c r="A472" s="91"/>
      <c r="B472" s="92" t="s">
        <v>73</v>
      </c>
      <c r="C472" s="172"/>
      <c r="D472" s="93"/>
      <c r="E472" s="303">
        <v>59172423.147273146</v>
      </c>
      <c r="F472" s="237">
        <v>-4.0293966183319818E-2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13279069.473152712</v>
      </c>
      <c r="F474" s="237">
        <v>-0.1310894284325671</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13228910.818278711</v>
      </c>
      <c r="F476" s="239">
        <v>-0.13112050996107882</v>
      </c>
      <c r="G476" s="201"/>
      <c r="H476" s="90"/>
      <c r="I476" s="20"/>
      <c r="J476" s="104"/>
    </row>
    <row r="477" spans="1:10" ht="18" customHeight="1" x14ac:dyDescent="0.2">
      <c r="B477" s="421" t="s">
        <v>407</v>
      </c>
      <c r="C477" s="404"/>
      <c r="D477" s="90"/>
      <c r="E477" s="301">
        <v>41395.912425999821</v>
      </c>
      <c r="F477" s="239">
        <v>0.24614824356926412</v>
      </c>
      <c r="G477" s="199"/>
      <c r="H477" s="90"/>
      <c r="I477" s="20"/>
      <c r="J477" s="104"/>
    </row>
    <row r="478" spans="1:10" ht="18" customHeight="1" x14ac:dyDescent="0.2">
      <c r="B478" s="421" t="s">
        <v>405</v>
      </c>
      <c r="C478" s="404"/>
      <c r="D478" s="90"/>
      <c r="E478" s="301">
        <v>8762.7424479999572</v>
      </c>
      <c r="F478" s="239">
        <v>-0.63430980612126309</v>
      </c>
      <c r="G478" s="201"/>
      <c r="H478" s="90"/>
      <c r="I478" s="20"/>
      <c r="J478" s="104"/>
    </row>
    <row r="479" spans="1:10" ht="15" customHeight="1" x14ac:dyDescent="0.2">
      <c r="B479" s="601" t="s">
        <v>71</v>
      </c>
      <c r="C479" s="680"/>
      <c r="D479" s="90"/>
      <c r="E479" s="303">
        <v>37563612.556505546</v>
      </c>
      <c r="F479" s="237">
        <v>0.11353222131964524</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4" t="s">
        <v>413</v>
      </c>
      <c r="C482" s="625"/>
      <c r="D482" s="90"/>
      <c r="E482" s="301">
        <v>28870513.719999999</v>
      </c>
      <c r="F482" s="239">
        <v>0.11112286777324099</v>
      </c>
      <c r="G482" s="199"/>
      <c r="H482" s="90"/>
      <c r="I482" s="20"/>
      <c r="J482" s="104"/>
    </row>
    <row r="483" spans="2:10" ht="15" customHeight="1" x14ac:dyDescent="0.2">
      <c r="B483" s="609" t="s">
        <v>357</v>
      </c>
      <c r="C483" s="679"/>
      <c r="D483" s="90"/>
      <c r="E483" s="301">
        <v>5150197.59</v>
      </c>
      <c r="F483" s="239">
        <v>0.15457021956469119</v>
      </c>
      <c r="G483" s="199"/>
      <c r="H483" s="90"/>
      <c r="I483" s="20"/>
      <c r="J483" s="104"/>
    </row>
    <row r="484" spans="2:10" ht="15" customHeight="1" x14ac:dyDescent="0.2">
      <c r="B484" s="609" t="s">
        <v>358</v>
      </c>
      <c r="C484" s="679"/>
      <c r="D484" s="90"/>
      <c r="E484" s="301">
        <v>961975.03</v>
      </c>
      <c r="F484" s="239">
        <v>5.3029858451489664E-2</v>
      </c>
      <c r="G484" s="199"/>
      <c r="H484" s="90"/>
      <c r="I484" s="20"/>
      <c r="J484" s="104"/>
    </row>
    <row r="485" spans="2:10" ht="15" customHeight="1" x14ac:dyDescent="0.2">
      <c r="B485" s="609" t="s">
        <v>359</v>
      </c>
      <c r="C485" s="679"/>
      <c r="D485" s="90"/>
      <c r="E485" s="301">
        <v>2580926.2165055485</v>
      </c>
      <c r="F485" s="239">
        <v>8.6101186595195056E-2</v>
      </c>
      <c r="G485" s="199"/>
      <c r="H485" s="90"/>
      <c r="I485" s="20"/>
      <c r="J485" s="104"/>
    </row>
    <row r="486" spans="2:10" ht="15" customHeight="1" x14ac:dyDescent="0.2">
      <c r="B486" s="614" t="s">
        <v>394</v>
      </c>
      <c r="C486" s="677"/>
      <c r="D486" s="90"/>
      <c r="E486" s="301">
        <v>2152677.0657708705</v>
      </c>
      <c r="F486" s="239">
        <v>4.4940604318967292E-2</v>
      </c>
      <c r="G486" s="199"/>
      <c r="H486" s="90"/>
      <c r="I486" s="20"/>
      <c r="J486" s="104"/>
    </row>
    <row r="487" spans="2:10" ht="12.75" customHeight="1" x14ac:dyDescent="0.2">
      <c r="B487" s="614" t="s">
        <v>395</v>
      </c>
      <c r="C487" s="677"/>
      <c r="D487" s="90"/>
      <c r="E487" s="301">
        <v>40607.538135999843</v>
      </c>
      <c r="F487" s="239">
        <v>0.13855268061608705</v>
      </c>
      <c r="G487" s="199"/>
      <c r="H487" s="90"/>
      <c r="I487" s="20"/>
      <c r="J487" s="104"/>
    </row>
    <row r="488" spans="2:10" ht="15" customHeight="1" x14ac:dyDescent="0.2">
      <c r="B488" s="614" t="s">
        <v>396</v>
      </c>
      <c r="C488" s="677"/>
      <c r="D488" s="90"/>
      <c r="E488" s="301">
        <v>66397.037299999734</v>
      </c>
      <c r="F488" s="239">
        <v>6.540931859993826E-3</v>
      </c>
      <c r="G488" s="199"/>
      <c r="H488" s="90"/>
      <c r="I488" s="20"/>
      <c r="J488" s="104"/>
    </row>
    <row r="489" spans="2:10" ht="15" customHeight="1" x14ac:dyDescent="0.2">
      <c r="B489" s="614" t="s">
        <v>397</v>
      </c>
      <c r="C489" s="677"/>
      <c r="D489" s="90"/>
      <c r="E489" s="301">
        <v>17316.071167999937</v>
      </c>
      <c r="F489" s="239">
        <v>8.2435291817243961E-2</v>
      </c>
      <c r="G489" s="199"/>
      <c r="H489" s="90"/>
      <c r="I489" s="20"/>
      <c r="J489" s="104"/>
    </row>
    <row r="490" spans="2:10" ht="15" customHeight="1" x14ac:dyDescent="0.2">
      <c r="B490" s="689" t="s">
        <v>406</v>
      </c>
      <c r="C490" s="690"/>
      <c r="D490" s="90"/>
      <c r="E490" s="301">
        <v>303928.50413067872</v>
      </c>
      <c r="F490" s="239">
        <v>0.53036960261434829</v>
      </c>
      <c r="G490" s="199"/>
      <c r="H490" s="90"/>
      <c r="I490" s="20"/>
      <c r="J490" s="104"/>
    </row>
    <row r="491" spans="2:10" ht="12.75" x14ac:dyDescent="0.2">
      <c r="B491" s="601" t="s">
        <v>362</v>
      </c>
      <c r="C491" s="680"/>
      <c r="D491" s="90"/>
      <c r="E491" s="303">
        <v>4528.0099999999975</v>
      </c>
      <c r="F491" s="237">
        <v>-0.44453862950514023</v>
      </c>
      <c r="G491" s="201"/>
      <c r="H491" s="90"/>
      <c r="I491" s="20"/>
      <c r="J491" s="104"/>
    </row>
    <row r="492" spans="2:10" ht="28.5" customHeight="1" x14ac:dyDescent="0.2">
      <c r="B492" s="611" t="s">
        <v>363</v>
      </c>
      <c r="C492" s="681"/>
      <c r="D492" s="90"/>
      <c r="E492" s="303">
        <v>8325213.1076148907</v>
      </c>
      <c r="F492" s="237">
        <v>-0.34096808586401151</v>
      </c>
      <c r="G492" s="201"/>
      <c r="H492" s="90"/>
      <c r="I492" s="20"/>
      <c r="J492" s="104"/>
    </row>
    <row r="493" spans="2:10" ht="12.75" x14ac:dyDescent="0.2">
      <c r="B493" s="420" t="s">
        <v>408</v>
      </c>
      <c r="C493" s="405"/>
      <c r="D493" s="90"/>
      <c r="E493" s="301">
        <v>7971973.5287790122</v>
      </c>
      <c r="F493" s="239">
        <v>-0.35660894655031883</v>
      </c>
      <c r="G493" s="201"/>
      <c r="H493" s="90"/>
      <c r="I493" s="20"/>
      <c r="J493" s="104"/>
    </row>
    <row r="494" spans="2:10" ht="15.75" customHeight="1" x14ac:dyDescent="0.2">
      <c r="B494" s="420" t="s">
        <v>409</v>
      </c>
      <c r="C494" s="405"/>
      <c r="D494" s="90"/>
      <c r="E494" s="301">
        <v>353239.57883587846</v>
      </c>
      <c r="F494" s="239">
        <v>0.46008075560325712</v>
      </c>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2293801.9000000018</v>
      </c>
      <c r="F498" s="237">
        <v>2.8732859910007402E-2</v>
      </c>
      <c r="G498" s="200"/>
      <c r="H498" s="93"/>
      <c r="I498" s="94"/>
      <c r="J498" s="104"/>
    </row>
    <row r="499" spans="1:10" s="95" customFormat="1" ht="16.5" customHeight="1" x14ac:dyDescent="0.2">
      <c r="A499" s="91"/>
      <c r="B499" s="601" t="s">
        <v>375</v>
      </c>
      <c r="C499" s="680"/>
      <c r="D499" s="93"/>
      <c r="E499" s="301">
        <v>2266516.6600000043</v>
      </c>
      <c r="F499" s="239">
        <v>3.3654856994002724E-2</v>
      </c>
      <c r="G499" s="199"/>
      <c r="H499" s="93"/>
      <c r="I499" s="94"/>
      <c r="J499" s="104"/>
    </row>
    <row r="500" spans="1:10" s="95" customFormat="1" ht="16.5" customHeight="1" x14ac:dyDescent="0.2">
      <c r="A500" s="6"/>
      <c r="B500" s="601" t="s">
        <v>236</v>
      </c>
      <c r="C500" s="680"/>
      <c r="D500" s="90"/>
      <c r="E500" s="301">
        <v>-99</v>
      </c>
      <c r="F500" s="239">
        <v>-0.96625766871165641</v>
      </c>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626061.01999999967</v>
      </c>
      <c r="F502" s="237"/>
      <c r="G502" s="199"/>
      <c r="H502" s="93"/>
      <c r="I502" s="94"/>
      <c r="J502" s="104"/>
    </row>
    <row r="503" spans="1:10" s="95" customFormat="1" ht="16.5" customHeight="1" x14ac:dyDescent="0.2">
      <c r="A503" s="6"/>
      <c r="B503" s="601" t="s">
        <v>68</v>
      </c>
      <c r="C503" s="680"/>
      <c r="D503" s="90"/>
      <c r="E503" s="301">
        <v>567697.0499999997</v>
      </c>
      <c r="F503" s="239"/>
      <c r="G503" s="199"/>
      <c r="H503" s="90"/>
      <c r="I503" s="20"/>
      <c r="J503" s="104"/>
    </row>
    <row r="504" spans="1:10" ht="18" customHeight="1" x14ac:dyDescent="0.2">
      <c r="B504" s="601" t="s">
        <v>69</v>
      </c>
      <c r="C504" s="680"/>
      <c r="D504" s="90"/>
      <c r="E504" s="301">
        <v>58363.970000000008</v>
      </c>
      <c r="F504" s="239">
        <v>0.85217177439061209</v>
      </c>
      <c r="G504" s="202"/>
      <c r="H504" s="90"/>
      <c r="I504" s="20"/>
      <c r="J504" s="104"/>
    </row>
    <row r="505" spans="1:10" ht="30" customHeight="1" x14ac:dyDescent="0.2">
      <c r="A505" s="91"/>
      <c r="B505" s="632" t="s">
        <v>167</v>
      </c>
      <c r="C505" s="682"/>
      <c r="D505" s="98"/>
      <c r="E505" s="326">
        <v>62092286.067273147</v>
      </c>
      <c r="F505" s="243">
        <v>-3.1146721083818885E-2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28.2.2024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840" t="s">
        <v>6</v>
      </c>
      <c r="F509" s="19" t="str">
        <f>CUMUL_Maladie_mnt!$H$5</f>
        <v>PCAP</v>
      </c>
      <c r="G509" s="102"/>
      <c r="H509" s="20"/>
      <c r="I509" s="5"/>
    </row>
    <row r="510" spans="1:10" ht="19.5" customHeight="1" x14ac:dyDescent="0.2">
      <c r="B510" s="634" t="s">
        <v>51</v>
      </c>
      <c r="C510" s="635"/>
      <c r="D510" s="636"/>
      <c r="E510" s="337"/>
      <c r="F510" s="176"/>
      <c r="G510" s="102"/>
      <c r="H510" s="103"/>
      <c r="I510" s="104"/>
    </row>
    <row r="511" spans="1:10" s="104" customFormat="1" ht="30" customHeight="1" x14ac:dyDescent="0.2">
      <c r="A511" s="6"/>
      <c r="B511" s="626" t="s">
        <v>52</v>
      </c>
      <c r="C511" s="638"/>
      <c r="D511" s="639"/>
      <c r="E511" s="327">
        <v>11994118.570000002</v>
      </c>
      <c r="F511" s="177">
        <v>0.14510053996007133</v>
      </c>
      <c r="G511" s="105"/>
      <c r="H511" s="106"/>
    </row>
    <row r="512" spans="1:10" s="104" customFormat="1" ht="19.5" customHeight="1" x14ac:dyDescent="0.2">
      <c r="A512" s="6"/>
      <c r="B512" s="595" t="s">
        <v>183</v>
      </c>
      <c r="C512" s="655"/>
      <c r="D512" s="656"/>
      <c r="E512" s="327">
        <v>9949501.8900000006</v>
      </c>
      <c r="F512" s="177">
        <v>0.14024253079513116</v>
      </c>
      <c r="G512" s="109"/>
      <c r="H512" s="106"/>
    </row>
    <row r="513" spans="1:8" s="104" customFormat="1" ht="12.75" x14ac:dyDescent="0.2">
      <c r="A513" s="6"/>
      <c r="B513" s="603" t="s">
        <v>53</v>
      </c>
      <c r="C513" s="663"/>
      <c r="D513" s="664"/>
      <c r="E513" s="328">
        <v>9398153.6500000022</v>
      </c>
      <c r="F513" s="174">
        <v>0.15622172601680107</v>
      </c>
      <c r="G513" s="109"/>
      <c r="H513" s="106"/>
    </row>
    <row r="514" spans="1:8" s="104" customFormat="1" ht="12.75" x14ac:dyDescent="0.2">
      <c r="A514" s="6"/>
      <c r="B514" s="603" t="s">
        <v>428</v>
      </c>
      <c r="C514" s="663"/>
      <c r="D514" s="664"/>
      <c r="E514" s="328">
        <v>92935.48000000001</v>
      </c>
      <c r="F514" s="174">
        <v>0.54736131595045134</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13368.149999999994</v>
      </c>
      <c r="F516" s="174">
        <v>0.21194030662616026</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113008.29</v>
      </c>
      <c r="F518" s="174">
        <v>-0.44840839423743284</v>
      </c>
      <c r="G518" s="109"/>
      <c r="H518" s="110"/>
    </row>
    <row r="519" spans="1:8" s="104" customFormat="1" ht="12.75" x14ac:dyDescent="0.2">
      <c r="A519" s="6"/>
      <c r="B519" s="395" t="s">
        <v>373</v>
      </c>
      <c r="C519" s="170"/>
      <c r="D519" s="171"/>
      <c r="E519" s="328">
        <v>8744.7000000000007</v>
      </c>
      <c r="F519" s="174">
        <v>0.72794546262905713</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313247.41999999993</v>
      </c>
      <c r="F521" s="174">
        <v>1.4376316149943058E-2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10044.199999999999</v>
      </c>
      <c r="F523" s="174">
        <v>0.32007154845094421</v>
      </c>
      <c r="G523" s="108"/>
      <c r="H523" s="106"/>
    </row>
    <row r="524" spans="1:8" s="104" customFormat="1" ht="12.75" x14ac:dyDescent="0.2">
      <c r="A524" s="6"/>
      <c r="B524" s="595" t="s">
        <v>55</v>
      </c>
      <c r="C524" s="655"/>
      <c r="D524" s="656"/>
      <c r="E524" s="327">
        <v>112947.50999999989</v>
      </c>
      <c r="F524" s="177">
        <v>-0.10542018021725741</v>
      </c>
      <c r="G524" s="109"/>
      <c r="H524" s="106"/>
    </row>
    <row r="525" spans="1:8" s="104" customFormat="1" ht="12.75" x14ac:dyDescent="0.2">
      <c r="A525" s="6"/>
      <c r="B525" s="606" t="s">
        <v>56</v>
      </c>
      <c r="C525" s="675"/>
      <c r="D525" s="676"/>
      <c r="E525" s="328">
        <v>112947.50999999989</v>
      </c>
      <c r="F525" s="174">
        <v>-0.10542018021725741</v>
      </c>
      <c r="G525" s="109"/>
      <c r="H525" s="106"/>
    </row>
    <row r="526" spans="1:8" s="104" customFormat="1" ht="12.75" x14ac:dyDescent="0.2">
      <c r="A526" s="6"/>
      <c r="B526" s="603" t="s">
        <v>57</v>
      </c>
      <c r="C526" s="663"/>
      <c r="D526" s="664"/>
      <c r="E526" s="328">
        <v>112947.50999999989</v>
      </c>
      <c r="F526" s="174">
        <v>-0.10542018021725741</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5"/>
      <c r="D532" s="656"/>
      <c r="E532" s="327">
        <v>1893865.8700000015</v>
      </c>
      <c r="F532" s="177">
        <v>0.21104721201631671</v>
      </c>
      <c r="G532" s="109"/>
      <c r="H532" s="107"/>
    </row>
    <row r="533" spans="1:8" s="104" customFormat="1" ht="12.75" x14ac:dyDescent="0.2">
      <c r="A533" s="6"/>
      <c r="B533" s="595" t="s">
        <v>190</v>
      </c>
      <c r="C533" s="655"/>
      <c r="D533" s="656"/>
      <c r="E533" s="327">
        <v>37803.299999999996</v>
      </c>
      <c r="F533" s="177">
        <v>-0.35305499100174631</v>
      </c>
      <c r="G533" s="109"/>
      <c r="H533" s="106"/>
    </row>
    <row r="534" spans="1:8" s="104" customFormat="1" ht="12.75" x14ac:dyDescent="0.2">
      <c r="A534" s="6"/>
      <c r="B534" s="603" t="s">
        <v>191</v>
      </c>
      <c r="C534" s="663"/>
      <c r="D534" s="664"/>
      <c r="E534" s="328">
        <v>36740.089999999997</v>
      </c>
      <c r="F534" s="174">
        <v>-0.35599109117348871</v>
      </c>
      <c r="G534" s="109"/>
      <c r="H534" s="106"/>
    </row>
    <row r="535" spans="1:8" s="104" customFormat="1" ht="12.75" x14ac:dyDescent="0.2">
      <c r="A535" s="6"/>
      <c r="B535" s="603" t="s">
        <v>392</v>
      </c>
      <c r="C535" s="663"/>
      <c r="D535" s="664"/>
      <c r="E535" s="328">
        <v>810</v>
      </c>
      <c r="F535" s="174"/>
      <c r="G535" s="109"/>
      <c r="H535" s="106"/>
    </row>
    <row r="536" spans="1:8" s="104" customFormat="1" ht="12.75" x14ac:dyDescent="0.2">
      <c r="A536" s="6"/>
      <c r="B536" s="587" t="s">
        <v>393</v>
      </c>
      <c r="C536" s="383"/>
      <c r="D536" s="384"/>
      <c r="E536" s="328">
        <v>253.21</v>
      </c>
      <c r="F536" s="174">
        <v>-0.81711351226417817</v>
      </c>
      <c r="G536" s="102"/>
      <c r="H536" s="106"/>
    </row>
    <row r="537" spans="1:8" s="104" customFormat="1" ht="12.75" x14ac:dyDescent="0.2">
      <c r="A537" s="6"/>
      <c r="B537" s="595" t="s">
        <v>82</v>
      </c>
      <c r="C537" s="655"/>
      <c r="D537" s="656"/>
      <c r="E537" s="327"/>
      <c r="F537" s="177"/>
      <c r="G537" s="105"/>
      <c r="H537" s="106"/>
    </row>
    <row r="538" spans="1:8" s="104" customFormat="1" ht="24" customHeight="1" x14ac:dyDescent="0.2">
      <c r="A538" s="24"/>
      <c r="B538" s="626" t="s">
        <v>60</v>
      </c>
      <c r="C538" s="627"/>
      <c r="D538" s="628"/>
      <c r="E538" s="327">
        <v>60952.237127999993</v>
      </c>
      <c r="F538" s="177">
        <v>-0.28663304816687463</v>
      </c>
      <c r="G538" s="105"/>
      <c r="H538" s="107"/>
    </row>
    <row r="539" spans="1:8" s="104" customFormat="1" ht="12.75" x14ac:dyDescent="0.2">
      <c r="A539" s="24"/>
      <c r="B539" s="640" t="s">
        <v>390</v>
      </c>
      <c r="C539" s="653"/>
      <c r="D539" s="654"/>
      <c r="E539" s="328">
        <v>60952.237127999993</v>
      </c>
      <c r="F539" s="177">
        <v>-0.28663304816687463</v>
      </c>
      <c r="G539" s="105"/>
      <c r="H539" s="107"/>
    </row>
    <row r="540" spans="1:8" s="104" customFormat="1" ht="12.75" x14ac:dyDescent="0.2">
      <c r="A540" s="24"/>
      <c r="B540" s="640" t="s">
        <v>391</v>
      </c>
      <c r="C540" s="653"/>
      <c r="D540" s="654"/>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6"/>
      <c r="C542" s="638"/>
      <c r="D542" s="639"/>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6" t="s">
        <v>483</v>
      </c>
      <c r="C544" s="638"/>
      <c r="D544" s="639"/>
      <c r="E544" s="327">
        <v>2586314.33</v>
      </c>
      <c r="F544" s="177">
        <v>-0.43046328409403811</v>
      </c>
      <c r="G544" s="108"/>
      <c r="H544" s="106"/>
    </row>
    <row r="545" spans="1:8" s="104" customFormat="1" ht="12.75" x14ac:dyDescent="0.2">
      <c r="A545" s="6"/>
      <c r="B545" s="595" t="s">
        <v>61</v>
      </c>
      <c r="C545" s="655"/>
      <c r="D545" s="656"/>
      <c r="E545" s="327">
        <v>15</v>
      </c>
      <c r="F545" s="177"/>
      <c r="G545" s="109"/>
      <c r="H545" s="106"/>
    </row>
    <row r="546" spans="1:8" s="104" customFormat="1" ht="12.75" x14ac:dyDescent="0.2">
      <c r="A546" s="6"/>
      <c r="B546" s="603" t="s">
        <v>471</v>
      </c>
      <c r="C546" s="663"/>
      <c r="D546" s="664"/>
      <c r="E546" s="328">
        <v>15</v>
      </c>
      <c r="F546" s="174">
        <v>-0.84610649430594032</v>
      </c>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40" t="s">
        <v>443</v>
      </c>
      <c r="C552" s="653"/>
      <c r="D552" s="654"/>
      <c r="E552" s="328"/>
      <c r="F552" s="174"/>
      <c r="G552" s="109"/>
      <c r="H552" s="113"/>
    </row>
    <row r="553" spans="1:8" s="104" customFormat="1" ht="12.75" x14ac:dyDescent="0.2">
      <c r="A553" s="6"/>
      <c r="B553" s="640" t="s">
        <v>401</v>
      </c>
      <c r="C553" s="653"/>
      <c r="D553" s="654"/>
      <c r="E553" s="328"/>
      <c r="F553" s="174"/>
      <c r="G553" s="108"/>
      <c r="H553" s="113"/>
    </row>
    <row r="554" spans="1:8" s="104" customFormat="1" ht="12.75" x14ac:dyDescent="0.2">
      <c r="A554" s="6"/>
      <c r="B554" s="595" t="s">
        <v>62</v>
      </c>
      <c r="C554" s="655"/>
      <c r="D554" s="656"/>
      <c r="E554" s="327">
        <v>2586299.33</v>
      </c>
      <c r="F554" s="177">
        <v>-0.43081322572089065</v>
      </c>
      <c r="G554" s="109"/>
      <c r="H554" s="113"/>
    </row>
    <row r="555" spans="1:8" s="104" customFormat="1" ht="15" customHeight="1" x14ac:dyDescent="0.2">
      <c r="A555" s="6"/>
      <c r="B555" s="603" t="s">
        <v>470</v>
      </c>
      <c r="C555" s="663"/>
      <c r="D555" s="664"/>
      <c r="E555" s="328">
        <v>2063351.830000001</v>
      </c>
      <c r="F555" s="174">
        <v>-0.33045408347347971</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506792.41000000027</v>
      </c>
      <c r="F557" s="174">
        <v>-0.64853079928843993</v>
      </c>
      <c r="G557" s="109"/>
      <c r="H557" s="113"/>
    </row>
    <row r="558" spans="1:8" s="104" customFormat="1" ht="12.75" customHeight="1" x14ac:dyDescent="0.2">
      <c r="A558" s="6"/>
      <c r="B558" s="603" t="s">
        <v>469</v>
      </c>
      <c r="C558" s="663"/>
      <c r="D558" s="664"/>
      <c r="E558" s="328">
        <v>4775.0299999999988</v>
      </c>
      <c r="F558" s="174">
        <v>-0.34518933165849142</v>
      </c>
      <c r="G558" s="109"/>
      <c r="H558" s="113"/>
    </row>
    <row r="559" spans="1:8" s="104" customFormat="1" ht="12.75" customHeight="1" x14ac:dyDescent="0.2">
      <c r="A559" s="6"/>
      <c r="B559" s="603" t="s">
        <v>472</v>
      </c>
      <c r="C559" s="663"/>
      <c r="D559" s="664"/>
      <c r="E559" s="328"/>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88" t="s">
        <v>425</v>
      </c>
      <c r="C562" s="593"/>
      <c r="D562" s="594"/>
      <c r="E562" s="453"/>
      <c r="F562" s="454"/>
      <c r="G562" s="455"/>
      <c r="H562" s="456"/>
    </row>
    <row r="563" spans="1:10" s="457" customFormat="1" ht="12.75" customHeight="1" x14ac:dyDescent="0.2">
      <c r="A563" s="452"/>
      <c r="B563" s="646" t="s">
        <v>403</v>
      </c>
      <c r="C563" s="665"/>
      <c r="D563" s="666"/>
      <c r="E563" s="453">
        <v>11380.06</v>
      </c>
      <c r="F563" s="454">
        <v>-0.11878594432274281</v>
      </c>
      <c r="G563" s="460"/>
      <c r="H563" s="456"/>
    </row>
    <row r="564" spans="1:10" s="457" customFormat="1" ht="12.75" customHeight="1" x14ac:dyDescent="0.2">
      <c r="A564" s="452"/>
      <c r="B564" s="626" t="s">
        <v>484</v>
      </c>
      <c r="C564" s="667"/>
      <c r="D564" s="668"/>
      <c r="E564" s="458"/>
      <c r="F564" s="459"/>
      <c r="G564" s="460"/>
      <c r="H564" s="461"/>
    </row>
    <row r="565" spans="1:10" s="457" customFormat="1" ht="21" customHeight="1" x14ac:dyDescent="0.2">
      <c r="A565" s="452"/>
      <c r="B565" s="626" t="s">
        <v>485</v>
      </c>
      <c r="C565" s="667"/>
      <c r="D565" s="668"/>
      <c r="E565" s="458">
        <v>154355.84</v>
      </c>
      <c r="F565" s="459">
        <v>0.12937700258367668</v>
      </c>
      <c r="G565" s="462"/>
      <c r="H565" s="461"/>
    </row>
    <row r="566" spans="1:10" s="457" customFormat="1" ht="21" customHeight="1" x14ac:dyDescent="0.2">
      <c r="A566" s="452"/>
      <c r="B566" s="595" t="s">
        <v>63</v>
      </c>
      <c r="C566" s="669"/>
      <c r="D566" s="670"/>
      <c r="E566" s="453">
        <v>61040.729999999996</v>
      </c>
      <c r="F566" s="454">
        <v>0.19560877578882008</v>
      </c>
      <c r="G566" s="462"/>
      <c r="H566" s="461"/>
    </row>
    <row r="567" spans="1:10" s="457" customFormat="1" ht="15" customHeight="1" x14ac:dyDescent="0.2">
      <c r="A567" s="452"/>
      <c r="B567" s="595" t="s">
        <v>64</v>
      </c>
      <c r="C567" s="669"/>
      <c r="D567" s="670"/>
      <c r="E567" s="453">
        <v>93315.11</v>
      </c>
      <c r="F567" s="454"/>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3" t="s">
        <v>65</v>
      </c>
      <c r="C570" s="644"/>
      <c r="D570" s="645"/>
      <c r="E570" s="326">
        <v>14795740.977128003</v>
      </c>
      <c r="F570" s="243">
        <v>-2.8991181840060998E-2</v>
      </c>
      <c r="G570" s="4"/>
      <c r="H570" s="465"/>
      <c r="I570" s="81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28.2.2024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814"/>
      <c r="H574" s="15"/>
      <c r="I574" s="15"/>
    </row>
    <row r="575" spans="1:10" ht="19.5" customHeight="1" x14ac:dyDescent="0.2">
      <c r="B575" s="597"/>
      <c r="C575" s="678"/>
      <c r="D575" s="87"/>
      <c r="E575" s="815" t="s">
        <v>6</v>
      </c>
      <c r="F575" s="339" t="str">
        <f>CUMUL_Maladie_mnt!$H$5</f>
        <v>PCAP</v>
      </c>
      <c r="G575" s="845"/>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813"/>
      <c r="F577" s="812"/>
      <c r="G577" s="206"/>
      <c r="H577" s="125"/>
      <c r="I577" s="111"/>
      <c r="J577" s="104"/>
    </row>
    <row r="578" spans="1:10" ht="12" customHeight="1" x14ac:dyDescent="0.2">
      <c r="A578" s="114"/>
      <c r="B578" s="126" t="s">
        <v>30</v>
      </c>
      <c r="C578" s="127"/>
      <c r="D578" s="128"/>
      <c r="E578" s="407">
        <v>76888027.044401169</v>
      </c>
      <c r="F578" s="408">
        <v>-3.0732669607319796E-2</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25231.559999999998</v>
      </c>
      <c r="F580" s="408"/>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844"/>
      <c r="E587" s="409"/>
      <c r="F587" s="410"/>
      <c r="G587" s="5"/>
      <c r="H587" s="130"/>
      <c r="I587" s="111"/>
      <c r="J587" s="104"/>
    </row>
    <row r="588" spans="1:10" ht="12.75" x14ac:dyDescent="0.2">
      <c r="B588" s="279" t="s">
        <v>45</v>
      </c>
      <c r="C588" s="277"/>
      <c r="D588" s="843"/>
      <c r="E588" s="842"/>
      <c r="F588" s="841"/>
      <c r="G588" s="5"/>
      <c r="H588" s="5"/>
      <c r="I588" s="5"/>
      <c r="J588" s="104"/>
    </row>
    <row r="589" spans="1:10" ht="12.75" customHeight="1" x14ac:dyDescent="0.2">
      <c r="B589" s="149" t="s">
        <v>21</v>
      </c>
      <c r="C589" s="217"/>
      <c r="D589" s="811"/>
      <c r="E589" s="289"/>
      <c r="F589" s="179"/>
      <c r="G589" s="5"/>
      <c r="H589" s="5"/>
      <c r="I589" s="5"/>
    </row>
    <row r="590" spans="1:10" ht="12.75" customHeight="1" x14ac:dyDescent="0.2">
      <c r="B590" s="149" t="s">
        <v>38</v>
      </c>
      <c r="C590" s="217"/>
      <c r="D590" s="811"/>
      <c r="E590" s="289">
        <v>511081241.69000012</v>
      </c>
      <c r="F590" s="179">
        <v>2.6232372665024872E-3</v>
      </c>
      <c r="G590" s="5"/>
      <c r="H590" s="5"/>
      <c r="I590" s="5"/>
    </row>
    <row r="591" spans="1:10" ht="12.75" customHeight="1" x14ac:dyDescent="0.2">
      <c r="B591" s="149" t="s">
        <v>37</v>
      </c>
      <c r="C591" s="217"/>
      <c r="D591" s="811"/>
      <c r="E591" s="289">
        <v>210290745.86999997</v>
      </c>
      <c r="F591" s="179">
        <v>2.3375921123316212E-2</v>
      </c>
      <c r="G591" s="5"/>
      <c r="H591" s="5"/>
      <c r="I591" s="5"/>
    </row>
    <row r="592" spans="1:10" ht="12.75" customHeight="1" x14ac:dyDescent="0.2">
      <c r="B592" s="149" t="s">
        <v>36</v>
      </c>
      <c r="C592" s="217"/>
      <c r="D592" s="811"/>
      <c r="E592" s="289">
        <v>721371987.56000006</v>
      </c>
      <c r="F592" s="179">
        <v>8.5855217368047132E-3</v>
      </c>
      <c r="G592" s="5"/>
      <c r="H592" s="5"/>
      <c r="I592" s="5"/>
    </row>
    <row r="593" spans="1:10" ht="12.75" customHeight="1" x14ac:dyDescent="0.2">
      <c r="B593" s="149" t="s">
        <v>39</v>
      </c>
      <c r="C593" s="217"/>
      <c r="D593" s="811"/>
      <c r="E593" s="289">
        <v>4566.54</v>
      </c>
      <c r="F593" s="179">
        <v>0.34968966128746226</v>
      </c>
      <c r="G593" s="5"/>
      <c r="H593" s="5"/>
      <c r="I593" s="5"/>
    </row>
    <row r="594" spans="1:10" ht="12.75" customHeight="1" x14ac:dyDescent="0.2">
      <c r="B594" s="149" t="s">
        <v>40</v>
      </c>
      <c r="C594" s="217"/>
      <c r="D594" s="811"/>
      <c r="E594" s="289"/>
      <c r="F594" s="179"/>
      <c r="G594" s="5"/>
      <c r="H594" s="5"/>
      <c r="I594" s="5"/>
    </row>
    <row r="595" spans="1:10" ht="12.75" customHeight="1" x14ac:dyDescent="0.2">
      <c r="B595" s="162" t="s">
        <v>41</v>
      </c>
      <c r="C595" s="231"/>
      <c r="D595" s="810"/>
      <c r="E595" s="413">
        <v>14696993.509999998</v>
      </c>
      <c r="F595" s="187">
        <v>-1.8057300173445312E-2</v>
      </c>
      <c r="G595" s="173"/>
      <c r="H595" s="5"/>
      <c r="I595" s="5"/>
    </row>
    <row r="596" spans="1:10" ht="12.75" customHeight="1" x14ac:dyDescent="0.2">
      <c r="B596" s="233" t="s">
        <v>42</v>
      </c>
      <c r="C596" s="131"/>
      <c r="D596" s="403"/>
      <c r="E596" s="411">
        <v>736073547.61000001</v>
      </c>
      <c r="F596" s="412">
        <v>8.07632999862129E-3</v>
      </c>
      <c r="G596" s="173"/>
      <c r="H596" s="130"/>
      <c r="I596" s="111"/>
    </row>
    <row r="597" spans="1:10" ht="12.75" x14ac:dyDescent="0.2">
      <c r="B597" s="149" t="s">
        <v>83</v>
      </c>
      <c r="C597" s="217"/>
      <c r="D597" s="811"/>
      <c r="E597" s="289">
        <v>80865.600000000006</v>
      </c>
      <c r="F597" s="179">
        <v>-5.7032631454727811E-2</v>
      </c>
      <c r="G597" s="173"/>
      <c r="H597" s="130"/>
      <c r="I597" s="111"/>
      <c r="J597" s="104"/>
    </row>
    <row r="598" spans="1:10" ht="12.75" x14ac:dyDescent="0.2">
      <c r="B598" s="162" t="s">
        <v>84</v>
      </c>
      <c r="C598" s="231"/>
      <c r="D598" s="810"/>
      <c r="E598" s="413">
        <v>1084029.8900000001</v>
      </c>
      <c r="F598" s="187">
        <v>-0.59343801470725177</v>
      </c>
      <c r="G598" s="173"/>
      <c r="H598" s="130"/>
      <c r="I598" s="111"/>
      <c r="J598" s="104"/>
    </row>
    <row r="599" spans="1:10" ht="13.5" thickBot="1" x14ac:dyDescent="0.25">
      <c r="B599" s="71"/>
      <c r="C599" s="217"/>
      <c r="D599" s="584"/>
      <c r="E599" s="822"/>
      <c r="F599" s="821"/>
      <c r="G599" s="173"/>
      <c r="H599" s="130"/>
      <c r="I599" s="111"/>
      <c r="J599" s="104"/>
    </row>
    <row r="600" spans="1:10" ht="13.5" thickBot="1" x14ac:dyDescent="0.25">
      <c r="B600" s="133" t="s">
        <v>168</v>
      </c>
      <c r="C600" s="134"/>
      <c r="D600" s="134"/>
      <c r="E600" s="417">
        <v>1693387447.046782</v>
      </c>
      <c r="F600" s="418">
        <v>7.1306196442290304E-2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1"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28.2.2024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536853519.51000249</v>
      </c>
      <c r="D9" s="289">
        <v>297992166.95746523</v>
      </c>
      <c r="E9" s="289">
        <v>834845686.46746778</v>
      </c>
      <c r="F9" s="290">
        <v>21920190.889999963</v>
      </c>
      <c r="G9" s="290">
        <v>5419343.2630000049</v>
      </c>
      <c r="H9" s="179">
        <v>0.12373859256356123</v>
      </c>
      <c r="I9" s="20"/>
    </row>
    <row r="10" spans="1:9" ht="10.5" customHeight="1" x14ac:dyDescent="0.2">
      <c r="B10" s="16" t="s">
        <v>387</v>
      </c>
      <c r="C10" s="289">
        <v>10485.175999999996</v>
      </c>
      <c r="D10" s="289">
        <v>1268875.0480640004</v>
      </c>
      <c r="E10" s="289">
        <v>1279360.2240640004</v>
      </c>
      <c r="F10" s="290">
        <v>3866.8084000000026</v>
      </c>
      <c r="G10" s="290">
        <v>224.07320000000004</v>
      </c>
      <c r="H10" s="179">
        <v>4.8446400522760058E-2</v>
      </c>
      <c r="I10" s="20"/>
    </row>
    <row r="11" spans="1:9" ht="10.5" customHeight="1" x14ac:dyDescent="0.2">
      <c r="B11" s="16" t="s">
        <v>100</v>
      </c>
      <c r="C11" s="289">
        <v>16996475.289999943</v>
      </c>
      <c r="D11" s="289">
        <v>77166502.039099976</v>
      </c>
      <c r="E11" s="289">
        <v>94162977.329099908</v>
      </c>
      <c r="F11" s="290">
        <v>42558.94</v>
      </c>
      <c r="G11" s="290">
        <v>308206.64999999991</v>
      </c>
      <c r="H11" s="179">
        <v>-1.5087311408324977E-3</v>
      </c>
      <c r="I11" s="20"/>
    </row>
    <row r="12" spans="1:9" ht="10.5" customHeight="1" x14ac:dyDescent="0.2">
      <c r="B12" s="16" t="s">
        <v>388</v>
      </c>
      <c r="C12" s="289">
        <v>14104.824000000046</v>
      </c>
      <c r="D12" s="289">
        <v>1706910.7119360005</v>
      </c>
      <c r="E12" s="289">
        <v>1721015.5359360005</v>
      </c>
      <c r="F12" s="290">
        <v>5201.6915999999974</v>
      </c>
      <c r="G12" s="290">
        <v>301.42679999999984</v>
      </c>
      <c r="H12" s="179">
        <v>4.8446400522760058E-2</v>
      </c>
      <c r="I12" s="20"/>
    </row>
    <row r="13" spans="1:9" ht="10.5" customHeight="1" x14ac:dyDescent="0.2">
      <c r="B13" s="16" t="s">
        <v>340</v>
      </c>
      <c r="C13" s="289">
        <v>40826065.57000003</v>
      </c>
      <c r="D13" s="289">
        <v>36849431.289999962</v>
      </c>
      <c r="E13" s="289">
        <v>77675496.859999999</v>
      </c>
      <c r="F13" s="290">
        <v>6520964.3800000008</v>
      </c>
      <c r="G13" s="290">
        <v>422751.02000000008</v>
      </c>
      <c r="H13" s="179">
        <v>8.1918185853686598E-2</v>
      </c>
      <c r="I13" s="20"/>
    </row>
    <row r="14" spans="1:9" ht="10.5" customHeight="1" x14ac:dyDescent="0.2">
      <c r="B14" s="340" t="s">
        <v>90</v>
      </c>
      <c r="C14" s="289">
        <v>40685156.650000028</v>
      </c>
      <c r="D14" s="289">
        <v>35999642.819999963</v>
      </c>
      <c r="E14" s="289">
        <v>76684799.469999999</v>
      </c>
      <c r="F14" s="290">
        <v>5704086.5099999988</v>
      </c>
      <c r="G14" s="290">
        <v>415899.39</v>
      </c>
      <c r="H14" s="179">
        <v>8.4202044463700609E-2</v>
      </c>
      <c r="I14" s="20"/>
    </row>
    <row r="15" spans="1:9" ht="10.5" customHeight="1" x14ac:dyDescent="0.2">
      <c r="B15" s="33" t="s">
        <v>304</v>
      </c>
      <c r="C15" s="289">
        <v>2479908.6800000016</v>
      </c>
      <c r="D15" s="289">
        <v>1316016.6300000011</v>
      </c>
      <c r="E15" s="289">
        <v>3795925.3100000015</v>
      </c>
      <c r="F15" s="290">
        <v>406560.6200000004</v>
      </c>
      <c r="G15" s="290">
        <v>25019.45</v>
      </c>
      <c r="H15" s="179">
        <v>0.10004500188341447</v>
      </c>
      <c r="I15" s="20"/>
    </row>
    <row r="16" spans="1:9" ht="10.5" customHeight="1" x14ac:dyDescent="0.2">
      <c r="B16" s="33" t="s">
        <v>305</v>
      </c>
      <c r="C16" s="289">
        <v>207.36</v>
      </c>
      <c r="D16" s="289">
        <v>471.43</v>
      </c>
      <c r="E16" s="289">
        <v>678.79</v>
      </c>
      <c r="F16" s="290">
        <v>169.01</v>
      </c>
      <c r="G16" s="290"/>
      <c r="H16" s="179">
        <v>-0.45735436369305049</v>
      </c>
      <c r="I16" s="20"/>
    </row>
    <row r="17" spans="2:9" ht="10.5" customHeight="1" x14ac:dyDescent="0.2">
      <c r="B17" s="33" t="s">
        <v>306</v>
      </c>
      <c r="C17" s="289">
        <v>1614.97</v>
      </c>
      <c r="D17" s="289">
        <v>40603.209999999977</v>
      </c>
      <c r="E17" s="289">
        <v>42218.179999999978</v>
      </c>
      <c r="F17" s="290">
        <v>39314.07999999998</v>
      </c>
      <c r="G17" s="290">
        <v>146.65</v>
      </c>
      <c r="H17" s="179">
        <v>4.7423641087869006E-2</v>
      </c>
      <c r="I17" s="20"/>
    </row>
    <row r="18" spans="2:9" ht="10.5" customHeight="1" x14ac:dyDescent="0.2">
      <c r="B18" s="33" t="s">
        <v>307</v>
      </c>
      <c r="C18" s="289">
        <v>14500225.250000056</v>
      </c>
      <c r="D18" s="289">
        <v>12762836.399999961</v>
      </c>
      <c r="E18" s="289">
        <v>27263061.650000017</v>
      </c>
      <c r="F18" s="290">
        <v>870685.98000000033</v>
      </c>
      <c r="G18" s="290">
        <v>143893.34999999998</v>
      </c>
      <c r="H18" s="179">
        <v>-5.9222698216763514E-2</v>
      </c>
      <c r="I18" s="20"/>
    </row>
    <row r="19" spans="2:9" ht="10.5" customHeight="1" x14ac:dyDescent="0.2">
      <c r="B19" s="33" t="s">
        <v>308</v>
      </c>
      <c r="C19" s="289">
        <v>1102638.659999996</v>
      </c>
      <c r="D19" s="289">
        <v>110248.95000000004</v>
      </c>
      <c r="E19" s="289">
        <v>1212887.6099999959</v>
      </c>
      <c r="F19" s="290">
        <v>19711.519999999986</v>
      </c>
      <c r="G19" s="290">
        <v>6717.2100000000009</v>
      </c>
      <c r="H19" s="179">
        <v>0.22217691228303482</v>
      </c>
      <c r="I19" s="20"/>
    </row>
    <row r="20" spans="2:9" ht="10.5" customHeight="1" x14ac:dyDescent="0.2">
      <c r="B20" s="33" t="s">
        <v>309</v>
      </c>
      <c r="C20" s="289">
        <v>22600561.729999982</v>
      </c>
      <c r="D20" s="289">
        <v>21769466.199999999</v>
      </c>
      <c r="E20" s="289">
        <v>44370027.929999985</v>
      </c>
      <c r="F20" s="290">
        <v>4367645.2999999989</v>
      </c>
      <c r="G20" s="290">
        <v>240122.73000000007</v>
      </c>
      <c r="H20" s="179">
        <v>0.19065260222972125</v>
      </c>
      <c r="I20" s="20"/>
    </row>
    <row r="21" spans="2:9" ht="10.5" customHeight="1" x14ac:dyDescent="0.2">
      <c r="B21" s="33" t="s">
        <v>89</v>
      </c>
      <c r="C21" s="289">
        <v>140908.91999999998</v>
      </c>
      <c r="D21" s="289">
        <v>849788.46999999986</v>
      </c>
      <c r="E21" s="289">
        <v>990697.38999999978</v>
      </c>
      <c r="F21" s="290">
        <v>816877.86999999988</v>
      </c>
      <c r="G21" s="290">
        <v>6851.630000000001</v>
      </c>
      <c r="H21" s="179">
        <v>-6.9759742919113021E-2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100087.41591799997</v>
      </c>
      <c r="E24" s="289">
        <v>100087.41591799997</v>
      </c>
      <c r="F24" s="290"/>
      <c r="G24" s="290"/>
      <c r="H24" s="179">
        <v>-0.51126067041234913</v>
      </c>
      <c r="I24" s="20"/>
    </row>
    <row r="25" spans="2:9" ht="10.5" customHeight="1" x14ac:dyDescent="0.2">
      <c r="B25" s="16" t="s">
        <v>96</v>
      </c>
      <c r="C25" s="289"/>
      <c r="D25" s="289"/>
      <c r="E25" s="289"/>
      <c r="F25" s="290"/>
      <c r="G25" s="290"/>
      <c r="H25" s="179"/>
      <c r="I25" s="20"/>
    </row>
    <row r="26" spans="2:9" ht="10.5" customHeight="1" x14ac:dyDescent="0.2">
      <c r="B26" s="16" t="s">
        <v>91</v>
      </c>
      <c r="C26" s="289">
        <v>267378</v>
      </c>
      <c r="D26" s="289">
        <v>201998.16999999998</v>
      </c>
      <c r="E26" s="289">
        <v>469376.17000000004</v>
      </c>
      <c r="F26" s="290">
        <v>62200.639999999992</v>
      </c>
      <c r="G26" s="290">
        <v>2252</v>
      </c>
      <c r="H26" s="179">
        <v>0.14982227068454979</v>
      </c>
      <c r="I26" s="34"/>
    </row>
    <row r="27" spans="2:9" ht="10.5" customHeight="1" x14ac:dyDescent="0.2">
      <c r="B27" s="16" t="s">
        <v>252</v>
      </c>
      <c r="C27" s="289"/>
      <c r="D27" s="289"/>
      <c r="E27" s="289"/>
      <c r="F27" s="290"/>
      <c r="G27" s="290"/>
      <c r="H27" s="179"/>
      <c r="I27" s="34"/>
    </row>
    <row r="28" spans="2:9" ht="10.5" customHeight="1" x14ac:dyDescent="0.2">
      <c r="B28" s="16" t="s">
        <v>95</v>
      </c>
      <c r="C28" s="289">
        <v>63718.120000000046</v>
      </c>
      <c r="D28" s="289">
        <v>270543.0999999998</v>
      </c>
      <c r="E28" s="289">
        <v>334261.2199999998</v>
      </c>
      <c r="F28" s="290">
        <v>333337.41999999981</v>
      </c>
      <c r="G28" s="290">
        <v>1107.04</v>
      </c>
      <c r="H28" s="179">
        <v>1.6984176166111586E-2</v>
      </c>
      <c r="I28" s="34"/>
    </row>
    <row r="29" spans="2:9" ht="10.5" customHeight="1" x14ac:dyDescent="0.2">
      <c r="B29" s="16" t="s">
        <v>381</v>
      </c>
      <c r="C29" s="289">
        <v>13125220.020000007</v>
      </c>
      <c r="D29" s="289">
        <v>7362529.8175000008</v>
      </c>
      <c r="E29" s="289">
        <v>20487749.837500002</v>
      </c>
      <c r="F29" s="290">
        <v>1298</v>
      </c>
      <c r="G29" s="290">
        <v>156170.31</v>
      </c>
      <c r="H29" s="179">
        <v>0.10380741055417597</v>
      </c>
      <c r="I29" s="34"/>
    </row>
    <row r="30" spans="2:9" ht="10.5" customHeight="1" x14ac:dyDescent="0.2">
      <c r="B30" s="16" t="s">
        <v>417</v>
      </c>
      <c r="C30" s="289"/>
      <c r="D30" s="289">
        <v>1238473.2227449988</v>
      </c>
      <c r="E30" s="289">
        <v>1238473.2227449988</v>
      </c>
      <c r="F30" s="290"/>
      <c r="G30" s="290"/>
      <c r="H30" s="179">
        <v>-0.12229830450564705</v>
      </c>
      <c r="I30" s="34"/>
    </row>
    <row r="31" spans="2:9" ht="10.5" customHeight="1" x14ac:dyDescent="0.2">
      <c r="B31" s="16" t="s">
        <v>441</v>
      </c>
      <c r="C31" s="289"/>
      <c r="D31" s="289">
        <v>20767813.488893989</v>
      </c>
      <c r="E31" s="289">
        <v>20767813.488893989</v>
      </c>
      <c r="F31" s="290"/>
      <c r="G31" s="290"/>
      <c r="H31" s="179"/>
      <c r="I31" s="34"/>
    </row>
    <row r="32" spans="2:9" ht="10.5" customHeight="1" x14ac:dyDescent="0.2">
      <c r="B32" s="16" t="s">
        <v>346</v>
      </c>
      <c r="C32" s="289"/>
      <c r="D32" s="289">
        <v>82156</v>
      </c>
      <c r="E32" s="289">
        <v>82156</v>
      </c>
      <c r="F32" s="290"/>
      <c r="G32" s="290"/>
      <c r="H32" s="179">
        <v>0.27389443651925816</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5422174.097500002</v>
      </c>
      <c r="E36" s="289">
        <v>5422174.097500002</v>
      </c>
      <c r="F36" s="290"/>
      <c r="G36" s="290"/>
      <c r="H36" s="179">
        <v>0.50180426835962844</v>
      </c>
      <c r="I36" s="34"/>
    </row>
    <row r="37" spans="1:11" ht="10.5" customHeight="1" x14ac:dyDescent="0.2">
      <c r="B37" s="16" t="s">
        <v>420</v>
      </c>
      <c r="C37" s="289"/>
      <c r="D37" s="289">
        <v>4797408.745317</v>
      </c>
      <c r="E37" s="289">
        <v>4797408.745317</v>
      </c>
      <c r="F37" s="290"/>
      <c r="G37" s="290"/>
      <c r="H37" s="179">
        <v>3.4711667511980293E-2</v>
      </c>
      <c r="I37" s="34"/>
    </row>
    <row r="38" spans="1:11" ht="10.5" customHeight="1" x14ac:dyDescent="0.2">
      <c r="B38" s="574" t="s">
        <v>448</v>
      </c>
      <c r="C38" s="289"/>
      <c r="D38" s="289">
        <v>6985</v>
      </c>
      <c r="E38" s="289">
        <v>6985</v>
      </c>
      <c r="F38" s="290"/>
      <c r="G38" s="290"/>
      <c r="H38" s="179">
        <v>-0.81467945648150975</v>
      </c>
      <c r="I38" s="34"/>
    </row>
    <row r="39" spans="1:11" ht="10.5" hidden="1" customHeight="1" x14ac:dyDescent="0.2">
      <c r="B39" s="574"/>
      <c r="C39" s="289"/>
      <c r="D39" s="289"/>
      <c r="E39" s="289"/>
      <c r="F39" s="290"/>
      <c r="G39" s="290"/>
      <c r="H39" s="179"/>
      <c r="I39" s="34"/>
    </row>
    <row r="40" spans="1:11" ht="10.5" customHeight="1" x14ac:dyDescent="0.2">
      <c r="B40" s="16" t="s">
        <v>99</v>
      </c>
      <c r="C40" s="289">
        <v>363580.57</v>
      </c>
      <c r="D40" s="289">
        <v>546762.62480099965</v>
      </c>
      <c r="E40" s="289">
        <v>910343.1948009996</v>
      </c>
      <c r="F40" s="290">
        <v>369501.88213799999</v>
      </c>
      <c r="G40" s="290">
        <v>3845.4366209999998</v>
      </c>
      <c r="H40" s="179">
        <v>-1.2137520686202108E-2</v>
      </c>
      <c r="I40" s="34"/>
    </row>
    <row r="41" spans="1:11" ht="10.5" customHeight="1" x14ac:dyDescent="0.2">
      <c r="B41" s="16" t="s">
        <v>283</v>
      </c>
      <c r="C41" s="289"/>
      <c r="D41" s="289">
        <v>-768192</v>
      </c>
      <c r="E41" s="289">
        <v>-768192</v>
      </c>
      <c r="F41" s="290">
        <v>-48</v>
      </c>
      <c r="G41" s="290">
        <v>-5640</v>
      </c>
      <c r="H41" s="179">
        <v>0.31282556088757629</v>
      </c>
      <c r="I41" s="34"/>
      <c r="K41" s="28"/>
    </row>
    <row r="42" spans="1:11" s="28" customFormat="1" ht="10.5" customHeight="1" x14ac:dyDescent="0.2">
      <c r="A42" s="24"/>
      <c r="B42" s="16" t="s">
        <v>279</v>
      </c>
      <c r="C42" s="289">
        <v>5.5</v>
      </c>
      <c r="D42" s="289">
        <v>-30609580.800000001</v>
      </c>
      <c r="E42" s="289">
        <v>-30609575.300000001</v>
      </c>
      <c r="F42" s="290">
        <v>-10007</v>
      </c>
      <c r="G42" s="290">
        <v>-223087</v>
      </c>
      <c r="H42" s="179">
        <v>4.540377974891241E-2</v>
      </c>
      <c r="I42" s="36"/>
      <c r="J42" s="5"/>
    </row>
    <row r="43" spans="1:11" s="28" customFormat="1" ht="10.5" customHeight="1" x14ac:dyDescent="0.2">
      <c r="A43" s="24"/>
      <c r="B43" s="35" t="s">
        <v>101</v>
      </c>
      <c r="C43" s="291">
        <v>608520552.58000231</v>
      </c>
      <c r="D43" s="291">
        <v>424403044.92924029</v>
      </c>
      <c r="E43" s="291">
        <v>1032923597.5092425</v>
      </c>
      <c r="F43" s="292">
        <v>29249065.652137954</v>
      </c>
      <c r="G43" s="292">
        <v>6085474.2196210064</v>
      </c>
      <c r="H43" s="178">
        <v>0.12031332134337092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509719163.41999954</v>
      </c>
      <c r="D45" s="289">
        <v>1108783730.4299991</v>
      </c>
      <c r="E45" s="289">
        <v>1618502893.8499985</v>
      </c>
      <c r="F45" s="290">
        <v>583675284.68999934</v>
      </c>
      <c r="G45" s="290">
        <v>9766811.1999999993</v>
      </c>
      <c r="H45" s="179">
        <v>7.7048024810934868E-2</v>
      </c>
      <c r="I45" s="20"/>
    </row>
    <row r="46" spans="1:11" ht="10.5" customHeight="1" x14ac:dyDescent="0.2">
      <c r="B46" s="33" t="s">
        <v>106</v>
      </c>
      <c r="C46" s="289">
        <v>509022477.77999949</v>
      </c>
      <c r="D46" s="289">
        <v>1101528367.259999</v>
      </c>
      <c r="E46" s="289">
        <v>1610550845.0399985</v>
      </c>
      <c r="F46" s="290">
        <v>576739706.30999935</v>
      </c>
      <c r="G46" s="290">
        <v>9715457.8499999996</v>
      </c>
      <c r="H46" s="179">
        <v>7.7223419986793607E-2</v>
      </c>
      <c r="I46" s="34"/>
    </row>
    <row r="47" spans="1:11" ht="10.5" customHeight="1" x14ac:dyDescent="0.2">
      <c r="B47" s="33" t="s">
        <v>304</v>
      </c>
      <c r="C47" s="289">
        <v>12496994.030000018</v>
      </c>
      <c r="D47" s="289">
        <v>281189549.87000006</v>
      </c>
      <c r="E47" s="289">
        <v>293686543.9000001</v>
      </c>
      <c r="F47" s="290">
        <v>239374831.87000006</v>
      </c>
      <c r="G47" s="290">
        <v>1856025.4999999998</v>
      </c>
      <c r="H47" s="179">
        <v>8.811603601679785E-2</v>
      </c>
      <c r="I47" s="34"/>
    </row>
    <row r="48" spans="1:11" ht="10.5" customHeight="1" x14ac:dyDescent="0.2">
      <c r="B48" s="33" t="s">
        <v>305</v>
      </c>
      <c r="C48" s="289">
        <v>58640.530000000152</v>
      </c>
      <c r="D48" s="289">
        <v>7137491.7900000215</v>
      </c>
      <c r="E48" s="289">
        <v>7196132.3200000217</v>
      </c>
      <c r="F48" s="290">
        <v>7086858.5500000222</v>
      </c>
      <c r="G48" s="290">
        <v>32496.500000000004</v>
      </c>
      <c r="H48" s="179">
        <v>-5.1691581246352314E-2</v>
      </c>
      <c r="I48" s="34"/>
    </row>
    <row r="49" spans="2:9" ht="10.5" customHeight="1" x14ac:dyDescent="0.2">
      <c r="B49" s="33" t="s">
        <v>306</v>
      </c>
      <c r="C49" s="289">
        <v>780615.85000000184</v>
      </c>
      <c r="D49" s="289">
        <v>128842657.19999941</v>
      </c>
      <c r="E49" s="289">
        <v>129623273.04999942</v>
      </c>
      <c r="F49" s="290">
        <v>126651448.76999941</v>
      </c>
      <c r="G49" s="290">
        <v>787955.49999999988</v>
      </c>
      <c r="H49" s="179">
        <v>7.8617926600778931E-2</v>
      </c>
      <c r="I49" s="34"/>
    </row>
    <row r="50" spans="2:9" ht="10.5" customHeight="1" x14ac:dyDescent="0.2">
      <c r="B50" s="33" t="s">
        <v>307</v>
      </c>
      <c r="C50" s="289">
        <v>123324025.43999949</v>
      </c>
      <c r="D50" s="289">
        <v>105167649.24999975</v>
      </c>
      <c r="E50" s="289">
        <v>228491674.68999928</v>
      </c>
      <c r="F50" s="290">
        <v>11010858.440000009</v>
      </c>
      <c r="G50" s="290">
        <v>1496604.6099999989</v>
      </c>
      <c r="H50" s="179">
        <v>6.7219904038669176E-2</v>
      </c>
      <c r="I50" s="34"/>
    </row>
    <row r="51" spans="2:9" ht="10.5" customHeight="1" x14ac:dyDescent="0.2">
      <c r="B51" s="33" t="s">
        <v>308</v>
      </c>
      <c r="C51" s="289">
        <v>179349619.5000008</v>
      </c>
      <c r="D51" s="289">
        <v>161859960.72999981</v>
      </c>
      <c r="E51" s="289">
        <v>341209580.23000056</v>
      </c>
      <c r="F51" s="290">
        <v>48891461.109999962</v>
      </c>
      <c r="G51" s="290">
        <v>1923402.3900000011</v>
      </c>
      <c r="H51" s="179">
        <v>7.3401596410031189E-2</v>
      </c>
      <c r="I51" s="34"/>
    </row>
    <row r="52" spans="2:9" ht="10.5" customHeight="1" x14ac:dyDescent="0.2">
      <c r="B52" s="33" t="s">
        <v>309</v>
      </c>
      <c r="C52" s="289">
        <v>193012582.4299992</v>
      </c>
      <c r="D52" s="289">
        <v>417331058.41999984</v>
      </c>
      <c r="E52" s="289">
        <v>610343640.84999895</v>
      </c>
      <c r="F52" s="290">
        <v>143724247.56999975</v>
      </c>
      <c r="G52" s="290">
        <v>3618973.350000001</v>
      </c>
      <c r="H52" s="179">
        <v>7.9393965510973663E-2</v>
      </c>
      <c r="I52" s="34"/>
    </row>
    <row r="53" spans="2:9" ht="10.5" customHeight="1" x14ac:dyDescent="0.2">
      <c r="B53" s="33" t="s">
        <v>105</v>
      </c>
      <c r="C53" s="289">
        <v>696685.64000000071</v>
      </c>
      <c r="D53" s="289">
        <v>7255363.1699999962</v>
      </c>
      <c r="E53" s="289">
        <v>7952048.8099999968</v>
      </c>
      <c r="F53" s="290">
        <v>6935578.3799999962</v>
      </c>
      <c r="G53" s="290">
        <v>51353.350000000006</v>
      </c>
      <c r="H53" s="179">
        <v>4.2664388766653127E-2</v>
      </c>
      <c r="I53" s="34"/>
    </row>
    <row r="54" spans="2:9" ht="10.5" customHeight="1" x14ac:dyDescent="0.2">
      <c r="B54" s="16" t="s">
        <v>22</v>
      </c>
      <c r="C54" s="289">
        <v>262293590.96999884</v>
      </c>
      <c r="D54" s="289">
        <v>174567732.10239995</v>
      </c>
      <c r="E54" s="289">
        <v>436861323.07239884</v>
      </c>
      <c r="F54" s="290">
        <v>36705879.409999996</v>
      </c>
      <c r="G54" s="290">
        <v>2004213.827</v>
      </c>
      <c r="H54" s="179">
        <v>6.7352166676228231E-2</v>
      </c>
      <c r="I54" s="34"/>
    </row>
    <row r="55" spans="2:9" ht="10.5" customHeight="1" x14ac:dyDescent="0.2">
      <c r="B55" s="16" t="s">
        <v>387</v>
      </c>
      <c r="C55" s="289">
        <v>121870.01509799993</v>
      </c>
      <c r="D55" s="289">
        <v>5761234.919936996</v>
      </c>
      <c r="E55" s="289">
        <v>5883104.9350349959</v>
      </c>
      <c r="F55" s="290">
        <v>48299.339400000004</v>
      </c>
      <c r="G55" s="290">
        <v>1596.8809500000002</v>
      </c>
      <c r="H55" s="179">
        <v>0.21549662556960358</v>
      </c>
      <c r="I55" s="34"/>
    </row>
    <row r="56" spans="2:9" ht="10.5" customHeight="1" x14ac:dyDescent="0.2">
      <c r="B56" s="16" t="s">
        <v>107</v>
      </c>
      <c r="C56" s="289"/>
      <c r="D56" s="289">
        <v>325713697.30999982</v>
      </c>
      <c r="E56" s="289">
        <v>325713697.30999982</v>
      </c>
      <c r="F56" s="290">
        <v>322817445.7099998</v>
      </c>
      <c r="G56" s="290">
        <v>1688522.7799999996</v>
      </c>
      <c r="H56" s="179">
        <v>0.14540854820751292</v>
      </c>
      <c r="I56" s="34"/>
    </row>
    <row r="57" spans="2:9" ht="10.5" customHeight="1" x14ac:dyDescent="0.2">
      <c r="B57" s="33" t="s">
        <v>110</v>
      </c>
      <c r="C57" s="289"/>
      <c r="D57" s="289">
        <v>90721486.379999995</v>
      </c>
      <c r="E57" s="289">
        <v>90721486.379999995</v>
      </c>
      <c r="F57" s="290">
        <v>90721486.379999995</v>
      </c>
      <c r="G57" s="290">
        <v>475703.2300000001</v>
      </c>
      <c r="H57" s="179">
        <v>0.11670746122856346</v>
      </c>
      <c r="I57" s="34"/>
    </row>
    <row r="58" spans="2:9" ht="10.5" customHeight="1" x14ac:dyDescent="0.2">
      <c r="B58" s="33" t="s">
        <v>109</v>
      </c>
      <c r="C58" s="289"/>
      <c r="D58" s="289">
        <v>170186709.32999986</v>
      </c>
      <c r="E58" s="289">
        <v>170186709.32999986</v>
      </c>
      <c r="F58" s="290">
        <v>170186709.32999986</v>
      </c>
      <c r="G58" s="290">
        <v>874269.54999999958</v>
      </c>
      <c r="H58" s="179">
        <v>0.13648262934089539</v>
      </c>
      <c r="I58" s="34"/>
    </row>
    <row r="59" spans="2:9" ht="10.5" customHeight="1" x14ac:dyDescent="0.2">
      <c r="B59" s="33" t="s">
        <v>112</v>
      </c>
      <c r="C59" s="289"/>
      <c r="D59" s="289">
        <v>64118950</v>
      </c>
      <c r="E59" s="289">
        <v>64118950</v>
      </c>
      <c r="F59" s="290">
        <v>61909250</v>
      </c>
      <c r="G59" s="290">
        <v>336550</v>
      </c>
      <c r="H59" s="179">
        <v>0.21528696462939756</v>
      </c>
      <c r="I59" s="34"/>
    </row>
    <row r="60" spans="2:9" ht="10.5" customHeight="1" x14ac:dyDescent="0.2">
      <c r="B60" s="33" t="s">
        <v>111</v>
      </c>
      <c r="C60" s="289"/>
      <c r="D60" s="289">
        <v>686551.6</v>
      </c>
      <c r="E60" s="289">
        <v>686551.6</v>
      </c>
      <c r="F60" s="290"/>
      <c r="G60" s="290">
        <v>2000</v>
      </c>
      <c r="H60" s="179">
        <v>0.11537921667760576</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706418.47999999952</v>
      </c>
      <c r="D63" s="289">
        <v>6338477.2600000007</v>
      </c>
      <c r="E63" s="289">
        <v>7044895.7400000002</v>
      </c>
      <c r="F63" s="290">
        <v>6819027.46</v>
      </c>
      <c r="G63" s="290">
        <v>19581.72</v>
      </c>
      <c r="H63" s="179">
        <v>-2.2077278496041797E-2</v>
      </c>
      <c r="I63" s="34"/>
    </row>
    <row r="64" spans="2:9" ht="10.5" customHeight="1" x14ac:dyDescent="0.2">
      <c r="B64" s="16" t="s">
        <v>381</v>
      </c>
      <c r="C64" s="289">
        <v>4916136.1800000034</v>
      </c>
      <c r="D64" s="289">
        <v>5664747.1249999851</v>
      </c>
      <c r="E64" s="289">
        <v>10580883.304999989</v>
      </c>
      <c r="F64" s="290">
        <v>32661.859999999997</v>
      </c>
      <c r="G64" s="290">
        <v>35629.969999999994</v>
      </c>
      <c r="H64" s="179">
        <v>0.26984316226473082</v>
      </c>
      <c r="I64" s="34"/>
    </row>
    <row r="65" spans="1:11" ht="10.5" customHeight="1" x14ac:dyDescent="0.2">
      <c r="B65" s="16" t="s">
        <v>418</v>
      </c>
      <c r="C65" s="289"/>
      <c r="D65" s="289">
        <v>133379.78975</v>
      </c>
      <c r="E65" s="289">
        <v>133379.78975</v>
      </c>
      <c r="F65" s="290"/>
      <c r="G65" s="290">
        <v>7392</v>
      </c>
      <c r="H65" s="179">
        <v>-0.14241337202078386</v>
      </c>
      <c r="I65" s="34"/>
    </row>
    <row r="66" spans="1:11" ht="10.5" customHeight="1" x14ac:dyDescent="0.2">
      <c r="B66" s="16" t="s">
        <v>417</v>
      </c>
      <c r="C66" s="289"/>
      <c r="D66" s="289">
        <v>409287.36872000003</v>
      </c>
      <c r="E66" s="289">
        <v>409287.36872000003</v>
      </c>
      <c r="F66" s="290"/>
      <c r="G66" s="290"/>
      <c r="H66" s="179">
        <v>8.1527563538395631E-2</v>
      </c>
      <c r="I66" s="34"/>
    </row>
    <row r="67" spans="1:11" ht="10.5" customHeight="1" x14ac:dyDescent="0.2">
      <c r="B67" s="16" t="s">
        <v>441</v>
      </c>
      <c r="C67" s="289"/>
      <c r="D67" s="289">
        <v>7193078.416464</v>
      </c>
      <c r="E67" s="289">
        <v>7193078.416464</v>
      </c>
      <c r="F67" s="290"/>
      <c r="G67" s="290"/>
      <c r="H67" s="179"/>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53956.620000000024</v>
      </c>
      <c r="D71" s="289">
        <v>1187456.8600000001</v>
      </c>
      <c r="E71" s="289">
        <v>1241413.48</v>
      </c>
      <c r="F71" s="290"/>
      <c r="G71" s="290">
        <v>4366.6499999999996</v>
      </c>
      <c r="H71" s="179">
        <v>-4.7289125716225344E-2</v>
      </c>
      <c r="I71" s="34"/>
    </row>
    <row r="72" spans="1:11" ht="10.5" customHeight="1" x14ac:dyDescent="0.2">
      <c r="B72" s="16" t="s">
        <v>92</v>
      </c>
      <c r="C72" s="289">
        <v>234726.42999999996</v>
      </c>
      <c r="D72" s="289">
        <v>34556.930000000008</v>
      </c>
      <c r="E72" s="289">
        <v>269283.35999999993</v>
      </c>
      <c r="F72" s="290">
        <v>1732.24</v>
      </c>
      <c r="G72" s="290">
        <v>738.97</v>
      </c>
      <c r="H72" s="179">
        <v>-0.36996732939530286</v>
      </c>
      <c r="I72" s="34"/>
    </row>
    <row r="73" spans="1:11" ht="10.5" customHeight="1" x14ac:dyDescent="0.2">
      <c r="B73" s="16" t="s">
        <v>93</v>
      </c>
      <c r="C73" s="289">
        <v>410643.37</v>
      </c>
      <c r="D73" s="289">
        <v>68231.509999999995</v>
      </c>
      <c r="E73" s="289">
        <v>478874.88</v>
      </c>
      <c r="F73" s="290">
        <v>8644.24</v>
      </c>
      <c r="G73" s="290">
        <v>866.7</v>
      </c>
      <c r="H73" s="179">
        <v>-0.26504109601150971</v>
      </c>
      <c r="I73" s="34"/>
      <c r="K73" s="28"/>
    </row>
    <row r="74" spans="1:11" ht="10.5" customHeight="1" x14ac:dyDescent="0.2">
      <c r="B74" s="16" t="s">
        <v>91</v>
      </c>
      <c r="C74" s="289">
        <v>28352.479999999996</v>
      </c>
      <c r="D74" s="289">
        <v>41266.43</v>
      </c>
      <c r="E74" s="289">
        <v>69618.909999999989</v>
      </c>
      <c r="F74" s="290">
        <v>7590.73</v>
      </c>
      <c r="G74" s="290">
        <v>168</v>
      </c>
      <c r="H74" s="179">
        <v>4.641451620006376E-2</v>
      </c>
      <c r="I74" s="34"/>
      <c r="K74" s="28"/>
    </row>
    <row r="75" spans="1:11" s="28" customFormat="1" ht="10.5" customHeight="1" x14ac:dyDescent="0.2">
      <c r="A75" s="24"/>
      <c r="B75" s="16" t="s">
        <v>100</v>
      </c>
      <c r="C75" s="289">
        <v>138024.75000000003</v>
      </c>
      <c r="D75" s="289">
        <v>340564.23003999999</v>
      </c>
      <c r="E75" s="289">
        <v>478588.98004000005</v>
      </c>
      <c r="F75" s="290">
        <v>6499.6799999999912</v>
      </c>
      <c r="G75" s="290">
        <v>1508.06</v>
      </c>
      <c r="H75" s="179">
        <v>-0.23812945803029029</v>
      </c>
      <c r="I75" s="27"/>
      <c r="J75" s="5"/>
      <c r="K75" s="5"/>
    </row>
    <row r="76" spans="1:11" s="28" customFormat="1" ht="10.5" customHeight="1" x14ac:dyDescent="0.2">
      <c r="A76" s="24"/>
      <c r="B76" s="16" t="s">
        <v>388</v>
      </c>
      <c r="C76" s="289">
        <v>1268.3249019999989</v>
      </c>
      <c r="D76" s="289">
        <v>59958.290063000015</v>
      </c>
      <c r="E76" s="289">
        <v>61226.614965000022</v>
      </c>
      <c r="F76" s="290">
        <v>502.66060000000022</v>
      </c>
      <c r="G76" s="290">
        <v>16.619050000000005</v>
      </c>
      <c r="H76" s="179">
        <v>0.21549662556960469</v>
      </c>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c r="E79" s="289"/>
      <c r="F79" s="290"/>
      <c r="G79" s="290"/>
      <c r="H79" s="179"/>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797121.1599999998</v>
      </c>
      <c r="E81" s="289">
        <v>797121.1599999998</v>
      </c>
      <c r="F81" s="290">
        <v>796971.1599999998</v>
      </c>
      <c r="G81" s="290">
        <v>5414.72</v>
      </c>
      <c r="H81" s="179">
        <v>-2.706415718456745E-2</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26646.887999999999</v>
      </c>
      <c r="E83" s="289">
        <v>26646.887999999999</v>
      </c>
      <c r="F83" s="290"/>
      <c r="G83" s="290"/>
      <c r="H83" s="179">
        <v>-0.28785164460539558</v>
      </c>
      <c r="I83" s="34"/>
    </row>
    <row r="84" spans="1:11" ht="10.5" customHeight="1" x14ac:dyDescent="0.2">
      <c r="B84" s="16" t="s">
        <v>420</v>
      </c>
      <c r="C84" s="289"/>
      <c r="D84" s="289">
        <v>1937594.6010439999</v>
      </c>
      <c r="E84" s="289">
        <v>1937594.6010439999</v>
      </c>
      <c r="F84" s="290"/>
      <c r="G84" s="290"/>
      <c r="H84" s="179">
        <v>0.46351615745099184</v>
      </c>
      <c r="I84" s="34"/>
    </row>
    <row r="85" spans="1:11" ht="10.5" customHeight="1" x14ac:dyDescent="0.2">
      <c r="B85" s="574" t="s">
        <v>447</v>
      </c>
      <c r="C85" s="289"/>
      <c r="D85" s="289">
        <v>35</v>
      </c>
      <c r="E85" s="289">
        <v>35</v>
      </c>
      <c r="F85" s="290"/>
      <c r="G85" s="290"/>
      <c r="H85" s="179">
        <v>-0.99982485462934234</v>
      </c>
      <c r="I85" s="34"/>
    </row>
    <row r="86" spans="1:11" ht="10.5" hidden="1" customHeight="1" x14ac:dyDescent="0.2">
      <c r="B86" s="574"/>
      <c r="C86" s="289"/>
      <c r="D86" s="289"/>
      <c r="E86" s="289"/>
      <c r="F86" s="290"/>
      <c r="G86" s="290"/>
      <c r="H86" s="179"/>
      <c r="I86" s="34"/>
    </row>
    <row r="87" spans="1:11" ht="10.5" customHeight="1" x14ac:dyDescent="0.2">
      <c r="B87" s="16" t="s">
        <v>99</v>
      </c>
      <c r="C87" s="289">
        <v>696968.28999999759</v>
      </c>
      <c r="D87" s="289">
        <v>615154.32074099942</v>
      </c>
      <c r="E87" s="289">
        <v>1312122.6107409969</v>
      </c>
      <c r="F87" s="290">
        <v>122060.09862800007</v>
      </c>
      <c r="G87" s="290">
        <v>4234.8770780000004</v>
      </c>
      <c r="H87" s="179">
        <v>8.7742796420276159E-2</v>
      </c>
      <c r="I87" s="34"/>
    </row>
    <row r="88" spans="1:11" ht="10.5" customHeight="1" x14ac:dyDescent="0.2">
      <c r="B88" s="16" t="s">
        <v>283</v>
      </c>
      <c r="C88" s="289"/>
      <c r="D88" s="289">
        <v>-4750746</v>
      </c>
      <c r="E88" s="289">
        <v>-4750746</v>
      </c>
      <c r="F88" s="290">
        <v>-44976</v>
      </c>
      <c r="G88" s="290">
        <v>-35328</v>
      </c>
      <c r="H88" s="179">
        <v>0.1185447733783882</v>
      </c>
      <c r="I88" s="34"/>
    </row>
    <row r="89" spans="1:11" ht="10.5" customHeight="1" x14ac:dyDescent="0.2">
      <c r="B89" s="16" t="s">
        <v>279</v>
      </c>
      <c r="C89" s="289">
        <v>5</v>
      </c>
      <c r="D89" s="289">
        <v>-28287113</v>
      </c>
      <c r="E89" s="289">
        <v>-28287108</v>
      </c>
      <c r="F89" s="290">
        <v>-118827</v>
      </c>
      <c r="G89" s="290">
        <v>-162603</v>
      </c>
      <c r="H89" s="179">
        <v>4.6318706640053664E-2</v>
      </c>
      <c r="I89" s="20"/>
    </row>
    <row r="90" spans="1:11" s="28" customFormat="1" ht="15.75" customHeight="1" x14ac:dyDescent="0.2">
      <c r="A90" s="24"/>
      <c r="B90" s="35" t="s">
        <v>108</v>
      </c>
      <c r="C90" s="291">
        <v>779321124.32999837</v>
      </c>
      <c r="D90" s="291">
        <v>1606636850.942158</v>
      </c>
      <c r="E90" s="291">
        <v>2385957975.2721562</v>
      </c>
      <c r="F90" s="292">
        <v>950878796.27862728</v>
      </c>
      <c r="G90" s="292">
        <v>13343131.974078</v>
      </c>
      <c r="H90" s="178">
        <v>8.6793578385309766E-2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799147110.48000121</v>
      </c>
      <c r="D92" s="289">
        <v>472559899.05986518</v>
      </c>
      <c r="E92" s="289">
        <v>1271707009.5398664</v>
      </c>
      <c r="F92" s="290">
        <v>58626070.299999952</v>
      </c>
      <c r="G92" s="290">
        <v>7423557.0900000045</v>
      </c>
      <c r="H92" s="179">
        <v>0.10370873583362861</v>
      </c>
      <c r="I92" s="36"/>
      <c r="K92" s="5"/>
    </row>
    <row r="93" spans="1:11" ht="10.5" customHeight="1" x14ac:dyDescent="0.2">
      <c r="B93" s="16" t="s">
        <v>387</v>
      </c>
      <c r="C93" s="289">
        <v>132355.19109799992</v>
      </c>
      <c r="D93" s="289">
        <v>7030109.9680009969</v>
      </c>
      <c r="E93" s="289">
        <v>7162465.1590989968</v>
      </c>
      <c r="F93" s="290">
        <v>52166.147799999999</v>
      </c>
      <c r="G93" s="290">
        <v>1820.95415</v>
      </c>
      <c r="H93" s="179">
        <v>0.18186114713452128</v>
      </c>
      <c r="I93" s="34"/>
    </row>
    <row r="94" spans="1:11" ht="10.5" customHeight="1" x14ac:dyDescent="0.2">
      <c r="B94" s="16" t="s">
        <v>104</v>
      </c>
      <c r="C94" s="289">
        <v>550545228.98999953</v>
      </c>
      <c r="D94" s="289">
        <v>1145633161.7199991</v>
      </c>
      <c r="E94" s="289">
        <v>1696178390.7099984</v>
      </c>
      <c r="F94" s="290">
        <v>590196249.06999934</v>
      </c>
      <c r="G94" s="290">
        <v>10189562.220000001</v>
      </c>
      <c r="H94" s="179">
        <v>7.7270092830037829E-2</v>
      </c>
      <c r="I94" s="34"/>
      <c r="K94" s="28"/>
    </row>
    <row r="95" spans="1:11" ht="10.5" customHeight="1" x14ac:dyDescent="0.2">
      <c r="B95" s="33" t="s">
        <v>106</v>
      </c>
      <c r="C95" s="289">
        <v>549707634.42999959</v>
      </c>
      <c r="D95" s="289">
        <v>1137528010.0799987</v>
      </c>
      <c r="E95" s="289">
        <v>1687235644.5099983</v>
      </c>
      <c r="F95" s="290">
        <v>582443792.81999922</v>
      </c>
      <c r="G95" s="290">
        <v>10131357.239999998</v>
      </c>
      <c r="H95" s="179">
        <v>7.7538648873548999E-2</v>
      </c>
      <c r="I95" s="34"/>
      <c r="K95" s="28"/>
    </row>
    <row r="96" spans="1:11" s="28" customFormat="1" ht="10.5" customHeight="1" x14ac:dyDescent="0.2">
      <c r="A96" s="24"/>
      <c r="B96" s="33" t="s">
        <v>304</v>
      </c>
      <c r="C96" s="289">
        <v>14976902.710000018</v>
      </c>
      <c r="D96" s="289">
        <v>282505566.50000012</v>
      </c>
      <c r="E96" s="289">
        <v>297482469.2100001</v>
      </c>
      <c r="F96" s="290">
        <v>239781392.4900001</v>
      </c>
      <c r="G96" s="290">
        <v>1881044.9499999997</v>
      </c>
      <c r="H96" s="179">
        <v>8.8266621786722066E-2</v>
      </c>
      <c r="I96" s="27"/>
      <c r="J96" s="5"/>
    </row>
    <row r="97" spans="1:11" s="28" customFormat="1" ht="10.5" customHeight="1" x14ac:dyDescent="0.2">
      <c r="A97" s="24"/>
      <c r="B97" s="33" t="s">
        <v>305</v>
      </c>
      <c r="C97" s="289">
        <v>58847.890000000159</v>
      </c>
      <c r="D97" s="289">
        <v>7137963.2200000212</v>
      </c>
      <c r="E97" s="289">
        <v>7196811.1100000218</v>
      </c>
      <c r="F97" s="290">
        <v>7087027.5600000219</v>
      </c>
      <c r="G97" s="290">
        <v>32496.500000000004</v>
      </c>
      <c r="H97" s="179">
        <v>-5.1758440752924684E-2</v>
      </c>
      <c r="I97" s="27"/>
      <c r="J97" s="5"/>
    </row>
    <row r="98" spans="1:11" s="28" customFormat="1" ht="10.5" customHeight="1" x14ac:dyDescent="0.2">
      <c r="A98" s="24"/>
      <c r="B98" s="33" t="s">
        <v>306</v>
      </c>
      <c r="C98" s="289">
        <v>782230.82000000181</v>
      </c>
      <c r="D98" s="289">
        <v>128883260.40999942</v>
      </c>
      <c r="E98" s="289">
        <v>129665491.22999941</v>
      </c>
      <c r="F98" s="290">
        <v>126690762.84999941</v>
      </c>
      <c r="G98" s="290">
        <v>788102.14999999991</v>
      </c>
      <c r="H98" s="179">
        <v>7.8607467576019996E-2</v>
      </c>
      <c r="I98" s="27"/>
      <c r="J98" s="5"/>
    </row>
    <row r="99" spans="1:11" s="28" customFormat="1" ht="10.5" customHeight="1" x14ac:dyDescent="0.2">
      <c r="A99" s="24"/>
      <c r="B99" s="33" t="s">
        <v>307</v>
      </c>
      <c r="C99" s="289">
        <v>137824250.68999955</v>
      </c>
      <c r="D99" s="289">
        <v>117930485.64999971</v>
      </c>
      <c r="E99" s="289">
        <v>255754736.33999932</v>
      </c>
      <c r="F99" s="290">
        <v>11881544.420000009</v>
      </c>
      <c r="G99" s="290">
        <v>1640497.959999999</v>
      </c>
      <c r="H99" s="179">
        <v>5.2145733182011877E-2</v>
      </c>
      <c r="I99" s="27"/>
      <c r="J99" s="5"/>
    </row>
    <row r="100" spans="1:11" s="28" customFormat="1" ht="10.5" customHeight="1" x14ac:dyDescent="0.2">
      <c r="A100" s="24"/>
      <c r="B100" s="33" t="s">
        <v>308</v>
      </c>
      <c r="C100" s="289">
        <v>180452258.1600008</v>
      </c>
      <c r="D100" s="289">
        <v>161970209.6799998</v>
      </c>
      <c r="E100" s="289">
        <v>342422467.84000069</v>
      </c>
      <c r="F100" s="290">
        <v>48911172.629999958</v>
      </c>
      <c r="G100" s="290">
        <v>1930119.600000001</v>
      </c>
      <c r="H100" s="179">
        <v>7.3864621630505889E-2</v>
      </c>
      <c r="I100" s="27"/>
      <c r="J100" s="5"/>
    </row>
    <row r="101" spans="1:11" s="28" customFormat="1" ht="10.5" customHeight="1" x14ac:dyDescent="0.2">
      <c r="A101" s="24"/>
      <c r="B101" s="33" t="s">
        <v>309</v>
      </c>
      <c r="C101" s="289">
        <v>215613144.15999916</v>
      </c>
      <c r="D101" s="289">
        <v>439100524.61999989</v>
      </c>
      <c r="E101" s="289">
        <v>654713668.77999902</v>
      </c>
      <c r="F101" s="290">
        <v>148091892.86999977</v>
      </c>
      <c r="G101" s="290">
        <v>3859096.080000001</v>
      </c>
      <c r="H101" s="179">
        <v>8.6272975465853552E-2</v>
      </c>
      <c r="I101" s="27"/>
      <c r="J101" s="5"/>
      <c r="K101" s="5"/>
    </row>
    <row r="102" spans="1:11" s="28" customFormat="1" ht="10.5" customHeight="1" x14ac:dyDescent="0.2">
      <c r="A102" s="24"/>
      <c r="B102" s="33" t="s">
        <v>105</v>
      </c>
      <c r="C102" s="289">
        <v>837594.56000000064</v>
      </c>
      <c r="D102" s="289">
        <v>8105151.6399999959</v>
      </c>
      <c r="E102" s="289">
        <v>8942746.1999999955</v>
      </c>
      <c r="F102" s="290">
        <v>7752456.2499999963</v>
      </c>
      <c r="G102" s="290">
        <v>58204.98000000001</v>
      </c>
      <c r="H102" s="179">
        <v>2.888902550527761E-2</v>
      </c>
      <c r="I102" s="27"/>
      <c r="J102" s="5"/>
      <c r="K102" s="5"/>
    </row>
    <row r="103" spans="1:11" ht="10.5" customHeight="1" x14ac:dyDescent="0.2">
      <c r="B103" s="16" t="s">
        <v>100</v>
      </c>
      <c r="C103" s="289">
        <v>17134500.03999994</v>
      </c>
      <c r="D103" s="289">
        <v>77507066.269139975</v>
      </c>
      <c r="E103" s="289">
        <v>94641566.309139922</v>
      </c>
      <c r="F103" s="290">
        <v>49058.619999999995</v>
      </c>
      <c r="G103" s="290">
        <v>309714.7099999999</v>
      </c>
      <c r="H103" s="179">
        <v>-3.0744547566441405E-3</v>
      </c>
      <c r="I103" s="34"/>
    </row>
    <row r="104" spans="1:11" ht="10.5" customHeight="1" x14ac:dyDescent="0.2">
      <c r="B104" s="16" t="s">
        <v>388</v>
      </c>
      <c r="C104" s="289">
        <v>15373.148902000044</v>
      </c>
      <c r="D104" s="289">
        <v>1766869.0019990006</v>
      </c>
      <c r="E104" s="289">
        <v>1782242.1509010007</v>
      </c>
      <c r="F104" s="290">
        <v>5704.3521999999975</v>
      </c>
      <c r="G104" s="290">
        <v>318.0458499999998</v>
      </c>
      <c r="H104" s="179">
        <v>5.3419972348734523E-2</v>
      </c>
      <c r="I104" s="34"/>
    </row>
    <row r="105" spans="1:11" ht="10.5" customHeight="1" x14ac:dyDescent="0.2">
      <c r="B105" s="16" t="s">
        <v>107</v>
      </c>
      <c r="C105" s="289"/>
      <c r="D105" s="289">
        <v>325713697.30999982</v>
      </c>
      <c r="E105" s="289">
        <v>325713697.30999982</v>
      </c>
      <c r="F105" s="290">
        <v>322817445.7099998</v>
      </c>
      <c r="G105" s="290">
        <v>1688522.7799999996</v>
      </c>
      <c r="H105" s="179">
        <v>0.14540854820751292</v>
      </c>
      <c r="I105" s="34"/>
      <c r="K105" s="28"/>
    </row>
    <row r="106" spans="1:11" ht="10.5" customHeight="1" x14ac:dyDescent="0.2">
      <c r="B106" s="33" t="s">
        <v>110</v>
      </c>
      <c r="C106" s="289"/>
      <c r="D106" s="289">
        <v>90721486.379999995</v>
      </c>
      <c r="E106" s="289">
        <v>90721486.379999995</v>
      </c>
      <c r="F106" s="290">
        <v>90721486.379999995</v>
      </c>
      <c r="G106" s="290">
        <v>475703.2300000001</v>
      </c>
      <c r="H106" s="179">
        <v>0.11670746122856346</v>
      </c>
      <c r="I106" s="34"/>
    </row>
    <row r="107" spans="1:11" s="28" customFormat="1" ht="10.5" customHeight="1" x14ac:dyDescent="0.2">
      <c r="A107" s="24"/>
      <c r="B107" s="33" t="s">
        <v>109</v>
      </c>
      <c r="C107" s="289"/>
      <c r="D107" s="289">
        <v>170186709.32999986</v>
      </c>
      <c r="E107" s="289">
        <v>170186709.32999986</v>
      </c>
      <c r="F107" s="290">
        <v>170186709.32999986</v>
      </c>
      <c r="G107" s="290">
        <v>874269.54999999958</v>
      </c>
      <c r="H107" s="179">
        <v>0.13648262934089539</v>
      </c>
      <c r="I107" s="27"/>
      <c r="J107" s="5"/>
      <c r="K107" s="5"/>
    </row>
    <row r="108" spans="1:11" ht="10.5" customHeight="1" x14ac:dyDescent="0.2">
      <c r="B108" s="33" t="s">
        <v>112</v>
      </c>
      <c r="C108" s="289"/>
      <c r="D108" s="289">
        <v>64118950</v>
      </c>
      <c r="E108" s="289">
        <v>64118950</v>
      </c>
      <c r="F108" s="290">
        <v>61909250</v>
      </c>
      <c r="G108" s="290">
        <v>336550</v>
      </c>
      <c r="H108" s="179">
        <v>0.21528696462939756</v>
      </c>
      <c r="I108" s="34"/>
    </row>
    <row r="109" spans="1:11" ht="10.5" customHeight="1" x14ac:dyDescent="0.2">
      <c r="B109" s="33" t="s">
        <v>111</v>
      </c>
      <c r="C109" s="289"/>
      <c r="D109" s="289">
        <v>686551.6</v>
      </c>
      <c r="E109" s="289">
        <v>686551.6</v>
      </c>
      <c r="F109" s="290"/>
      <c r="G109" s="290">
        <v>2000</v>
      </c>
      <c r="H109" s="179">
        <v>0.11537921667760576</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100087.41591799997</v>
      </c>
      <c r="E112" s="289">
        <v>100087.41591799997</v>
      </c>
      <c r="F112" s="290"/>
      <c r="G112" s="290"/>
      <c r="H112" s="179">
        <v>-0.51126067041234913</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770136.59999999963</v>
      </c>
      <c r="D115" s="289">
        <v>6609020.3600000013</v>
      </c>
      <c r="E115" s="289">
        <v>7379156.9600000009</v>
      </c>
      <c r="F115" s="290">
        <v>7152364.8800000008</v>
      </c>
      <c r="G115" s="290">
        <v>20688.760000000002</v>
      </c>
      <c r="H115" s="285">
        <v>-2.0372867733864264E-2</v>
      </c>
      <c r="I115" s="39"/>
      <c r="J115" s="5"/>
    </row>
    <row r="116" spans="1:11" s="40" customFormat="1" ht="10.5" customHeight="1" x14ac:dyDescent="0.25">
      <c r="A116" s="38"/>
      <c r="B116" s="16" t="s">
        <v>381</v>
      </c>
      <c r="C116" s="289">
        <v>18041356.20000001</v>
      </c>
      <c r="D116" s="289">
        <v>13027276.942499986</v>
      </c>
      <c r="E116" s="289">
        <v>31068633.142499998</v>
      </c>
      <c r="F116" s="290">
        <v>33959.86</v>
      </c>
      <c r="G116" s="290">
        <v>191800.28</v>
      </c>
      <c r="H116" s="285">
        <v>0.15525055309347247</v>
      </c>
      <c r="I116" s="39"/>
      <c r="J116" s="5"/>
      <c r="K116" s="5"/>
    </row>
    <row r="117" spans="1:11" s="40" customFormat="1" ht="10.5" customHeight="1" x14ac:dyDescent="0.25">
      <c r="A117" s="38"/>
      <c r="B117" s="16" t="s">
        <v>418</v>
      </c>
      <c r="C117" s="289"/>
      <c r="D117" s="289">
        <v>133379.78975</v>
      </c>
      <c r="E117" s="289">
        <v>133379.78975</v>
      </c>
      <c r="F117" s="290"/>
      <c r="G117" s="290">
        <v>7392</v>
      </c>
      <c r="H117" s="285">
        <v>-0.14241337202078386</v>
      </c>
      <c r="I117" s="39"/>
      <c r="J117" s="5"/>
      <c r="K117" s="5"/>
    </row>
    <row r="118" spans="1:11" ht="10.5" customHeight="1" x14ac:dyDescent="0.2">
      <c r="B118" s="16" t="s">
        <v>417</v>
      </c>
      <c r="C118" s="289"/>
      <c r="D118" s="289">
        <v>1647760.5914649987</v>
      </c>
      <c r="E118" s="289">
        <v>1647760.5914649987</v>
      </c>
      <c r="F118" s="290"/>
      <c r="G118" s="290"/>
      <c r="H118" s="179">
        <v>-7.9193642152085686E-2</v>
      </c>
      <c r="I118" s="34"/>
    </row>
    <row r="119" spans="1:11" ht="10.5" customHeight="1" x14ac:dyDescent="0.2">
      <c r="B119" s="16" t="s">
        <v>441</v>
      </c>
      <c r="C119" s="289"/>
      <c r="D119" s="289">
        <v>27960891.90535799</v>
      </c>
      <c r="E119" s="289">
        <v>27960891.90535799</v>
      </c>
      <c r="F119" s="290"/>
      <c r="G119" s="290"/>
      <c r="H119" s="179"/>
      <c r="I119" s="34"/>
    </row>
    <row r="120" spans="1:11" ht="10.5" customHeight="1" x14ac:dyDescent="0.2">
      <c r="B120" s="16" t="s">
        <v>346</v>
      </c>
      <c r="C120" s="289"/>
      <c r="D120" s="289">
        <v>82915</v>
      </c>
      <c r="E120" s="289">
        <v>82915</v>
      </c>
      <c r="F120" s="290"/>
      <c r="G120" s="290"/>
      <c r="H120" s="179">
        <v>0.27160493827160503</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295730.48</v>
      </c>
      <c r="D123" s="289">
        <v>243264.59999999998</v>
      </c>
      <c r="E123" s="289">
        <v>538995.08000000007</v>
      </c>
      <c r="F123" s="290">
        <v>69791.37000000001</v>
      </c>
      <c r="G123" s="290">
        <v>2420</v>
      </c>
      <c r="H123" s="179">
        <v>0.13533074308454585</v>
      </c>
      <c r="I123" s="34"/>
    </row>
    <row r="124" spans="1:11" ht="10.5" customHeight="1" x14ac:dyDescent="0.2">
      <c r="B124" s="16" t="s">
        <v>94</v>
      </c>
      <c r="C124" s="289">
        <v>53956.620000000024</v>
      </c>
      <c r="D124" s="289">
        <v>1187456.8600000001</v>
      </c>
      <c r="E124" s="289">
        <v>1241413.48</v>
      </c>
      <c r="F124" s="290"/>
      <c r="G124" s="290">
        <v>4366.6499999999996</v>
      </c>
      <c r="H124" s="179">
        <v>-4.7289125716225344E-2</v>
      </c>
      <c r="I124" s="34"/>
    </row>
    <row r="125" spans="1:11" s="28" customFormat="1" ht="10.5" customHeight="1" x14ac:dyDescent="0.2">
      <c r="A125" s="24"/>
      <c r="B125" s="16" t="s">
        <v>92</v>
      </c>
      <c r="C125" s="289">
        <v>234726.42999999996</v>
      </c>
      <c r="D125" s="289">
        <v>34556.930000000008</v>
      </c>
      <c r="E125" s="289">
        <v>269283.35999999993</v>
      </c>
      <c r="F125" s="290">
        <v>1732.24</v>
      </c>
      <c r="G125" s="290">
        <v>738.97</v>
      </c>
      <c r="H125" s="179">
        <v>-0.36996732939530286</v>
      </c>
      <c r="I125" s="27"/>
      <c r="J125" s="5"/>
      <c r="K125" s="5"/>
    </row>
    <row r="126" spans="1:11" ht="10.5" customHeight="1" x14ac:dyDescent="0.2">
      <c r="B126" s="16" t="s">
        <v>93</v>
      </c>
      <c r="C126" s="289">
        <v>410643.37</v>
      </c>
      <c r="D126" s="289">
        <v>68231.509999999995</v>
      </c>
      <c r="E126" s="289">
        <v>478874.88</v>
      </c>
      <c r="F126" s="290">
        <v>8644.24</v>
      </c>
      <c r="G126" s="290">
        <v>866.7</v>
      </c>
      <c r="H126" s="179">
        <v>-0.26504109601150971</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797121.1599999998</v>
      </c>
      <c r="E129" s="289">
        <v>797121.1599999998</v>
      </c>
      <c r="F129" s="290">
        <v>796971.1599999998</v>
      </c>
      <c r="G129" s="290">
        <v>5414.72</v>
      </c>
      <c r="H129" s="179">
        <v>-2.706415718456745E-2</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5448820.9855000023</v>
      </c>
      <c r="E131" s="289">
        <v>5448820.9855000023</v>
      </c>
      <c r="F131" s="290"/>
      <c r="G131" s="290"/>
      <c r="H131" s="179">
        <v>0.49370443575965006</v>
      </c>
      <c r="I131" s="34"/>
    </row>
    <row r="132" spans="1:11" ht="10.5" customHeight="1" x14ac:dyDescent="0.2">
      <c r="B132" s="16" t="s">
        <v>420</v>
      </c>
      <c r="C132" s="289"/>
      <c r="D132" s="289">
        <v>6735003.3463610001</v>
      </c>
      <c r="E132" s="289">
        <v>6735003.3463610001</v>
      </c>
      <c r="F132" s="290"/>
      <c r="G132" s="290"/>
      <c r="H132" s="179">
        <v>0.12995822556852232</v>
      </c>
      <c r="I132" s="34"/>
    </row>
    <row r="133" spans="1:11" ht="10.5" customHeight="1" x14ac:dyDescent="0.2">
      <c r="B133" s="574" t="s">
        <v>449</v>
      </c>
      <c r="C133" s="289"/>
      <c r="D133" s="289">
        <v>7020</v>
      </c>
      <c r="E133" s="289">
        <v>7020</v>
      </c>
      <c r="F133" s="290"/>
      <c r="G133" s="290"/>
      <c r="H133" s="179">
        <v>-0.97044527228555932</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1060548.8599999978</v>
      </c>
      <c r="D135" s="289">
        <v>1161916.9455419991</v>
      </c>
      <c r="E135" s="289">
        <v>2222465.8055419968</v>
      </c>
      <c r="F135" s="290">
        <v>491561.98076600011</v>
      </c>
      <c r="G135" s="290">
        <v>8080.3136990000003</v>
      </c>
      <c r="H135" s="179">
        <v>4.4485832161335725E-2</v>
      </c>
      <c r="I135" s="34"/>
    </row>
    <row r="136" spans="1:11" ht="10.5" customHeight="1" x14ac:dyDescent="0.2">
      <c r="B136" s="16" t="s">
        <v>283</v>
      </c>
      <c r="C136" s="289"/>
      <c r="D136" s="289">
        <v>-5518938</v>
      </c>
      <c r="E136" s="289">
        <v>-5518938</v>
      </c>
      <c r="F136" s="290">
        <v>-45024</v>
      </c>
      <c r="G136" s="290">
        <v>-40968</v>
      </c>
      <c r="H136" s="179">
        <v>0.14206977899180528</v>
      </c>
      <c r="I136" s="34"/>
      <c r="K136" s="28"/>
    </row>
    <row r="137" spans="1:11" ht="10.5" customHeight="1" x14ac:dyDescent="0.2">
      <c r="B137" s="16" t="s">
        <v>279</v>
      </c>
      <c r="C137" s="289">
        <v>10.5</v>
      </c>
      <c r="D137" s="289">
        <v>-58896693.799999997</v>
      </c>
      <c r="E137" s="289">
        <v>-58896683.299999997</v>
      </c>
      <c r="F137" s="290">
        <v>-128834</v>
      </c>
      <c r="G137" s="290">
        <v>-385690</v>
      </c>
      <c r="H137" s="179">
        <v>4.584300430046806E-2</v>
      </c>
      <c r="I137" s="34"/>
    </row>
    <row r="138" spans="1:11" s="28" customFormat="1" ht="10.5" customHeight="1" x14ac:dyDescent="0.2">
      <c r="A138" s="24"/>
      <c r="B138" s="29" t="s">
        <v>113</v>
      </c>
      <c r="C138" s="291">
        <v>1387841676.910001</v>
      </c>
      <c r="D138" s="291">
        <v>2031039895.871398</v>
      </c>
      <c r="E138" s="291">
        <v>3418881572.7813988</v>
      </c>
      <c r="F138" s="292">
        <v>980127861.93076479</v>
      </c>
      <c r="G138" s="292">
        <v>19428606.19369901</v>
      </c>
      <c r="H138" s="178">
        <v>9.6707284707229224E-2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5531869.76999998</v>
      </c>
      <c r="D140" s="289">
        <v>30837070.279999927</v>
      </c>
      <c r="E140" s="289">
        <v>36368940.049999908</v>
      </c>
      <c r="F140" s="290">
        <v>13590.51</v>
      </c>
      <c r="G140" s="290">
        <v>253722.52000000002</v>
      </c>
      <c r="H140" s="179">
        <v>2.645391934494512E-2</v>
      </c>
      <c r="I140" s="34"/>
    </row>
    <row r="141" spans="1:11" ht="10.5" customHeight="1" x14ac:dyDescent="0.2">
      <c r="B141" s="16" t="s">
        <v>100</v>
      </c>
      <c r="C141" s="289">
        <v>116274.67000000014</v>
      </c>
      <c r="D141" s="289">
        <v>2172861.6500000004</v>
      </c>
      <c r="E141" s="289">
        <v>2289136.3200000003</v>
      </c>
      <c r="F141" s="290"/>
      <c r="G141" s="290">
        <v>16589.589999999997</v>
      </c>
      <c r="H141" s="179">
        <v>-3.3008708891821836E-2</v>
      </c>
      <c r="I141" s="34"/>
    </row>
    <row r="142" spans="1:11" ht="10.5" customHeight="1" x14ac:dyDescent="0.2">
      <c r="B142" s="16" t="s">
        <v>177</v>
      </c>
      <c r="C142" s="289">
        <v>485429.73000000149</v>
      </c>
      <c r="D142" s="289">
        <v>450665.68000000052</v>
      </c>
      <c r="E142" s="289">
        <v>936095.41000000201</v>
      </c>
      <c r="F142" s="290">
        <v>446.40000000000003</v>
      </c>
      <c r="G142" s="290">
        <v>6666.4800000000005</v>
      </c>
      <c r="H142" s="179">
        <v>0.34841729590114845</v>
      </c>
      <c r="I142" s="34"/>
    </row>
    <row r="143" spans="1:11" ht="10.5" customHeight="1" x14ac:dyDescent="0.2">
      <c r="B143" s="16" t="s">
        <v>22</v>
      </c>
      <c r="C143" s="289">
        <v>11273003.129999908</v>
      </c>
      <c r="D143" s="289">
        <v>7676111.145750002</v>
      </c>
      <c r="E143" s="289">
        <v>18949114.275749907</v>
      </c>
      <c r="F143" s="290">
        <v>9908</v>
      </c>
      <c r="G143" s="290">
        <v>116233.97199999995</v>
      </c>
      <c r="H143" s="179">
        <v>0.16797670849826307</v>
      </c>
      <c r="I143" s="34"/>
    </row>
    <row r="144" spans="1:11" ht="10.5" customHeight="1" x14ac:dyDescent="0.2">
      <c r="B144" s="16" t="s">
        <v>381</v>
      </c>
      <c r="C144" s="289">
        <v>311539.89999999985</v>
      </c>
      <c r="D144" s="289">
        <v>139067.3075</v>
      </c>
      <c r="E144" s="289">
        <v>450607.20749999984</v>
      </c>
      <c r="F144" s="290"/>
      <c r="G144" s="290">
        <v>2532.5</v>
      </c>
      <c r="H144" s="179">
        <v>0.55135045375758485</v>
      </c>
      <c r="I144" s="34"/>
    </row>
    <row r="145" spans="2:11" ht="10.5" customHeight="1" x14ac:dyDescent="0.2">
      <c r="B145" s="37" t="s">
        <v>312</v>
      </c>
      <c r="C145" s="289"/>
      <c r="D145" s="289">
        <v>445941.75787500001</v>
      </c>
      <c r="E145" s="289">
        <v>445941.75787500001</v>
      </c>
      <c r="F145" s="290"/>
      <c r="G145" s="290"/>
      <c r="H145" s="179">
        <v>0.24011077468549624</v>
      </c>
      <c r="I145" s="34"/>
    </row>
    <row r="146" spans="2:11" ht="10.5" customHeight="1" x14ac:dyDescent="0.2">
      <c r="B146" s="16" t="s">
        <v>385</v>
      </c>
      <c r="C146" s="289">
        <v>6777026.8800000008</v>
      </c>
      <c r="D146" s="289">
        <v>4881833.330000015</v>
      </c>
      <c r="E146" s="289">
        <v>11658860.210000016</v>
      </c>
      <c r="F146" s="290">
        <v>6581.55</v>
      </c>
      <c r="G146" s="290">
        <v>74219.890000000014</v>
      </c>
      <c r="H146" s="179">
        <v>0.19435202808456475</v>
      </c>
      <c r="I146" s="34"/>
    </row>
    <row r="147" spans="2:11" ht="10.5" customHeight="1" x14ac:dyDescent="0.2">
      <c r="B147" s="16" t="s">
        <v>382</v>
      </c>
      <c r="C147" s="289"/>
      <c r="D147" s="289">
        <v>333991.3</v>
      </c>
      <c r="E147" s="289">
        <v>333991.3</v>
      </c>
      <c r="F147" s="290"/>
      <c r="G147" s="290">
        <v>1950</v>
      </c>
      <c r="H147" s="179">
        <v>-9.8479873308829458E-2</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140</v>
      </c>
      <c r="D150" s="289">
        <v>1010893.942311003</v>
      </c>
      <c r="E150" s="289">
        <v>1011033.942311003</v>
      </c>
      <c r="F150" s="290">
        <v>1128.5150000000003</v>
      </c>
      <c r="G150" s="290">
        <v>2871.4552420000005</v>
      </c>
      <c r="H150" s="179">
        <v>0.34332208757724625</v>
      </c>
      <c r="I150" s="34"/>
    </row>
    <row r="151" spans="2:11" ht="10.5" customHeight="1" x14ac:dyDescent="0.2">
      <c r="B151" s="41" t="s">
        <v>120</v>
      </c>
      <c r="C151" s="293">
        <v>24495284.079999886</v>
      </c>
      <c r="D151" s="293">
        <v>47948436.393435933</v>
      </c>
      <c r="E151" s="293">
        <v>72443720.473435834</v>
      </c>
      <c r="F151" s="294">
        <v>31654.975000000002</v>
      </c>
      <c r="G151" s="294">
        <v>474786.40724199999</v>
      </c>
      <c r="H151" s="286">
        <v>9.3459693266007671E-2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28.2.2024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205726986.47000039</v>
      </c>
      <c r="D163" s="289">
        <v>22481066.369999971</v>
      </c>
      <c r="E163" s="289">
        <v>228208052.84000039</v>
      </c>
      <c r="F163" s="290">
        <v>304659.63999999996</v>
      </c>
      <c r="G163" s="290">
        <v>1897326.4900000002</v>
      </c>
      <c r="H163" s="179">
        <v>-8.248471775199262E-2</v>
      </c>
      <c r="I163" s="36"/>
      <c r="J163" s="5"/>
    </row>
    <row r="164" spans="1:11" s="28" customFormat="1" ht="10.5" customHeight="1" x14ac:dyDescent="0.2">
      <c r="A164" s="24"/>
      <c r="B164" s="16" t="s">
        <v>117</v>
      </c>
      <c r="C164" s="289">
        <v>120129971.92000014</v>
      </c>
      <c r="D164" s="289">
        <v>15807632.620000001</v>
      </c>
      <c r="E164" s="289">
        <v>135937604.54000014</v>
      </c>
      <c r="F164" s="290">
        <v>9854.4600000000028</v>
      </c>
      <c r="G164" s="290">
        <v>977753.55999999994</v>
      </c>
      <c r="H164" s="179">
        <v>-0.1081634175878966</v>
      </c>
      <c r="I164" s="36"/>
      <c r="J164" s="5"/>
    </row>
    <row r="165" spans="1:11" s="28" customFormat="1" ht="10.5" customHeight="1" x14ac:dyDescent="0.2">
      <c r="A165" s="24"/>
      <c r="B165" s="16" t="s">
        <v>118</v>
      </c>
      <c r="C165" s="289">
        <v>3724703.5400000024</v>
      </c>
      <c r="D165" s="289">
        <v>74618954.609999999</v>
      </c>
      <c r="E165" s="289">
        <v>78343658.150000006</v>
      </c>
      <c r="F165" s="290"/>
      <c r="G165" s="290">
        <v>411755.07999999996</v>
      </c>
      <c r="H165" s="179">
        <v>5.4194938422334804E-2</v>
      </c>
      <c r="I165" s="36"/>
      <c r="J165" s="5"/>
    </row>
    <row r="166" spans="1:11" s="28" customFormat="1" ht="10.5" customHeight="1" x14ac:dyDescent="0.2">
      <c r="A166" s="24"/>
      <c r="B166" s="16" t="s">
        <v>166</v>
      </c>
      <c r="C166" s="289">
        <v>36453384.909999773</v>
      </c>
      <c r="D166" s="289">
        <v>2960481.4199999883</v>
      </c>
      <c r="E166" s="289">
        <v>39413866.329999767</v>
      </c>
      <c r="F166" s="290">
        <v>4618.0199999999995</v>
      </c>
      <c r="G166" s="290">
        <v>301947.7300000001</v>
      </c>
      <c r="H166" s="179">
        <v>-5.12169028944921E-2</v>
      </c>
      <c r="I166" s="36"/>
      <c r="J166" s="5"/>
    </row>
    <row r="167" spans="1:11" s="28" customFormat="1" ht="10.5" customHeight="1" x14ac:dyDescent="0.2">
      <c r="A167" s="24"/>
      <c r="B167" s="16" t="s">
        <v>22</v>
      </c>
      <c r="C167" s="289">
        <v>24624885.970000144</v>
      </c>
      <c r="D167" s="289">
        <v>2855812.0899999975</v>
      </c>
      <c r="E167" s="289">
        <v>27480698.06000014</v>
      </c>
      <c r="F167" s="290">
        <v>1309</v>
      </c>
      <c r="G167" s="290">
        <v>184861.58000000007</v>
      </c>
      <c r="H167" s="179">
        <v>-9.3978040766833026E-2</v>
      </c>
      <c r="I167" s="36"/>
      <c r="J167" s="5"/>
    </row>
    <row r="168" spans="1:11" s="28" customFormat="1" ht="10.5" customHeight="1" x14ac:dyDescent="0.2">
      <c r="A168" s="24"/>
      <c r="B168" s="16" t="s">
        <v>115</v>
      </c>
      <c r="C168" s="289">
        <v>20918130.510000009</v>
      </c>
      <c r="D168" s="289">
        <v>17548432.009999979</v>
      </c>
      <c r="E168" s="289">
        <v>38466562.519999981</v>
      </c>
      <c r="F168" s="290">
        <v>2445827.9799999967</v>
      </c>
      <c r="G168" s="290">
        <v>237736.57000000007</v>
      </c>
      <c r="H168" s="179">
        <v>2.2093827132969146E-2</v>
      </c>
      <c r="I168" s="36"/>
      <c r="J168" s="5"/>
    </row>
    <row r="169" spans="1:11" s="28" customFormat="1" ht="10.5" customHeight="1" x14ac:dyDescent="0.2">
      <c r="A169" s="24"/>
      <c r="B169" s="16" t="s">
        <v>114</v>
      </c>
      <c r="C169" s="289">
        <v>236399.71000000022</v>
      </c>
      <c r="D169" s="289">
        <v>13053143.520000033</v>
      </c>
      <c r="E169" s="289">
        <v>13289543.230000034</v>
      </c>
      <c r="F169" s="290">
        <v>1572.91</v>
      </c>
      <c r="G169" s="290">
        <v>81574.3100000001</v>
      </c>
      <c r="H169" s="179">
        <v>0.10779011126853333</v>
      </c>
      <c r="I169" s="36"/>
      <c r="J169" s="5"/>
    </row>
    <row r="170" spans="1:11" s="28" customFormat="1" ht="10.5" customHeight="1" x14ac:dyDescent="0.2">
      <c r="A170" s="24"/>
      <c r="B170" s="16" t="s">
        <v>100</v>
      </c>
      <c r="C170" s="289">
        <v>7248.9400000000078</v>
      </c>
      <c r="D170" s="289">
        <v>6737.53</v>
      </c>
      <c r="E170" s="289">
        <v>13986.470000000007</v>
      </c>
      <c r="F170" s="290"/>
      <c r="G170" s="290">
        <v>118.74000000000001</v>
      </c>
      <c r="H170" s="179">
        <v>0.44895921067217093</v>
      </c>
      <c r="I170" s="36"/>
      <c r="J170" s="5"/>
    </row>
    <row r="171" spans="1:11" s="28" customFormat="1" ht="10.5" customHeight="1" x14ac:dyDescent="0.2">
      <c r="A171" s="24"/>
      <c r="B171" s="16" t="s">
        <v>283</v>
      </c>
      <c r="C171" s="289"/>
      <c r="D171" s="289">
        <v>-21528</v>
      </c>
      <c r="E171" s="289">
        <v>-21528</v>
      </c>
      <c r="F171" s="290"/>
      <c r="G171" s="290">
        <v>-120</v>
      </c>
      <c r="H171" s="179">
        <v>0.20080321285140568</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271859.01573500002</v>
      </c>
      <c r="E173" s="289">
        <v>271859.01573500002</v>
      </c>
      <c r="F173" s="290"/>
      <c r="G173" s="290"/>
      <c r="H173" s="179"/>
      <c r="I173" s="36"/>
      <c r="J173" s="5"/>
    </row>
    <row r="174" spans="1:11" s="28" customFormat="1" ht="12.75" customHeight="1" x14ac:dyDescent="0.2">
      <c r="A174" s="24"/>
      <c r="B174" s="16" t="s">
        <v>374</v>
      </c>
      <c r="C174" s="289">
        <v>277904.19</v>
      </c>
      <c r="D174" s="289">
        <v>234943.22499999992</v>
      </c>
      <c r="E174" s="289">
        <v>512847.41499999992</v>
      </c>
      <c r="F174" s="290"/>
      <c r="G174" s="290">
        <v>1626</v>
      </c>
      <c r="H174" s="179">
        <v>9.161223429817289E-2</v>
      </c>
      <c r="I174" s="36"/>
      <c r="J174" s="5"/>
    </row>
    <row r="175" spans="1:11" s="28" customFormat="1" ht="12.75" customHeight="1" x14ac:dyDescent="0.2">
      <c r="A175" s="24"/>
      <c r="B175" s="574" t="s">
        <v>451</v>
      </c>
      <c r="C175" s="289"/>
      <c r="D175" s="289">
        <v>3672.78</v>
      </c>
      <c r="E175" s="289">
        <v>3672.78</v>
      </c>
      <c r="F175" s="290"/>
      <c r="G175" s="290"/>
      <c r="H175" s="179">
        <v>-0.72499045308533816</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338538.74</v>
      </c>
      <c r="E177" s="289">
        <v>338538.74</v>
      </c>
      <c r="F177" s="290"/>
      <c r="G177" s="290">
        <v>2118</v>
      </c>
      <c r="H177" s="179">
        <v>0.21088758454676482</v>
      </c>
      <c r="I177" s="36"/>
    </row>
    <row r="178" spans="1:11" s="28" customFormat="1" ht="14.25" customHeight="1" x14ac:dyDescent="0.2">
      <c r="A178" s="24"/>
      <c r="B178" s="35" t="s">
        <v>119</v>
      </c>
      <c r="C178" s="291">
        <v>412099616.1600005</v>
      </c>
      <c r="D178" s="291">
        <v>150159745.93073496</v>
      </c>
      <c r="E178" s="291">
        <v>562259362.09073532</v>
      </c>
      <c r="F178" s="292">
        <v>2767842.0099999965</v>
      </c>
      <c r="G178" s="292">
        <v>4096698.0599999996</v>
      </c>
      <c r="H178" s="178">
        <v>-5.9529918781589863E-2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40394289.509999909</v>
      </c>
      <c r="D180" s="289">
        <v>28660590.608300015</v>
      </c>
      <c r="E180" s="289">
        <v>69054880.118299916</v>
      </c>
      <c r="F180" s="290"/>
      <c r="G180" s="290">
        <v>235328.05625000005</v>
      </c>
      <c r="H180" s="179">
        <v>0.23006547697912749</v>
      </c>
      <c r="I180" s="36"/>
      <c r="J180" s="5"/>
    </row>
    <row r="181" spans="1:11" s="28" customFormat="1" ht="10.5" customHeight="1" x14ac:dyDescent="0.2">
      <c r="A181" s="24"/>
      <c r="B181" s="16" t="s">
        <v>387</v>
      </c>
      <c r="C181" s="289">
        <v>7720.3844500000041</v>
      </c>
      <c r="D181" s="289">
        <v>200060.65007999985</v>
      </c>
      <c r="E181" s="289">
        <v>207781.03452999986</v>
      </c>
      <c r="F181" s="290"/>
      <c r="G181" s="290">
        <v>217.96259999999998</v>
      </c>
      <c r="H181" s="179">
        <v>0.34867568191397913</v>
      </c>
      <c r="I181" s="36"/>
      <c r="J181" s="5"/>
    </row>
    <row r="182" spans="1:11" s="28" customFormat="1" ht="10.5" customHeight="1" x14ac:dyDescent="0.2">
      <c r="A182" s="24"/>
      <c r="B182" s="16" t="s">
        <v>104</v>
      </c>
      <c r="C182" s="289">
        <v>35727936.840000033</v>
      </c>
      <c r="D182" s="289">
        <v>24010600.440000009</v>
      </c>
      <c r="E182" s="289">
        <v>59738537.280000053</v>
      </c>
      <c r="F182" s="290"/>
      <c r="G182" s="290">
        <v>326384.95999999996</v>
      </c>
      <c r="H182" s="179">
        <v>0.10752182838258784</v>
      </c>
      <c r="I182" s="36"/>
      <c r="J182" s="5"/>
    </row>
    <row r="183" spans="1:11" s="28" customFormat="1" ht="10.5" customHeight="1" x14ac:dyDescent="0.2">
      <c r="A183" s="24"/>
      <c r="B183" s="33" t="s">
        <v>106</v>
      </c>
      <c r="C183" s="289">
        <v>28818309.950000022</v>
      </c>
      <c r="D183" s="289">
        <v>21988398.620000005</v>
      </c>
      <c r="E183" s="289">
        <v>50806708.57000003</v>
      </c>
      <c r="F183" s="290"/>
      <c r="G183" s="290">
        <v>306050.5799999999</v>
      </c>
      <c r="H183" s="179">
        <v>0.12666331072809367</v>
      </c>
      <c r="I183" s="36"/>
      <c r="J183" s="5"/>
    </row>
    <row r="184" spans="1:11" s="28" customFormat="1" ht="10.5" customHeight="1" x14ac:dyDescent="0.2">
      <c r="A184" s="24"/>
      <c r="B184" s="33" t="s">
        <v>304</v>
      </c>
      <c r="C184" s="289">
        <v>693240.27000000083</v>
      </c>
      <c r="D184" s="289">
        <v>1872135.06</v>
      </c>
      <c r="E184" s="289">
        <v>2565375.330000001</v>
      </c>
      <c r="F184" s="290"/>
      <c r="G184" s="290">
        <v>36701.150000000009</v>
      </c>
      <c r="H184" s="179">
        <v>0.32090026618965695</v>
      </c>
      <c r="I184" s="36"/>
      <c r="J184" s="5"/>
    </row>
    <row r="185" spans="1:11" s="28" customFormat="1" ht="10.5" customHeight="1" x14ac:dyDescent="0.2">
      <c r="A185" s="24"/>
      <c r="B185" s="33" t="s">
        <v>305</v>
      </c>
      <c r="C185" s="289">
        <v>1122.1699999999998</v>
      </c>
      <c r="D185" s="289">
        <v>190450.14000000007</v>
      </c>
      <c r="E185" s="289">
        <v>191572.31000000006</v>
      </c>
      <c r="F185" s="290"/>
      <c r="G185" s="290">
        <v>2253.4299999999998</v>
      </c>
      <c r="H185" s="179">
        <v>0.13308371132401131</v>
      </c>
      <c r="I185" s="36"/>
      <c r="J185" s="5"/>
    </row>
    <row r="186" spans="1:11" s="28" customFormat="1" ht="10.5" customHeight="1" x14ac:dyDescent="0.2">
      <c r="A186" s="24"/>
      <c r="B186" s="33" t="s">
        <v>306</v>
      </c>
      <c r="C186" s="289">
        <v>8684.6299999999974</v>
      </c>
      <c r="D186" s="289">
        <v>640604.90999999957</v>
      </c>
      <c r="E186" s="289">
        <v>649289.53999999957</v>
      </c>
      <c r="F186" s="290"/>
      <c r="G186" s="290">
        <v>7363.4800000000014</v>
      </c>
      <c r="H186" s="179">
        <v>-0.24917444284157275</v>
      </c>
      <c r="I186" s="36"/>
      <c r="J186" s="5"/>
    </row>
    <row r="187" spans="1:11" s="28" customFormat="1" ht="10.5" customHeight="1" x14ac:dyDescent="0.2">
      <c r="A187" s="24"/>
      <c r="B187" s="33" t="s">
        <v>307</v>
      </c>
      <c r="C187" s="289">
        <v>3650035.4000000046</v>
      </c>
      <c r="D187" s="289">
        <v>1933314.3799999976</v>
      </c>
      <c r="E187" s="289">
        <v>5583349.7800000012</v>
      </c>
      <c r="F187" s="290"/>
      <c r="G187" s="290">
        <v>27475.199999999997</v>
      </c>
      <c r="H187" s="179">
        <v>9.5525137675710914E-2</v>
      </c>
      <c r="I187" s="36"/>
      <c r="J187" s="5"/>
    </row>
    <row r="188" spans="1:11" s="28" customFormat="1" ht="10.5" customHeight="1" x14ac:dyDescent="0.2">
      <c r="A188" s="24"/>
      <c r="B188" s="33" t="s">
        <v>308</v>
      </c>
      <c r="C188" s="289">
        <v>4886326.100000008</v>
      </c>
      <c r="D188" s="289">
        <v>2011601.8799999997</v>
      </c>
      <c r="E188" s="289">
        <v>6897927.980000007</v>
      </c>
      <c r="F188" s="290"/>
      <c r="G188" s="290">
        <v>33181.760000000002</v>
      </c>
      <c r="H188" s="179">
        <v>3.8258606536498707E-2</v>
      </c>
      <c r="I188" s="36"/>
      <c r="J188" s="5"/>
      <c r="K188" s="5"/>
    </row>
    <row r="189" spans="1:11" s="28" customFormat="1" ht="10.5" customHeight="1" x14ac:dyDescent="0.2">
      <c r="A189" s="24"/>
      <c r="B189" s="33" t="s">
        <v>309</v>
      </c>
      <c r="C189" s="289">
        <v>19578901.380000006</v>
      </c>
      <c r="D189" s="289">
        <v>15340292.250000009</v>
      </c>
      <c r="E189" s="289">
        <v>34919193.630000018</v>
      </c>
      <c r="F189" s="290"/>
      <c r="G189" s="290">
        <v>199075.55999999997</v>
      </c>
      <c r="H189" s="179">
        <v>0.14946637638568738</v>
      </c>
      <c r="I189" s="36"/>
      <c r="J189" s="5"/>
      <c r="K189" s="5"/>
    </row>
    <row r="190" spans="1:11" ht="10.5" customHeight="1" x14ac:dyDescent="0.2">
      <c r="B190" s="33" t="s">
        <v>105</v>
      </c>
      <c r="C190" s="289">
        <v>6909626.8900000155</v>
      </c>
      <c r="D190" s="289">
        <v>2022201.8199999989</v>
      </c>
      <c r="E190" s="289">
        <v>8931828.7100000139</v>
      </c>
      <c r="F190" s="290"/>
      <c r="G190" s="290">
        <v>20334.38</v>
      </c>
      <c r="H190" s="179">
        <v>9.9218219020702492E-3</v>
      </c>
      <c r="I190" s="34"/>
    </row>
    <row r="191" spans="1:11" ht="10.5" customHeight="1" x14ac:dyDescent="0.2">
      <c r="B191" s="16" t="s">
        <v>116</v>
      </c>
      <c r="C191" s="289">
        <v>39027230.18</v>
      </c>
      <c r="D191" s="289">
        <v>5105995.8400000026</v>
      </c>
      <c r="E191" s="289">
        <v>44133226.020000003</v>
      </c>
      <c r="F191" s="290"/>
      <c r="G191" s="290">
        <v>130933.37000000004</v>
      </c>
      <c r="H191" s="179">
        <v>-4.9594577951330487E-2</v>
      </c>
      <c r="I191" s="34"/>
    </row>
    <row r="192" spans="1:11" ht="10.5" customHeight="1" x14ac:dyDescent="0.2">
      <c r="B192" s="16" t="s">
        <v>117</v>
      </c>
      <c r="C192" s="289">
        <v>24585494.43</v>
      </c>
      <c r="D192" s="289">
        <v>4481167.99</v>
      </c>
      <c r="E192" s="289">
        <v>29066662.420000002</v>
      </c>
      <c r="F192" s="290"/>
      <c r="G192" s="290">
        <v>73756.86</v>
      </c>
      <c r="H192" s="179">
        <v>-7.5103099996079448E-2</v>
      </c>
      <c r="I192" s="34"/>
      <c r="K192" s="28"/>
    </row>
    <row r="193" spans="1:11" ht="10.5" customHeight="1" x14ac:dyDescent="0.2">
      <c r="B193" s="16" t="s">
        <v>118</v>
      </c>
      <c r="C193" s="289">
        <v>420158.68999999936</v>
      </c>
      <c r="D193" s="289">
        <v>7951555.4900000002</v>
      </c>
      <c r="E193" s="289">
        <v>8371714.1799999997</v>
      </c>
      <c r="F193" s="290"/>
      <c r="G193" s="290">
        <v>7029.46</v>
      </c>
      <c r="H193" s="179">
        <v>0.11002106791676747</v>
      </c>
      <c r="I193" s="34"/>
      <c r="K193" s="28"/>
    </row>
    <row r="194" spans="1:11" s="28" customFormat="1" ht="10.5" customHeight="1" x14ac:dyDescent="0.2">
      <c r="A194" s="24"/>
      <c r="B194" s="16" t="s">
        <v>115</v>
      </c>
      <c r="C194" s="289">
        <v>3904565.3599999864</v>
      </c>
      <c r="D194" s="289">
        <v>5203944.169999999</v>
      </c>
      <c r="E194" s="289">
        <v>9108509.5299999844</v>
      </c>
      <c r="F194" s="290"/>
      <c r="G194" s="290">
        <v>20942.119999999995</v>
      </c>
      <c r="H194" s="179">
        <v>4.9499523830055736E-2</v>
      </c>
      <c r="I194" s="36"/>
      <c r="J194" s="5"/>
    </row>
    <row r="195" spans="1:11" s="28" customFormat="1" ht="10.5" customHeight="1" x14ac:dyDescent="0.2">
      <c r="A195" s="24"/>
      <c r="B195" s="16" t="s">
        <v>114</v>
      </c>
      <c r="C195" s="289">
        <v>34009.439999999973</v>
      </c>
      <c r="D195" s="289">
        <v>4118617.219999989</v>
      </c>
      <c r="E195" s="289">
        <v>4152626.659999989</v>
      </c>
      <c r="F195" s="290"/>
      <c r="G195" s="290">
        <v>11750.399999999998</v>
      </c>
      <c r="H195" s="179">
        <v>7.998576090333942E-2</v>
      </c>
      <c r="I195" s="36"/>
      <c r="J195" s="5"/>
      <c r="K195" s="5"/>
    </row>
    <row r="196" spans="1:11" s="28" customFormat="1" ht="10.5" customHeight="1" x14ac:dyDescent="0.2">
      <c r="A196" s="24"/>
      <c r="B196" s="16" t="s">
        <v>95</v>
      </c>
      <c r="C196" s="289">
        <v>309815.72000000038</v>
      </c>
      <c r="D196" s="289">
        <v>1620850.4200000002</v>
      </c>
      <c r="E196" s="289">
        <v>1930666.1400000006</v>
      </c>
      <c r="F196" s="290"/>
      <c r="G196" s="290">
        <v>5873.28</v>
      </c>
      <c r="H196" s="179">
        <v>6.7199096715952367E-2</v>
      </c>
      <c r="I196" s="36"/>
      <c r="J196" s="5"/>
      <c r="K196" s="5"/>
    </row>
    <row r="197" spans="1:11" ht="10.5" customHeight="1" x14ac:dyDescent="0.2">
      <c r="B197" s="16" t="s">
        <v>381</v>
      </c>
      <c r="C197" s="289">
        <v>18332573.880000003</v>
      </c>
      <c r="D197" s="289">
        <v>2922380.9724999997</v>
      </c>
      <c r="E197" s="289">
        <v>21254954.852500007</v>
      </c>
      <c r="F197" s="290"/>
      <c r="G197" s="290">
        <v>112357.72000000002</v>
      </c>
      <c r="H197" s="179">
        <v>0.7592416571643168</v>
      </c>
      <c r="I197" s="20"/>
    </row>
    <row r="198" spans="1:11" ht="10.5" customHeight="1" x14ac:dyDescent="0.2">
      <c r="B198" s="16" t="s">
        <v>418</v>
      </c>
      <c r="C198" s="289"/>
      <c r="D198" s="289">
        <v>10467</v>
      </c>
      <c r="E198" s="289">
        <v>10467</v>
      </c>
      <c r="F198" s="290"/>
      <c r="G198" s="290"/>
      <c r="H198" s="179">
        <v>-0.45009948236762576</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929876.88000000012</v>
      </c>
      <c r="E200" s="289">
        <v>929876.88000000012</v>
      </c>
      <c r="F200" s="290"/>
      <c r="G200" s="290"/>
      <c r="H200" s="179">
        <v>0.68505868663366076</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670458.20266800001</v>
      </c>
      <c r="E202" s="289">
        <v>670458.20266800001</v>
      </c>
      <c r="F202" s="290"/>
      <c r="G202" s="290"/>
      <c r="H202" s="179">
        <v>0.82611650126878389</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140066.29999999993</v>
      </c>
      <c r="D206" s="289">
        <v>900768.2300000001</v>
      </c>
      <c r="E206" s="289">
        <v>1040834.5299999999</v>
      </c>
      <c r="F206" s="290"/>
      <c r="G206" s="290">
        <v>3546.49</v>
      </c>
      <c r="H206" s="179">
        <v>0.19001127294763065</v>
      </c>
      <c r="I206" s="34"/>
    </row>
    <row r="207" spans="1:11" ht="10.5" customHeight="1" x14ac:dyDescent="0.2">
      <c r="B207" s="16" t="s">
        <v>388</v>
      </c>
      <c r="C207" s="289">
        <v>3547.1155500000018</v>
      </c>
      <c r="D207" s="289">
        <v>160216.54992000014</v>
      </c>
      <c r="E207" s="289">
        <v>163763.66547000012</v>
      </c>
      <c r="F207" s="290"/>
      <c r="G207" s="290">
        <v>132.03739999999999</v>
      </c>
      <c r="H207" s="179">
        <v>9.6325864399855021E-2</v>
      </c>
      <c r="I207" s="34"/>
    </row>
    <row r="208" spans="1:11" ht="10.5" customHeight="1" x14ac:dyDescent="0.2">
      <c r="B208" s="16" t="s">
        <v>94</v>
      </c>
      <c r="C208" s="289">
        <v>1767.2999999999995</v>
      </c>
      <c r="D208" s="289">
        <v>50611</v>
      </c>
      <c r="E208" s="289">
        <v>52378.3</v>
      </c>
      <c r="F208" s="290"/>
      <c r="G208" s="290"/>
      <c r="H208" s="179">
        <v>-0.2755591190192096</v>
      </c>
      <c r="I208" s="34"/>
      <c r="K208" s="28"/>
    </row>
    <row r="209" spans="1:11" ht="10.5" customHeight="1" x14ac:dyDescent="0.2">
      <c r="B209" s="16" t="s">
        <v>92</v>
      </c>
      <c r="C209" s="289">
        <v>51602.360000000022</v>
      </c>
      <c r="D209" s="289">
        <v>8276.5200000000023</v>
      </c>
      <c r="E209" s="289">
        <v>59878.880000000019</v>
      </c>
      <c r="F209" s="290"/>
      <c r="G209" s="290">
        <v>70</v>
      </c>
      <c r="H209" s="179">
        <v>5.0554158779902991E-3</v>
      </c>
      <c r="I209" s="34"/>
    </row>
    <row r="210" spans="1:11" s="28" customFormat="1" ht="10.5" customHeight="1" x14ac:dyDescent="0.2">
      <c r="A210" s="24"/>
      <c r="B210" s="16" t="s">
        <v>93</v>
      </c>
      <c r="C210" s="289">
        <v>51713.69000000001</v>
      </c>
      <c r="D210" s="289">
        <v>7522.5</v>
      </c>
      <c r="E210" s="289">
        <v>59236.19000000001</v>
      </c>
      <c r="F210" s="290"/>
      <c r="G210" s="290"/>
      <c r="H210" s="179">
        <v>0.12788945058502099</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220026.54000000004</v>
      </c>
      <c r="D212" s="289">
        <v>1674088.04</v>
      </c>
      <c r="E212" s="289">
        <v>1894114.5800000003</v>
      </c>
      <c r="F212" s="290"/>
      <c r="G212" s="290">
        <v>6424.74</v>
      </c>
      <c r="H212" s="179">
        <v>0.70352014650466321</v>
      </c>
      <c r="I212" s="34"/>
    </row>
    <row r="213" spans="1:11" ht="10.5" customHeight="1" x14ac:dyDescent="0.2">
      <c r="B213" s="16" t="s">
        <v>107</v>
      </c>
      <c r="C213" s="289"/>
      <c r="D213" s="289">
        <v>500</v>
      </c>
      <c r="E213" s="289">
        <v>500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12703.599999999999</v>
      </c>
      <c r="D218" s="289">
        <v>23457.379999999997</v>
      </c>
      <c r="E218" s="289">
        <v>36160.979999999996</v>
      </c>
      <c r="F218" s="290"/>
      <c r="G218" s="290">
        <v>65.400000000000006</v>
      </c>
      <c r="H218" s="179">
        <v>0.88184753284817385</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15911.27</v>
      </c>
      <c r="D221" s="295">
        <v>8055.57</v>
      </c>
      <c r="E221" s="295">
        <v>23966.840000000004</v>
      </c>
      <c r="F221" s="296"/>
      <c r="G221" s="296">
        <v>644</v>
      </c>
      <c r="H221" s="190">
        <v>0.44322824740567079</v>
      </c>
      <c r="I221" s="47"/>
      <c r="J221" s="5"/>
    </row>
    <row r="222" spans="1:11" s="28" customFormat="1" ht="10.5" customHeight="1" x14ac:dyDescent="0.2">
      <c r="A222" s="24"/>
      <c r="B222" s="16" t="s">
        <v>382</v>
      </c>
      <c r="C222" s="295"/>
      <c r="D222" s="295">
        <v>770</v>
      </c>
      <c r="E222" s="295">
        <v>770</v>
      </c>
      <c r="F222" s="296"/>
      <c r="G222" s="296"/>
      <c r="H222" s="190">
        <v>-0.40796555435952631</v>
      </c>
      <c r="I222" s="47"/>
      <c r="J222" s="5"/>
    </row>
    <row r="223" spans="1:11" s="28" customFormat="1" ht="10.5" customHeight="1" x14ac:dyDescent="0.2">
      <c r="A223" s="24"/>
      <c r="B223" s="268" t="s">
        <v>255</v>
      </c>
      <c r="C223" s="295"/>
      <c r="D223" s="295">
        <v>48450</v>
      </c>
      <c r="E223" s="295">
        <v>48450</v>
      </c>
      <c r="F223" s="296"/>
      <c r="G223" s="296">
        <v>150</v>
      </c>
      <c r="H223" s="190">
        <v>5.9016393442622883E-2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129119.63345200001</v>
      </c>
      <c r="E227" s="295">
        <v>129119.63345200001</v>
      </c>
      <c r="F227" s="296"/>
      <c r="G227" s="296"/>
      <c r="H227" s="190"/>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11920.151800000001</v>
      </c>
      <c r="E229" s="295">
        <v>11920.151800000001</v>
      </c>
      <c r="F229" s="296"/>
      <c r="G229" s="296"/>
      <c r="H229" s="190">
        <v>0.22832566587593184</v>
      </c>
      <c r="I229" s="47"/>
      <c r="J229" s="5"/>
    </row>
    <row r="230" spans="1:11" s="28" customFormat="1" ht="10.5" customHeight="1" x14ac:dyDescent="0.2">
      <c r="A230" s="24"/>
      <c r="B230" s="16" t="s">
        <v>374</v>
      </c>
      <c r="C230" s="295">
        <v>28390.799999999999</v>
      </c>
      <c r="D230" s="295">
        <v>20770.462500000031</v>
      </c>
      <c r="E230" s="295">
        <v>49161.262500000026</v>
      </c>
      <c r="F230" s="296"/>
      <c r="G230" s="296">
        <v>201</v>
      </c>
      <c r="H230" s="190">
        <v>0.27159417188211288</v>
      </c>
      <c r="I230" s="47"/>
      <c r="J230" s="5"/>
    </row>
    <row r="231" spans="1:11" s="28" customFormat="1" ht="10.5" customHeight="1" x14ac:dyDescent="0.2">
      <c r="A231" s="24"/>
      <c r="B231" s="16" t="s">
        <v>420</v>
      </c>
      <c r="C231" s="295"/>
      <c r="D231" s="295">
        <v>330109.51750000002</v>
      </c>
      <c r="E231" s="295">
        <v>330109.51750000002</v>
      </c>
      <c r="F231" s="296"/>
      <c r="G231" s="296"/>
      <c r="H231" s="190"/>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72148.069999999992</v>
      </c>
      <c r="D234" s="295">
        <v>350445.0043780001</v>
      </c>
      <c r="E234" s="295">
        <v>422593.07437800011</v>
      </c>
      <c r="F234" s="296"/>
      <c r="G234" s="296">
        <v>1599.9452080000001</v>
      </c>
      <c r="H234" s="190">
        <v>0.24890729408516288</v>
      </c>
      <c r="I234" s="47"/>
      <c r="J234" s="5"/>
      <c r="K234" s="5"/>
    </row>
    <row r="235" spans="1:11" s="28" customFormat="1" ht="10.5" customHeight="1" x14ac:dyDescent="0.2">
      <c r="A235" s="24"/>
      <c r="B235" s="16" t="s">
        <v>283</v>
      </c>
      <c r="C235" s="295"/>
      <c r="D235" s="295">
        <v>-201960</v>
      </c>
      <c r="E235" s="295">
        <v>-201960</v>
      </c>
      <c r="F235" s="296"/>
      <c r="G235" s="296">
        <v>-456</v>
      </c>
      <c r="H235" s="190">
        <v>0.22417806226360204</v>
      </c>
      <c r="I235" s="47"/>
      <c r="J235" s="5"/>
    </row>
    <row r="236" spans="1:11" s="28" customFormat="1" ht="12.75" customHeight="1" x14ac:dyDescent="0.2">
      <c r="A236" s="24"/>
      <c r="B236" s="16" t="s">
        <v>279</v>
      </c>
      <c r="C236" s="295">
        <v>40</v>
      </c>
      <c r="D236" s="295">
        <v>-3184903</v>
      </c>
      <c r="E236" s="295">
        <v>-3184863</v>
      </c>
      <c r="F236" s="296"/>
      <c r="G236" s="296">
        <v>-13484</v>
      </c>
      <c r="H236" s="190">
        <v>0.2320062295390164</v>
      </c>
      <c r="I236" s="47"/>
    </row>
    <row r="237" spans="1:11" ht="10.5" customHeight="1" x14ac:dyDescent="0.2">
      <c r="B237" s="35" t="s">
        <v>245</v>
      </c>
      <c r="C237" s="297">
        <v>163341711.47999996</v>
      </c>
      <c r="D237" s="297">
        <v>86224783.443098009</v>
      </c>
      <c r="E237" s="297">
        <v>249566494.923098</v>
      </c>
      <c r="F237" s="298"/>
      <c r="G237" s="298">
        <v>923467.80145800009</v>
      </c>
      <c r="H237" s="180">
        <v>0.11871467205145558</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875439289.09000123</v>
      </c>
      <c r="D239" s="295">
        <v>511752412.90391523</v>
      </c>
      <c r="E239" s="295">
        <v>1387191701.9939167</v>
      </c>
      <c r="F239" s="296">
        <v>58637287.299999952</v>
      </c>
      <c r="G239" s="296">
        <v>7959980.6982500041</v>
      </c>
      <c r="H239" s="190">
        <v>0.10541417856248847</v>
      </c>
      <c r="I239" s="47"/>
    </row>
    <row r="240" spans="1:11" ht="10.5" customHeight="1" x14ac:dyDescent="0.2">
      <c r="B240" s="16" t="s">
        <v>387</v>
      </c>
      <c r="C240" s="295">
        <v>140075.57554799994</v>
      </c>
      <c r="D240" s="295">
        <v>7230170.6180809969</v>
      </c>
      <c r="E240" s="295">
        <v>7370246.1936289966</v>
      </c>
      <c r="F240" s="296">
        <v>52166.147799999999</v>
      </c>
      <c r="G240" s="296">
        <v>2038.9167500000001</v>
      </c>
      <c r="H240" s="190">
        <v>0.18599670166964355</v>
      </c>
      <c r="I240" s="47"/>
    </row>
    <row r="241" spans="2:9" ht="10.5" customHeight="1" x14ac:dyDescent="0.2">
      <c r="B241" s="16" t="s">
        <v>104</v>
      </c>
      <c r="C241" s="295">
        <v>629503577.61999941</v>
      </c>
      <c r="D241" s="295">
        <v>1177486076.9099989</v>
      </c>
      <c r="E241" s="295">
        <v>1806989654.5299981</v>
      </c>
      <c r="F241" s="296">
        <v>590207448.63999927</v>
      </c>
      <c r="G241" s="296">
        <v>10892114.800000001</v>
      </c>
      <c r="H241" s="190">
        <v>7.5744348028451203E-2</v>
      </c>
      <c r="I241" s="47"/>
    </row>
    <row r="242" spans="2:9" ht="10.5" customHeight="1" x14ac:dyDescent="0.2">
      <c r="B242" s="33" t="s">
        <v>106</v>
      </c>
      <c r="C242" s="295">
        <v>578525944.37999952</v>
      </c>
      <c r="D242" s="295">
        <v>1159516408.6999989</v>
      </c>
      <c r="E242" s="295">
        <v>1738042353.0799985</v>
      </c>
      <c r="F242" s="296">
        <v>582443792.81999922</v>
      </c>
      <c r="G242" s="296">
        <v>10437407.82</v>
      </c>
      <c r="H242" s="190">
        <v>7.8913807757006404E-2</v>
      </c>
      <c r="I242" s="47"/>
    </row>
    <row r="243" spans="2:9" ht="10.5" customHeight="1" x14ac:dyDescent="0.2">
      <c r="B243" s="33" t="s">
        <v>304</v>
      </c>
      <c r="C243" s="295">
        <v>15670142.980000019</v>
      </c>
      <c r="D243" s="295">
        <v>284377701.56000012</v>
      </c>
      <c r="E243" s="295">
        <v>300047844.54000014</v>
      </c>
      <c r="F243" s="296">
        <v>239781392.4900001</v>
      </c>
      <c r="G243" s="296">
        <v>1917746.0999999996</v>
      </c>
      <c r="H243" s="190">
        <v>8.9907788331908156E-2</v>
      </c>
      <c r="I243" s="47"/>
    </row>
    <row r="244" spans="2:9" ht="10.5" customHeight="1" x14ac:dyDescent="0.2">
      <c r="B244" s="33" t="s">
        <v>305</v>
      </c>
      <c r="C244" s="295">
        <v>59970.060000000158</v>
      </c>
      <c r="D244" s="295">
        <v>7328413.3600000218</v>
      </c>
      <c r="E244" s="295">
        <v>7388383.4200000213</v>
      </c>
      <c r="F244" s="296">
        <v>7087027.5600000219</v>
      </c>
      <c r="G244" s="296">
        <v>34749.93</v>
      </c>
      <c r="H244" s="190">
        <v>-4.773050808795376E-2</v>
      </c>
      <c r="I244" s="47"/>
    </row>
    <row r="245" spans="2:9" ht="10.5" customHeight="1" x14ac:dyDescent="0.2">
      <c r="B245" s="33" t="s">
        <v>306</v>
      </c>
      <c r="C245" s="295">
        <v>790915.45000000182</v>
      </c>
      <c r="D245" s="295">
        <v>129523865.3199994</v>
      </c>
      <c r="E245" s="295">
        <v>130314780.7699994</v>
      </c>
      <c r="F245" s="296">
        <v>126690762.84999941</v>
      </c>
      <c r="G245" s="296">
        <v>795465.62999999989</v>
      </c>
      <c r="H245" s="190">
        <v>7.6266418847001249E-2</v>
      </c>
      <c r="I245" s="47"/>
    </row>
    <row r="246" spans="2:9" ht="10.5" customHeight="1" x14ac:dyDescent="0.2">
      <c r="B246" s="33" t="s">
        <v>307</v>
      </c>
      <c r="C246" s="295">
        <v>141474286.08999956</v>
      </c>
      <c r="D246" s="295">
        <v>119863800.02999972</v>
      </c>
      <c r="E246" s="295">
        <v>261338086.11999932</v>
      </c>
      <c r="F246" s="296">
        <v>11881544.420000009</v>
      </c>
      <c r="G246" s="296">
        <v>1667973.159999999</v>
      </c>
      <c r="H246" s="190">
        <v>5.3036567257098488E-2</v>
      </c>
      <c r="I246" s="47"/>
    </row>
    <row r="247" spans="2:9" ht="10.5" customHeight="1" x14ac:dyDescent="0.2">
      <c r="B247" s="33" t="s">
        <v>308</v>
      </c>
      <c r="C247" s="295">
        <v>185338584.26000082</v>
      </c>
      <c r="D247" s="295">
        <v>163981811.55999979</v>
      </c>
      <c r="E247" s="295">
        <v>349320395.82000059</v>
      </c>
      <c r="F247" s="296">
        <v>48911172.629999958</v>
      </c>
      <c r="G247" s="296">
        <v>1963301.360000001</v>
      </c>
      <c r="H247" s="190">
        <v>7.3137900016692736E-2</v>
      </c>
      <c r="I247" s="47"/>
    </row>
    <row r="248" spans="2:9" ht="10.5" customHeight="1" x14ac:dyDescent="0.2">
      <c r="B248" s="33" t="s">
        <v>309</v>
      </c>
      <c r="C248" s="295">
        <v>235192045.53999916</v>
      </c>
      <c r="D248" s="295">
        <v>454440816.86999983</v>
      </c>
      <c r="E248" s="295">
        <v>689632862.40999901</v>
      </c>
      <c r="F248" s="296">
        <v>148091892.86999977</v>
      </c>
      <c r="G248" s="296">
        <v>4058171.6400000006</v>
      </c>
      <c r="H248" s="190">
        <v>8.9305269553366928E-2</v>
      </c>
      <c r="I248" s="47"/>
    </row>
    <row r="249" spans="2:9" ht="10.5" customHeight="1" x14ac:dyDescent="0.2">
      <c r="B249" s="33" t="s">
        <v>105</v>
      </c>
      <c r="C249" s="295">
        <v>50977633.239999793</v>
      </c>
      <c r="D249" s="295">
        <v>17969668.209999997</v>
      </c>
      <c r="E249" s="295">
        <v>68947301.449999779</v>
      </c>
      <c r="F249" s="296">
        <v>7763655.8199999966</v>
      </c>
      <c r="G249" s="296">
        <v>454706.9800000001</v>
      </c>
      <c r="H249" s="190">
        <v>1.5749072271540321E-3</v>
      </c>
      <c r="I249" s="47"/>
    </row>
    <row r="250" spans="2:9" ht="10.5" customHeight="1" x14ac:dyDescent="0.2">
      <c r="B250" s="16" t="s">
        <v>116</v>
      </c>
      <c r="C250" s="295">
        <v>244754216.65000036</v>
      </c>
      <c r="D250" s="295">
        <v>27587062.209999979</v>
      </c>
      <c r="E250" s="295">
        <v>272341278.86000037</v>
      </c>
      <c r="F250" s="296">
        <v>304659.63999999996</v>
      </c>
      <c r="G250" s="296">
        <v>2028259.8600000003</v>
      </c>
      <c r="H250" s="190">
        <v>-7.7310261652504098E-2</v>
      </c>
      <c r="I250" s="47"/>
    </row>
    <row r="251" spans="2:9" ht="10.5" customHeight="1" x14ac:dyDescent="0.2">
      <c r="B251" s="16" t="s">
        <v>117</v>
      </c>
      <c r="C251" s="295">
        <v>144715466.35000011</v>
      </c>
      <c r="D251" s="295">
        <v>20288800.609999999</v>
      </c>
      <c r="E251" s="295">
        <v>165004266.96000013</v>
      </c>
      <c r="F251" s="296">
        <v>9854.4600000000028</v>
      </c>
      <c r="G251" s="296">
        <v>1051510.42</v>
      </c>
      <c r="H251" s="190">
        <v>-0.10251219720211102</v>
      </c>
      <c r="I251" s="47"/>
    </row>
    <row r="252" spans="2:9" ht="10.5" customHeight="1" x14ac:dyDescent="0.2">
      <c r="B252" s="16" t="s">
        <v>118</v>
      </c>
      <c r="C252" s="295">
        <v>4144862.2300000018</v>
      </c>
      <c r="D252" s="295">
        <v>82570510.099999994</v>
      </c>
      <c r="E252" s="295">
        <v>86715372.330000013</v>
      </c>
      <c r="F252" s="296"/>
      <c r="G252" s="296">
        <v>418784.54</v>
      </c>
      <c r="H252" s="190">
        <v>5.93384453644763E-2</v>
      </c>
      <c r="I252" s="47"/>
    </row>
    <row r="253" spans="2:9" ht="10.5" customHeight="1" x14ac:dyDescent="0.2">
      <c r="B253" s="16" t="s">
        <v>100</v>
      </c>
      <c r="C253" s="295">
        <v>17398089.949999943</v>
      </c>
      <c r="D253" s="295">
        <v>80587433.679140016</v>
      </c>
      <c r="E253" s="295">
        <v>97985523.629139945</v>
      </c>
      <c r="F253" s="296">
        <v>49058.619999999995</v>
      </c>
      <c r="G253" s="296">
        <v>329969.52999999991</v>
      </c>
      <c r="H253" s="190">
        <v>-2.0317120289063961E-3</v>
      </c>
      <c r="I253" s="47"/>
    </row>
    <row r="254" spans="2:9" ht="10.5" customHeight="1" x14ac:dyDescent="0.2">
      <c r="B254" s="16" t="s">
        <v>388</v>
      </c>
      <c r="C254" s="295">
        <v>18920.264452000047</v>
      </c>
      <c r="D254" s="295">
        <v>1927085.5519190005</v>
      </c>
      <c r="E254" s="295">
        <v>1946005.8163710004</v>
      </c>
      <c r="F254" s="296">
        <v>5704.3521999999975</v>
      </c>
      <c r="G254" s="296">
        <v>450.08324999999979</v>
      </c>
      <c r="H254" s="190">
        <v>5.6900819287400095E-2</v>
      </c>
      <c r="I254" s="20"/>
    </row>
    <row r="255" spans="2:9" ht="10.5" customHeight="1" x14ac:dyDescent="0.2">
      <c r="B255" s="16" t="s">
        <v>107</v>
      </c>
      <c r="C255" s="295"/>
      <c r="D255" s="295">
        <v>325714197.30999982</v>
      </c>
      <c r="E255" s="295">
        <v>325714197.30999982</v>
      </c>
      <c r="F255" s="296">
        <v>322817445.7099998</v>
      </c>
      <c r="G255" s="296">
        <v>1688522.7799999996</v>
      </c>
      <c r="H255" s="190">
        <v>0.14541030651328524</v>
      </c>
      <c r="I255" s="47"/>
    </row>
    <row r="256" spans="2:9" ht="10.5" customHeight="1" x14ac:dyDescent="0.2">
      <c r="B256" s="33" t="s">
        <v>110</v>
      </c>
      <c r="C256" s="289"/>
      <c r="D256" s="289">
        <v>90721486.379999995</v>
      </c>
      <c r="E256" s="289">
        <v>90721486.379999995</v>
      </c>
      <c r="F256" s="290">
        <v>90721486.379999995</v>
      </c>
      <c r="G256" s="290">
        <v>475703.2300000001</v>
      </c>
      <c r="H256" s="179">
        <v>0.11670746122856346</v>
      </c>
      <c r="I256" s="47"/>
    </row>
    <row r="257" spans="2:9" ht="10.5" customHeight="1" x14ac:dyDescent="0.2">
      <c r="B257" s="33" t="s">
        <v>109</v>
      </c>
      <c r="C257" s="295"/>
      <c r="D257" s="295">
        <v>170186709.32999986</v>
      </c>
      <c r="E257" s="295">
        <v>170186709.32999986</v>
      </c>
      <c r="F257" s="296">
        <v>170186709.32999986</v>
      </c>
      <c r="G257" s="296">
        <v>874269.54999999958</v>
      </c>
      <c r="H257" s="190">
        <v>0.13648262934089539</v>
      </c>
      <c r="I257" s="47"/>
    </row>
    <row r="258" spans="2:9" ht="10.5" customHeight="1" x14ac:dyDescent="0.2">
      <c r="B258" s="33" t="s">
        <v>112</v>
      </c>
      <c r="C258" s="295"/>
      <c r="D258" s="295">
        <v>64118950</v>
      </c>
      <c r="E258" s="295">
        <v>64118950</v>
      </c>
      <c r="F258" s="296">
        <v>61909250</v>
      </c>
      <c r="G258" s="296">
        <v>336550</v>
      </c>
      <c r="H258" s="190">
        <v>0.21528696462939756</v>
      </c>
      <c r="I258" s="47"/>
    </row>
    <row r="259" spans="2:9" ht="10.5" customHeight="1" x14ac:dyDescent="0.2">
      <c r="B259" s="33" t="s">
        <v>111</v>
      </c>
      <c r="C259" s="295"/>
      <c r="D259" s="295">
        <v>687051.6</v>
      </c>
      <c r="E259" s="295">
        <v>687051.6</v>
      </c>
      <c r="F259" s="296"/>
      <c r="G259" s="296">
        <v>2000</v>
      </c>
      <c r="H259" s="190">
        <v>0.1161915221304497</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229207.04936999996</v>
      </c>
      <c r="E263" s="295">
        <v>229207.04936999996</v>
      </c>
      <c r="F263" s="296"/>
      <c r="G263" s="296"/>
      <c r="H263" s="190">
        <v>0.11924659677132254</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24822695.869999997</v>
      </c>
      <c r="D266" s="295">
        <v>22752376.179999977</v>
      </c>
      <c r="E266" s="295">
        <v>47575072.049999975</v>
      </c>
      <c r="F266" s="296">
        <v>2445827.9799999967</v>
      </c>
      <c r="G266" s="296">
        <v>258678.69000000006</v>
      </c>
      <c r="H266" s="190">
        <v>2.7229459524597877E-2</v>
      </c>
      <c r="I266" s="47"/>
    </row>
    <row r="267" spans="2:9" ht="10.5" customHeight="1" x14ac:dyDescent="0.2">
      <c r="B267" s="16" t="s">
        <v>114</v>
      </c>
      <c r="C267" s="295">
        <v>270409.1500000002</v>
      </c>
      <c r="D267" s="295">
        <v>17171760.740000021</v>
      </c>
      <c r="E267" s="295">
        <v>17442169.890000019</v>
      </c>
      <c r="F267" s="296">
        <v>1572.91</v>
      </c>
      <c r="G267" s="296">
        <v>93324.710000000094</v>
      </c>
      <c r="H267" s="190">
        <v>0.10104140155243924</v>
      </c>
      <c r="I267" s="47"/>
    </row>
    <row r="268" spans="2:9" ht="10.5" customHeight="1" x14ac:dyDescent="0.2">
      <c r="B268" s="16" t="s">
        <v>123</v>
      </c>
      <c r="C268" s="295">
        <v>5751896.309999981</v>
      </c>
      <c r="D268" s="295">
        <v>32511158.319999926</v>
      </c>
      <c r="E268" s="295">
        <v>38263054.629999906</v>
      </c>
      <c r="F268" s="296">
        <v>13590.51</v>
      </c>
      <c r="G268" s="296">
        <v>260147.26000000004</v>
      </c>
      <c r="H268" s="190">
        <v>4.7054515112535666E-2</v>
      </c>
      <c r="I268" s="47"/>
    </row>
    <row r="269" spans="2:9" ht="10.5" customHeight="1" x14ac:dyDescent="0.2">
      <c r="B269" s="16" t="s">
        <v>95</v>
      </c>
      <c r="C269" s="295">
        <v>1079952.32</v>
      </c>
      <c r="D269" s="295">
        <v>8229870.7800000003</v>
      </c>
      <c r="E269" s="295">
        <v>9309823.1000000015</v>
      </c>
      <c r="F269" s="296">
        <v>7152364.8800000008</v>
      </c>
      <c r="G269" s="296">
        <v>26562.04</v>
      </c>
      <c r="H269" s="190">
        <v>-3.4138679862539822E-3</v>
      </c>
      <c r="I269" s="47"/>
    </row>
    <row r="270" spans="2:9" ht="10.5" customHeight="1" x14ac:dyDescent="0.2">
      <c r="B270" s="16" t="s">
        <v>422</v>
      </c>
      <c r="C270" s="295">
        <v>36685469.980000019</v>
      </c>
      <c r="D270" s="295">
        <v>16088725.222499989</v>
      </c>
      <c r="E270" s="295">
        <v>52774195.202500001</v>
      </c>
      <c r="F270" s="296">
        <v>33959.86</v>
      </c>
      <c r="G270" s="296">
        <v>306690.5</v>
      </c>
      <c r="H270" s="190">
        <v>0.34402576783188032</v>
      </c>
      <c r="I270" s="47"/>
    </row>
    <row r="271" spans="2:9" ht="10.5" customHeight="1" x14ac:dyDescent="0.2">
      <c r="B271" s="16" t="s">
        <v>418</v>
      </c>
      <c r="C271" s="295"/>
      <c r="D271" s="295">
        <v>143846.78975</v>
      </c>
      <c r="E271" s="295">
        <v>143846.78975</v>
      </c>
      <c r="F271" s="296"/>
      <c r="G271" s="296">
        <v>7392</v>
      </c>
      <c r="H271" s="190">
        <v>-0.17596335754419568</v>
      </c>
      <c r="I271" s="47"/>
    </row>
    <row r="272" spans="2:9" ht="10.5" customHeight="1" x14ac:dyDescent="0.2">
      <c r="B272" s="16" t="s">
        <v>444</v>
      </c>
      <c r="C272" s="295"/>
      <c r="D272" s="295">
        <v>1647760.5914649987</v>
      </c>
      <c r="E272" s="295">
        <v>1647760.5914649987</v>
      </c>
      <c r="F272" s="296"/>
      <c r="G272" s="296"/>
      <c r="H272" s="190">
        <v>-7.9193642152085686E-2</v>
      </c>
      <c r="I272" s="34"/>
    </row>
    <row r="273" spans="2:11" ht="10.5" customHeight="1" x14ac:dyDescent="0.2">
      <c r="B273" s="16" t="s">
        <v>441</v>
      </c>
      <c r="C273" s="295"/>
      <c r="D273" s="295">
        <v>28890768.785357989</v>
      </c>
      <c r="E273" s="295">
        <v>28890768.785357989</v>
      </c>
      <c r="F273" s="296"/>
      <c r="G273" s="296"/>
      <c r="H273" s="190"/>
      <c r="I273" s="34"/>
    </row>
    <row r="274" spans="2:11" ht="10.5" customHeight="1" x14ac:dyDescent="0.2">
      <c r="B274" s="16" t="s">
        <v>346</v>
      </c>
      <c r="C274" s="295"/>
      <c r="D274" s="295">
        <v>82915</v>
      </c>
      <c r="E274" s="295">
        <v>82915</v>
      </c>
      <c r="F274" s="296"/>
      <c r="G274" s="296"/>
      <c r="H274" s="190">
        <v>0.27160493827160503</v>
      </c>
      <c r="I274" s="47"/>
    </row>
    <row r="275" spans="2:11" ht="10.5" customHeight="1" x14ac:dyDescent="0.2">
      <c r="B275" s="16" t="s">
        <v>350</v>
      </c>
      <c r="C275" s="295"/>
      <c r="D275" s="295">
        <v>670458.20266800001</v>
      </c>
      <c r="E275" s="295">
        <v>670458.20266800001</v>
      </c>
      <c r="F275" s="296"/>
      <c r="G275" s="296"/>
      <c r="H275" s="190">
        <v>0.82611650126878389</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445941.75787500001</v>
      </c>
      <c r="E278" s="295">
        <v>445941.75787500001</v>
      </c>
      <c r="F278" s="296"/>
      <c r="G278" s="296"/>
      <c r="H278" s="190">
        <v>0.24011077468549624</v>
      </c>
      <c r="I278" s="47"/>
    </row>
    <row r="279" spans="2:11" ht="10.5" customHeight="1" x14ac:dyDescent="0.2">
      <c r="B279" s="269" t="s">
        <v>412</v>
      </c>
      <c r="C279" s="295"/>
      <c r="D279" s="295">
        <v>271859.01573500002</v>
      </c>
      <c r="E279" s="295">
        <v>271859.01573500002</v>
      </c>
      <c r="F279" s="296"/>
      <c r="G279" s="296"/>
      <c r="H279" s="190"/>
      <c r="I279" s="47"/>
    </row>
    <row r="280" spans="2:11" ht="10.5" customHeight="1" x14ac:dyDescent="0.2">
      <c r="B280" s="16" t="s">
        <v>94</v>
      </c>
      <c r="C280" s="295">
        <v>55723.920000000027</v>
      </c>
      <c r="D280" s="295">
        <v>1238067.8600000001</v>
      </c>
      <c r="E280" s="295">
        <v>1293791.78</v>
      </c>
      <c r="F280" s="296"/>
      <c r="G280" s="296">
        <v>4366.6499999999996</v>
      </c>
      <c r="H280" s="190">
        <v>-5.9289338676857817E-2</v>
      </c>
      <c r="I280" s="47"/>
    </row>
    <row r="281" spans="2:11" ht="10.5" customHeight="1" x14ac:dyDescent="0.2">
      <c r="B281" s="16" t="s">
        <v>92</v>
      </c>
      <c r="C281" s="295">
        <v>286328.78999999998</v>
      </c>
      <c r="D281" s="295">
        <v>42833.450000000004</v>
      </c>
      <c r="E281" s="295">
        <v>329162.23999999999</v>
      </c>
      <c r="F281" s="296">
        <v>1732.24</v>
      </c>
      <c r="G281" s="296">
        <v>808.97</v>
      </c>
      <c r="H281" s="190">
        <v>-0.32408750637565065</v>
      </c>
      <c r="I281" s="47"/>
    </row>
    <row r="282" spans="2:11" ht="10.5" customHeight="1" x14ac:dyDescent="0.2">
      <c r="B282" s="16" t="s">
        <v>93</v>
      </c>
      <c r="C282" s="295">
        <v>462357.06</v>
      </c>
      <c r="D282" s="295">
        <v>75754.009999999995</v>
      </c>
      <c r="E282" s="295">
        <v>538111.06999999995</v>
      </c>
      <c r="F282" s="296">
        <v>8644.24</v>
      </c>
      <c r="G282" s="296">
        <v>866.7</v>
      </c>
      <c r="H282" s="190">
        <v>-0.23573145954051811</v>
      </c>
      <c r="I282" s="47"/>
    </row>
    <row r="283" spans="2:11" ht="10.5" customHeight="1" x14ac:dyDescent="0.2">
      <c r="B283" s="16" t="s">
        <v>91</v>
      </c>
      <c r="C283" s="295">
        <v>311641.75</v>
      </c>
      <c r="D283" s="295">
        <v>251320.16999999998</v>
      </c>
      <c r="E283" s="295">
        <v>562961.92000000004</v>
      </c>
      <c r="F283" s="296">
        <v>69791.37000000001</v>
      </c>
      <c r="G283" s="296">
        <v>3064</v>
      </c>
      <c r="H283" s="190">
        <v>0.14573683799202874</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498133.33000000147</v>
      </c>
      <c r="D285" s="295">
        <v>474123.06000000052</v>
      </c>
      <c r="E285" s="295">
        <v>972256.39000000199</v>
      </c>
      <c r="F285" s="296">
        <v>446.40000000000003</v>
      </c>
      <c r="G285" s="296">
        <v>6731.880000000001</v>
      </c>
      <c r="H285" s="190">
        <v>0.3627847509334341</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334761.3</v>
      </c>
      <c r="E287" s="295">
        <v>334761.3</v>
      </c>
      <c r="F287" s="296"/>
      <c r="G287" s="296">
        <v>1950</v>
      </c>
      <c r="H287" s="190">
        <v>-9.9562559528404315E-2</v>
      </c>
      <c r="I287" s="47"/>
    </row>
    <row r="288" spans="2:11" ht="10.5" customHeight="1" x14ac:dyDescent="0.2">
      <c r="B288" s="268" t="s">
        <v>255</v>
      </c>
      <c r="C288" s="295"/>
      <c r="D288" s="295">
        <v>845571.1599999998</v>
      </c>
      <c r="E288" s="295">
        <v>845571.1599999998</v>
      </c>
      <c r="F288" s="296">
        <v>796971.1599999998</v>
      </c>
      <c r="G288" s="296">
        <v>5564.72</v>
      </c>
      <c r="H288" s="190">
        <v>-2.2511577089867618E-2</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5460741.1373000024</v>
      </c>
      <c r="E290" s="295">
        <v>5460741.1373000024</v>
      </c>
      <c r="F290" s="296"/>
      <c r="G290" s="296"/>
      <c r="H290" s="190">
        <v>0.49300032213498657</v>
      </c>
      <c r="I290" s="47"/>
      <c r="K290" s="28"/>
    </row>
    <row r="291" spans="1:11" ht="10.5" customHeight="1" x14ac:dyDescent="0.2">
      <c r="B291" s="16" t="s">
        <v>374</v>
      </c>
      <c r="C291" s="295">
        <v>306294.99</v>
      </c>
      <c r="D291" s="295">
        <v>255713.68749999994</v>
      </c>
      <c r="E291" s="295">
        <v>562008.67749999999</v>
      </c>
      <c r="F291" s="296"/>
      <c r="G291" s="296">
        <v>1827</v>
      </c>
      <c r="H291" s="190">
        <v>0.1052970646203899</v>
      </c>
      <c r="I291" s="47"/>
      <c r="K291" s="28"/>
    </row>
    <row r="292" spans="1:11" ht="10.5" customHeight="1" x14ac:dyDescent="0.2">
      <c r="B292" s="16" t="s">
        <v>420</v>
      </c>
      <c r="C292" s="295"/>
      <c r="D292" s="295">
        <v>7065112.8638610002</v>
      </c>
      <c r="E292" s="295">
        <v>7065112.8638610002</v>
      </c>
      <c r="F292" s="296"/>
      <c r="G292" s="296"/>
      <c r="H292" s="190">
        <v>0.1748606103041741</v>
      </c>
      <c r="I292" s="47"/>
      <c r="K292" s="28"/>
    </row>
    <row r="293" spans="1:11" ht="10.5" customHeight="1" x14ac:dyDescent="0.2">
      <c r="B293" s="574" t="s">
        <v>460</v>
      </c>
      <c r="C293" s="295"/>
      <c r="D293" s="295">
        <v>10692.78</v>
      </c>
      <c r="E293" s="295">
        <v>10692.78</v>
      </c>
      <c r="F293" s="296"/>
      <c r="G293" s="296"/>
      <c r="H293" s="190">
        <v>-0.95737899968730145</v>
      </c>
      <c r="I293" s="47"/>
      <c r="K293" s="28"/>
    </row>
    <row r="294" spans="1:11" ht="13.5" customHeight="1" x14ac:dyDescent="0.2">
      <c r="B294" s="16" t="s">
        <v>99</v>
      </c>
      <c r="C294" s="295">
        <v>1132836.9299999976</v>
      </c>
      <c r="D294" s="295">
        <v>2861794.6322310013</v>
      </c>
      <c r="E294" s="295">
        <v>3994631.5622309996</v>
      </c>
      <c r="F294" s="296">
        <v>492690.49576600012</v>
      </c>
      <c r="G294" s="296">
        <v>14669.714149000001</v>
      </c>
      <c r="H294" s="190">
        <v>0.14184700258214145</v>
      </c>
      <c r="I294" s="117"/>
      <c r="K294" s="28"/>
    </row>
    <row r="295" spans="1:11" s="28" customFormat="1" ht="14.25" customHeight="1" x14ac:dyDescent="0.2">
      <c r="A295" s="24"/>
      <c r="B295" s="16" t="s">
        <v>283</v>
      </c>
      <c r="C295" s="295"/>
      <c r="D295" s="295">
        <v>-5742426</v>
      </c>
      <c r="E295" s="295">
        <v>-5742426</v>
      </c>
      <c r="F295" s="296">
        <v>-45024</v>
      </c>
      <c r="G295" s="296">
        <v>-41544</v>
      </c>
      <c r="H295" s="190">
        <v>0.14498064324714921</v>
      </c>
      <c r="I295" s="47"/>
      <c r="J295" s="5"/>
    </row>
    <row r="296" spans="1:11" s="28" customFormat="1" ht="14.25" customHeight="1" x14ac:dyDescent="0.2">
      <c r="A296" s="24"/>
      <c r="B296" s="16" t="s">
        <v>279</v>
      </c>
      <c r="C296" s="295">
        <v>50.5</v>
      </c>
      <c r="D296" s="295">
        <v>-62081596.799999997</v>
      </c>
      <c r="E296" s="295">
        <v>-62081546.299999997</v>
      </c>
      <c r="F296" s="296">
        <v>-128834</v>
      </c>
      <c r="G296" s="296">
        <v>-399174</v>
      </c>
      <c r="H296" s="190">
        <v>5.4013632498233877E-2</v>
      </c>
      <c r="I296" s="47"/>
    </row>
    <row r="297" spans="1:11" s="28" customFormat="1" ht="11.25" customHeight="1" x14ac:dyDescent="0.2">
      <c r="A297" s="24"/>
      <c r="B297" s="263" t="s">
        <v>286</v>
      </c>
      <c r="C297" s="299">
        <v>1987778288.6300011</v>
      </c>
      <c r="D297" s="299">
        <v>2315372861.6386666</v>
      </c>
      <c r="E297" s="299">
        <v>4303151150.2686682</v>
      </c>
      <c r="F297" s="300">
        <v>982927358.91576493</v>
      </c>
      <c r="G297" s="300">
        <v>24923558.462398998</v>
      </c>
      <c r="H297" s="234">
        <v>7.4554710455423168E-2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28.2.2024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96531839.730011284</v>
      </c>
      <c r="D310" s="301">
        <v>573254200.59000266</v>
      </c>
      <c r="E310" s="301">
        <v>669786040.320014</v>
      </c>
      <c r="F310" s="302">
        <v>1737412.1699998938</v>
      </c>
      <c r="G310" s="302">
        <v>2492654.7099999902</v>
      </c>
      <c r="H310" s="239">
        <v>4.0709249518846358E-2</v>
      </c>
      <c r="I310" s="20"/>
    </row>
    <row r="311" spans="1:11" ht="10.5" customHeight="1" x14ac:dyDescent="0.2">
      <c r="A311" s="2"/>
      <c r="B311" s="37" t="s">
        <v>126</v>
      </c>
      <c r="C311" s="301">
        <v>2098679.4600000102</v>
      </c>
      <c r="D311" s="301">
        <v>40237955.170000084</v>
      </c>
      <c r="E311" s="301">
        <v>42336634.6300001</v>
      </c>
      <c r="F311" s="302"/>
      <c r="G311" s="302">
        <v>117413.36999999998</v>
      </c>
      <c r="H311" s="239"/>
      <c r="I311" s="20"/>
    </row>
    <row r="312" spans="1:11" ht="10.5" customHeight="1" x14ac:dyDescent="0.2">
      <c r="A312" s="2"/>
      <c r="B312" s="37" t="s">
        <v>127</v>
      </c>
      <c r="C312" s="301">
        <v>30823166.039999783</v>
      </c>
      <c r="D312" s="301">
        <v>393447107.52000046</v>
      </c>
      <c r="E312" s="301">
        <v>424270273.56000024</v>
      </c>
      <c r="F312" s="302"/>
      <c r="G312" s="302">
        <v>1486492.8099999998</v>
      </c>
      <c r="H312" s="239"/>
      <c r="I312" s="20"/>
    </row>
    <row r="313" spans="1:11" ht="10.5" customHeight="1" x14ac:dyDescent="0.2">
      <c r="A313" s="2"/>
      <c r="B313" s="37" t="s">
        <v>219</v>
      </c>
      <c r="C313" s="301">
        <v>26160194.900001403</v>
      </c>
      <c r="D313" s="301">
        <v>254370065.06000316</v>
      </c>
      <c r="E313" s="301">
        <v>280530259.96000457</v>
      </c>
      <c r="F313" s="302"/>
      <c r="G313" s="302">
        <v>1051475.3700000001</v>
      </c>
      <c r="H313" s="239">
        <v>0.11947236482166534</v>
      </c>
      <c r="I313" s="20"/>
    </row>
    <row r="314" spans="1:11" ht="10.5" customHeight="1" x14ac:dyDescent="0.2">
      <c r="A314" s="2"/>
      <c r="B314" s="37" t="s">
        <v>312</v>
      </c>
      <c r="C314" s="301"/>
      <c r="D314" s="301">
        <v>246086.24555000002</v>
      </c>
      <c r="E314" s="301">
        <v>246086.24555000002</v>
      </c>
      <c r="F314" s="302"/>
      <c r="G314" s="302"/>
      <c r="H314" s="239">
        <v>-0.41346475252552095</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26596.190000000104</v>
      </c>
      <c r="D318" s="301">
        <v>54118.5</v>
      </c>
      <c r="E318" s="301">
        <v>80714.690000000104</v>
      </c>
      <c r="F318" s="302"/>
      <c r="G318" s="302">
        <v>859.80000000000007</v>
      </c>
      <c r="H318" s="239">
        <v>0.4914311899990671</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86538.809399999998</v>
      </c>
      <c r="E320" s="301">
        <v>86538.809399999998</v>
      </c>
      <c r="F320" s="302"/>
      <c r="G320" s="302"/>
      <c r="H320" s="239"/>
      <c r="I320" s="20"/>
    </row>
    <row r="321" spans="1:11" ht="10.5" customHeight="1" x14ac:dyDescent="0.2">
      <c r="A321" s="2"/>
      <c r="B321" s="16" t="s">
        <v>423</v>
      </c>
      <c r="C321" s="301"/>
      <c r="D321" s="301">
        <v>600</v>
      </c>
      <c r="E321" s="301">
        <v>600</v>
      </c>
      <c r="F321" s="302"/>
      <c r="G321" s="302"/>
      <c r="H321" s="239"/>
      <c r="I321" s="20"/>
    </row>
    <row r="322" spans="1:11" s="28" customFormat="1" ht="10.5" customHeight="1" x14ac:dyDescent="0.2">
      <c r="A322" s="54"/>
      <c r="B322" s="16" t="s">
        <v>280</v>
      </c>
      <c r="C322" s="301"/>
      <c r="D322" s="301">
        <v>-34863963.339999683</v>
      </c>
      <c r="E322" s="301">
        <v>-34863963.339999683</v>
      </c>
      <c r="F322" s="302">
        <v>-705.5</v>
      </c>
      <c r="G322" s="302">
        <v>-148656.96000000002</v>
      </c>
      <c r="H322" s="239">
        <v>1.2105067443540785E-2</v>
      </c>
      <c r="I322" s="27"/>
      <c r="J322" s="5"/>
    </row>
    <row r="323" spans="1:11" s="28" customFormat="1" ht="15.75" customHeight="1" x14ac:dyDescent="0.2">
      <c r="A323" s="54"/>
      <c r="B323" s="35" t="s">
        <v>131</v>
      </c>
      <c r="C323" s="303">
        <v>155640476.32001245</v>
      </c>
      <c r="D323" s="303">
        <v>1226832708.5549567</v>
      </c>
      <c r="E323" s="303">
        <v>1382473184.8749692</v>
      </c>
      <c r="F323" s="304">
        <v>1736706.6699998938</v>
      </c>
      <c r="G323" s="304">
        <v>5000239.0999999903</v>
      </c>
      <c r="H323" s="237">
        <v>8.6136087183674492E-2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262093120.41001484</v>
      </c>
      <c r="D325" s="301">
        <v>189976392.45000452</v>
      </c>
      <c r="E325" s="301">
        <v>452069512.86001939</v>
      </c>
      <c r="F325" s="302">
        <v>4193419.2499999362</v>
      </c>
      <c r="G325" s="302">
        <v>2401854.7800000007</v>
      </c>
      <c r="H325" s="239">
        <v>8.1243040799615418E-2</v>
      </c>
      <c r="I325" s="20"/>
    </row>
    <row r="326" spans="1:11" ht="10.5" customHeight="1" x14ac:dyDescent="0.2">
      <c r="A326" s="2"/>
      <c r="B326" s="37" t="s">
        <v>133</v>
      </c>
      <c r="C326" s="301">
        <v>40409147.720000796</v>
      </c>
      <c r="D326" s="301">
        <v>167019376.44000116</v>
      </c>
      <c r="E326" s="301">
        <v>207428524.16000193</v>
      </c>
      <c r="F326" s="302">
        <v>289593.45999999996</v>
      </c>
      <c r="G326" s="302">
        <v>874215.95000000019</v>
      </c>
      <c r="H326" s="239">
        <v>3.6796294394277451E-2</v>
      </c>
      <c r="I326" s="20"/>
    </row>
    <row r="327" spans="1:11" ht="10.5" customHeight="1" x14ac:dyDescent="0.2">
      <c r="A327" s="2"/>
      <c r="B327" s="37" t="s">
        <v>134</v>
      </c>
      <c r="C327" s="305">
        <v>2172617.6400000849</v>
      </c>
      <c r="D327" s="301">
        <v>22942610.599999655</v>
      </c>
      <c r="E327" s="301">
        <v>25115228.239999741</v>
      </c>
      <c r="F327" s="302">
        <v>14071104.919999866</v>
      </c>
      <c r="G327" s="302">
        <v>94019.310000000012</v>
      </c>
      <c r="H327" s="239">
        <v>-4.5076936777131316E-2</v>
      </c>
      <c r="I327" s="20"/>
    </row>
    <row r="328" spans="1:11" ht="10.5" customHeight="1" x14ac:dyDescent="0.2">
      <c r="A328" s="2"/>
      <c r="B328" s="37" t="s">
        <v>220</v>
      </c>
      <c r="C328" s="301">
        <v>3938949.0299999989</v>
      </c>
      <c r="D328" s="301">
        <v>26441750.440000013</v>
      </c>
      <c r="E328" s="301">
        <v>30380699.470000014</v>
      </c>
      <c r="F328" s="302">
        <v>1652.3100000000002</v>
      </c>
      <c r="G328" s="302">
        <v>145406.74</v>
      </c>
      <c r="H328" s="239">
        <v>6.4889168874104897E-3</v>
      </c>
      <c r="I328" s="20"/>
    </row>
    <row r="329" spans="1:11" ht="10.5" customHeight="1" x14ac:dyDescent="0.2">
      <c r="A329" s="2"/>
      <c r="B329" s="37" t="s">
        <v>352</v>
      </c>
      <c r="C329" s="301"/>
      <c r="D329" s="301">
        <v>1418774.9524099999</v>
      </c>
      <c r="E329" s="301">
        <v>1418774.9524099999</v>
      </c>
      <c r="F329" s="302"/>
      <c r="G329" s="302"/>
      <c r="H329" s="239">
        <v>4.9205676324035608E-3</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43.2</v>
      </c>
      <c r="D331" s="301">
        <v>170</v>
      </c>
      <c r="E331" s="301">
        <v>213.2</v>
      </c>
      <c r="F331" s="302"/>
      <c r="G331" s="302"/>
      <c r="H331" s="239"/>
      <c r="I331" s="20"/>
      <c r="K331" s="28"/>
    </row>
    <row r="332" spans="1:11" ht="10.5" customHeight="1" x14ac:dyDescent="0.2">
      <c r="A332" s="2"/>
      <c r="B332" s="574" t="s">
        <v>453</v>
      </c>
      <c r="C332" s="301"/>
      <c r="D332" s="301">
        <v>3102.88</v>
      </c>
      <c r="E332" s="301">
        <v>3102.88</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48039.990000000005</v>
      </c>
      <c r="D334" s="301">
        <v>52550</v>
      </c>
      <c r="E334" s="301">
        <v>100589.99</v>
      </c>
      <c r="F334" s="302">
        <v>12</v>
      </c>
      <c r="G334" s="302">
        <v>748</v>
      </c>
      <c r="H334" s="239">
        <v>8.5769073010664609E-2</v>
      </c>
      <c r="I334" s="20"/>
    </row>
    <row r="335" spans="1:11" ht="10.5" customHeight="1" x14ac:dyDescent="0.2">
      <c r="A335" s="2"/>
      <c r="B335" s="16" t="s">
        <v>280</v>
      </c>
      <c r="C335" s="301"/>
      <c r="D335" s="301">
        <v>-19669544.749999996</v>
      </c>
      <c r="E335" s="301">
        <v>-19669544.749999996</v>
      </c>
      <c r="F335" s="302">
        <v>-4395.45</v>
      </c>
      <c r="G335" s="302">
        <v>-102646.07999999999</v>
      </c>
      <c r="H335" s="239">
        <v>7.0650012823028741E-2</v>
      </c>
      <c r="I335" s="20"/>
    </row>
    <row r="336" spans="1:11" s="28" customFormat="1" ht="16.5" customHeight="1" x14ac:dyDescent="0.2">
      <c r="A336" s="54"/>
      <c r="B336" s="35" t="s">
        <v>135</v>
      </c>
      <c r="C336" s="303">
        <v>308661917.9900158</v>
      </c>
      <c r="D336" s="303">
        <v>388185183.01241523</v>
      </c>
      <c r="E336" s="303">
        <v>696847101.00243115</v>
      </c>
      <c r="F336" s="304">
        <v>18551386.489999801</v>
      </c>
      <c r="G336" s="304">
        <v>3413598.7000000007</v>
      </c>
      <c r="H336" s="237">
        <v>5.9381126700741804E-2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70819998.690000087</v>
      </c>
      <c r="D338" s="301">
        <v>54901756.660000794</v>
      </c>
      <c r="E338" s="301">
        <v>125721755.35000087</v>
      </c>
      <c r="F338" s="302">
        <v>290864.18000000005</v>
      </c>
      <c r="G338" s="302">
        <v>515812.0199999999</v>
      </c>
      <c r="H338" s="239">
        <v>8.4858285635228237E-2</v>
      </c>
      <c r="I338" s="20"/>
      <c r="K338" s="28"/>
    </row>
    <row r="339" spans="1:11" ht="10.5" customHeight="1" x14ac:dyDescent="0.2">
      <c r="A339" s="2"/>
      <c r="B339" s="37" t="s">
        <v>221</v>
      </c>
      <c r="C339" s="301">
        <v>37356.760000000009</v>
      </c>
      <c r="D339" s="301">
        <v>1174549.3999999999</v>
      </c>
      <c r="E339" s="301">
        <v>1211906.1599999997</v>
      </c>
      <c r="F339" s="302">
        <v>68.5</v>
      </c>
      <c r="G339" s="302">
        <v>3028.15</v>
      </c>
      <c r="H339" s="239">
        <v>9.9196686220458741E-2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770</v>
      </c>
      <c r="E341" s="301">
        <v>770</v>
      </c>
      <c r="F341" s="302"/>
      <c r="G341" s="302"/>
      <c r="H341" s="239"/>
      <c r="I341" s="27"/>
      <c r="J341" s="5"/>
    </row>
    <row r="342" spans="1:11" s="28" customFormat="1" ht="10.5" customHeight="1" x14ac:dyDescent="0.2">
      <c r="A342" s="54"/>
      <c r="B342" s="16" t="s">
        <v>436</v>
      </c>
      <c r="C342" s="301">
        <v>726622</v>
      </c>
      <c r="D342" s="301">
        <v>587795</v>
      </c>
      <c r="E342" s="301">
        <v>1314417</v>
      </c>
      <c r="F342" s="302"/>
      <c r="G342" s="302">
        <v>4900</v>
      </c>
      <c r="H342" s="239">
        <v>0.23893489172184657</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-564508.4299999997</v>
      </c>
      <c r="E345" s="301">
        <v>-564508.4299999997</v>
      </c>
      <c r="F345" s="302">
        <v>-123</v>
      </c>
      <c r="G345" s="302">
        <v>-1638.5</v>
      </c>
      <c r="H345" s="239">
        <v>7.8164354142116199E-2</v>
      </c>
      <c r="I345" s="20"/>
    </row>
    <row r="346" spans="1:11" s="28" customFormat="1" ht="16.5" customHeight="1" x14ac:dyDescent="0.2">
      <c r="A346" s="54"/>
      <c r="B346" s="16" t="s">
        <v>356</v>
      </c>
      <c r="C346" s="301"/>
      <c r="D346" s="301">
        <v>212919.17709500002</v>
      </c>
      <c r="E346" s="301">
        <v>212919.17709500002</v>
      </c>
      <c r="F346" s="302"/>
      <c r="G346" s="302"/>
      <c r="H346" s="239">
        <v>-1.1553896982533174E-2</v>
      </c>
      <c r="I346" s="27"/>
      <c r="J346" s="5"/>
    </row>
    <row r="347" spans="1:11" ht="10.5" customHeight="1" x14ac:dyDescent="0.2">
      <c r="A347" s="2"/>
      <c r="B347" s="35" t="s">
        <v>137</v>
      </c>
      <c r="C347" s="303">
        <v>71583977.450000077</v>
      </c>
      <c r="D347" s="303">
        <v>56313281.807095796</v>
      </c>
      <c r="E347" s="303">
        <v>127897259.25709587</v>
      </c>
      <c r="F347" s="304">
        <v>290809.68000000005</v>
      </c>
      <c r="G347" s="304">
        <v>522101.66999999993</v>
      </c>
      <c r="H347" s="237">
        <v>8.6240043506641495E-2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23473735.630000267</v>
      </c>
      <c r="D349" s="301">
        <v>7803806.4699999774</v>
      </c>
      <c r="E349" s="301">
        <v>31277542.100000244</v>
      </c>
      <c r="F349" s="302">
        <v>9124.02</v>
      </c>
      <c r="G349" s="302">
        <v>112747.57999999996</v>
      </c>
      <c r="H349" s="239">
        <v>0.15571484865013741</v>
      </c>
      <c r="I349" s="56"/>
      <c r="J349" s="5"/>
    </row>
    <row r="350" spans="1:11" s="57" customFormat="1" ht="10.5" customHeight="1" x14ac:dyDescent="0.2">
      <c r="A350" s="6"/>
      <c r="B350" s="37" t="s">
        <v>222</v>
      </c>
      <c r="C350" s="301">
        <v>1045.5</v>
      </c>
      <c r="D350" s="301">
        <v>10168.34</v>
      </c>
      <c r="E350" s="301">
        <v>11213.84</v>
      </c>
      <c r="F350" s="302">
        <v>52.5</v>
      </c>
      <c r="G350" s="302">
        <v>22.3</v>
      </c>
      <c r="H350" s="239">
        <v>0.11493854029853456</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1009.8</v>
      </c>
      <c r="D352" s="306">
        <v>3600</v>
      </c>
      <c r="E352" s="306">
        <v>4609.8</v>
      </c>
      <c r="F352" s="307"/>
      <c r="G352" s="307"/>
      <c r="H352" s="182">
        <v>0.94522744535403835</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-553851.68999999994</v>
      </c>
      <c r="E357" s="306">
        <v>-553851.68999999994</v>
      </c>
      <c r="F357" s="307">
        <v>-4</v>
      </c>
      <c r="G357" s="307">
        <v>-2090</v>
      </c>
      <c r="H357" s="182">
        <v>0.11566220176195308</v>
      </c>
      <c r="I357" s="59"/>
    </row>
    <row r="358" spans="1:11" s="57" customFormat="1" ht="10.5" customHeight="1" x14ac:dyDescent="0.2">
      <c r="A358" s="6"/>
      <c r="B358" s="35" t="s">
        <v>142</v>
      </c>
      <c r="C358" s="308">
        <v>23475790.930000268</v>
      </c>
      <c r="D358" s="308">
        <v>7263723.1199999778</v>
      </c>
      <c r="E358" s="308">
        <v>30739514.050000239</v>
      </c>
      <c r="F358" s="309">
        <v>9172.52</v>
      </c>
      <c r="G358" s="309">
        <v>110679.87999999996</v>
      </c>
      <c r="H358" s="183">
        <v>0.15651788987471416</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10107.900000000089</v>
      </c>
      <c r="D360" s="306">
        <v>9714.2800000000716</v>
      </c>
      <c r="E360" s="306">
        <v>19822.18000000016</v>
      </c>
      <c r="F360" s="307"/>
      <c r="G360" s="307">
        <v>55.340000000000011</v>
      </c>
      <c r="H360" s="182">
        <v>6.6565294919681994E-2</v>
      </c>
      <c r="I360" s="56"/>
      <c r="J360" s="5"/>
      <c r="K360" s="209"/>
    </row>
    <row r="361" spans="1:11" s="57" customFormat="1" ht="10.5" customHeight="1" x14ac:dyDescent="0.2">
      <c r="A361" s="6"/>
      <c r="B361" s="37" t="s">
        <v>179</v>
      </c>
      <c r="C361" s="364">
        <v>95925.019999998869</v>
      </c>
      <c r="D361" s="306">
        <v>10074409.759999998</v>
      </c>
      <c r="E361" s="306">
        <v>10170334.779999997</v>
      </c>
      <c r="F361" s="307">
        <v>4426.92</v>
      </c>
      <c r="G361" s="307">
        <v>36799.599999999977</v>
      </c>
      <c r="H361" s="182">
        <v>0.17154284955704835</v>
      </c>
      <c r="I361" s="56"/>
      <c r="J361" s="5"/>
      <c r="K361" s="209"/>
    </row>
    <row r="362" spans="1:11" s="57" customFormat="1" ht="10.5" customHeight="1" x14ac:dyDescent="0.2">
      <c r="A362" s="6"/>
      <c r="B362" s="37" t="s">
        <v>223</v>
      </c>
      <c r="C362" s="306">
        <v>1579.7000000000003</v>
      </c>
      <c r="D362" s="306">
        <v>276595.70999999996</v>
      </c>
      <c r="E362" s="306">
        <v>278175.40999999997</v>
      </c>
      <c r="F362" s="307"/>
      <c r="G362" s="307">
        <v>849.67000000000019</v>
      </c>
      <c r="H362" s="182">
        <v>0.1210012191462182</v>
      </c>
      <c r="I362" s="56"/>
      <c r="J362" s="5"/>
    </row>
    <row r="363" spans="1:11" s="60" customFormat="1" ht="10.5" hidden="1" customHeight="1" x14ac:dyDescent="0.2">
      <c r="A363" s="24"/>
      <c r="B363" s="16"/>
      <c r="C363" s="306"/>
      <c r="D363" s="306"/>
      <c r="E363" s="306"/>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-156998.70000000001</v>
      </c>
      <c r="E367" s="306">
        <v>-156998.70000000001</v>
      </c>
      <c r="F367" s="307">
        <v>-3</v>
      </c>
      <c r="G367" s="307">
        <v>-628.16</v>
      </c>
      <c r="H367" s="182">
        <v>0.15496966965681058</v>
      </c>
      <c r="I367" s="59"/>
    </row>
    <row r="368" spans="1:11" s="60" customFormat="1" ht="17.25" customHeight="1" x14ac:dyDescent="0.2">
      <c r="A368" s="24"/>
      <c r="B368" s="35" t="s">
        <v>143</v>
      </c>
      <c r="C368" s="308">
        <v>107612.61999999895</v>
      </c>
      <c r="D368" s="308">
        <v>10203721.049999999</v>
      </c>
      <c r="E368" s="308">
        <v>10311333.669999996</v>
      </c>
      <c r="F368" s="309">
        <v>4423.92</v>
      </c>
      <c r="G368" s="309">
        <v>37076.449999999975</v>
      </c>
      <c r="H368" s="183">
        <v>0.17015382310788429</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3064430.2400000007</v>
      </c>
      <c r="D370" s="306">
        <v>461384</v>
      </c>
      <c r="E370" s="306">
        <v>3525814.2400000007</v>
      </c>
      <c r="F370" s="307"/>
      <c r="G370" s="307">
        <v>10839</v>
      </c>
      <c r="H370" s="182">
        <v>0.25335421978431971</v>
      </c>
      <c r="I370" s="59"/>
      <c r="K370" s="209"/>
    </row>
    <row r="371" spans="1:11" s="60" customFormat="1" ht="17.25" customHeight="1" x14ac:dyDescent="0.2">
      <c r="A371" s="24"/>
      <c r="B371" s="35" t="s">
        <v>467</v>
      </c>
      <c r="C371" s="308">
        <v>3064430.2400000007</v>
      </c>
      <c r="D371" s="308">
        <v>461384</v>
      </c>
      <c r="E371" s="308">
        <v>3525814.2400000007</v>
      </c>
      <c r="F371" s="309"/>
      <c r="G371" s="309">
        <v>10839</v>
      </c>
      <c r="H371" s="183">
        <v>0.25335421978431971</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5545.9500000000025</v>
      </c>
      <c r="D373" s="306">
        <v>44493.710000000006</v>
      </c>
      <c r="E373" s="306">
        <v>50039.660000000011</v>
      </c>
      <c r="F373" s="307"/>
      <c r="G373" s="307">
        <v>1.53</v>
      </c>
      <c r="H373" s="182">
        <v>-9.520516958870584E-2</v>
      </c>
      <c r="I373" s="56"/>
      <c r="J373" s="5"/>
      <c r="K373" s="209"/>
    </row>
    <row r="374" spans="1:11" s="57" customFormat="1" ht="10.5" customHeight="1" x14ac:dyDescent="0.2">
      <c r="A374" s="6"/>
      <c r="B374" s="37" t="s">
        <v>224</v>
      </c>
      <c r="C374" s="306">
        <v>688.9000000000002</v>
      </c>
      <c r="D374" s="306">
        <v>20567.300000000007</v>
      </c>
      <c r="E374" s="306">
        <v>21256.200000000008</v>
      </c>
      <c r="F374" s="307"/>
      <c r="G374" s="307"/>
      <c r="H374" s="182">
        <v>-0.27339018265573711</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6234.8500000000031</v>
      </c>
      <c r="D378" s="308">
        <v>65061.010000000017</v>
      </c>
      <c r="E378" s="308">
        <v>71295.86000000003</v>
      </c>
      <c r="F378" s="309"/>
      <c r="G378" s="309">
        <v>1.53</v>
      </c>
      <c r="H378" s="183">
        <v>-0.15684992192426228</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71.150000000000006</v>
      </c>
      <c r="D380" s="306">
        <v>66.710000000000008</v>
      </c>
      <c r="E380" s="306">
        <v>137.86000000000001</v>
      </c>
      <c r="F380" s="307"/>
      <c r="G380" s="307"/>
      <c r="H380" s="182">
        <v>0.56855159858914561</v>
      </c>
      <c r="I380" s="59"/>
      <c r="J380" s="5"/>
      <c r="K380" s="57"/>
    </row>
    <row r="381" spans="1:11" s="57" customFormat="1" ht="10.5" customHeight="1" x14ac:dyDescent="0.2">
      <c r="A381" s="6"/>
      <c r="B381" s="37" t="s">
        <v>125</v>
      </c>
      <c r="C381" s="306">
        <v>1897205.3700000183</v>
      </c>
      <c r="D381" s="306">
        <v>9354060.7000001352</v>
      </c>
      <c r="E381" s="306">
        <v>11251266.070000155</v>
      </c>
      <c r="F381" s="307"/>
      <c r="G381" s="307">
        <v>38732.329999999973</v>
      </c>
      <c r="H381" s="182">
        <v>2.2566304056468756E-2</v>
      </c>
      <c r="I381" s="56"/>
      <c r="J381" s="5"/>
    </row>
    <row r="382" spans="1:11" s="57" customFormat="1" ht="10.5" customHeight="1" x14ac:dyDescent="0.2">
      <c r="A382" s="6"/>
      <c r="B382" s="37" t="s">
        <v>126</v>
      </c>
      <c r="C382" s="306">
        <v>20823.280000000024</v>
      </c>
      <c r="D382" s="306">
        <v>294383.0799999999</v>
      </c>
      <c r="E382" s="306">
        <v>315206.35999999987</v>
      </c>
      <c r="F382" s="307"/>
      <c r="G382" s="307">
        <v>1995.8600000000001</v>
      </c>
      <c r="H382" s="182"/>
      <c r="I382" s="56"/>
      <c r="J382" s="5"/>
    </row>
    <row r="383" spans="1:11" s="57" customFormat="1" ht="10.5" customHeight="1" x14ac:dyDescent="0.2">
      <c r="A383" s="6"/>
      <c r="B383" s="37" t="s">
        <v>127</v>
      </c>
      <c r="C383" s="306">
        <v>536658.99</v>
      </c>
      <c r="D383" s="306">
        <v>5745768.9499999974</v>
      </c>
      <c r="E383" s="306">
        <v>6282427.9399999967</v>
      </c>
      <c r="F383" s="307"/>
      <c r="G383" s="307">
        <v>18142.920000000002</v>
      </c>
      <c r="H383" s="182"/>
      <c r="I383" s="56"/>
      <c r="J383" s="5"/>
    </row>
    <row r="384" spans="1:11" s="57" customFormat="1" ht="10.5" customHeight="1" x14ac:dyDescent="0.2">
      <c r="A384" s="6"/>
      <c r="B384" s="37" t="s">
        <v>133</v>
      </c>
      <c r="C384" s="306">
        <v>113802.21000000002</v>
      </c>
      <c r="D384" s="306">
        <v>293659.71000000008</v>
      </c>
      <c r="E384" s="306">
        <v>407461.9200000001</v>
      </c>
      <c r="F384" s="307"/>
      <c r="G384" s="307">
        <v>4765.63</v>
      </c>
      <c r="H384" s="182">
        <v>0.14675653575111891</v>
      </c>
      <c r="I384" s="56"/>
      <c r="J384" s="5"/>
    </row>
    <row r="385" spans="1:11" s="57" customFormat="1" ht="10.5" customHeight="1" x14ac:dyDescent="0.2">
      <c r="A385" s="6"/>
      <c r="B385" s="37" t="s">
        <v>134</v>
      </c>
      <c r="C385" s="306">
        <v>12381.39</v>
      </c>
      <c r="D385" s="306">
        <v>112052.59000000001</v>
      </c>
      <c r="E385" s="306">
        <v>124433.98000000001</v>
      </c>
      <c r="F385" s="307"/>
      <c r="G385" s="307">
        <v>677.46</v>
      </c>
      <c r="H385" s="182">
        <v>-0.19831886212981487</v>
      </c>
      <c r="I385" s="56"/>
      <c r="J385" s="5"/>
    </row>
    <row r="386" spans="1:11" s="57" customFormat="1" ht="10.5" customHeight="1" x14ac:dyDescent="0.2">
      <c r="A386" s="6"/>
      <c r="B386" s="37" t="s">
        <v>24</v>
      </c>
      <c r="C386" s="306">
        <v>521986.8799999996</v>
      </c>
      <c r="D386" s="306">
        <v>496526.35999999981</v>
      </c>
      <c r="E386" s="306">
        <v>1018513.2399999994</v>
      </c>
      <c r="F386" s="307"/>
      <c r="G386" s="307">
        <v>2499.92</v>
      </c>
      <c r="H386" s="182">
        <v>0.15358021395876897</v>
      </c>
      <c r="I386" s="56"/>
      <c r="J386" s="5"/>
      <c r="K386" s="5"/>
    </row>
    <row r="387" spans="1:11" s="57" customFormat="1" ht="10.5" customHeight="1" x14ac:dyDescent="0.2">
      <c r="A387" s="6"/>
      <c r="B387" s="37" t="s">
        <v>138</v>
      </c>
      <c r="C387" s="306">
        <v>112886.33999999997</v>
      </c>
      <c r="D387" s="306">
        <v>58228.979999999989</v>
      </c>
      <c r="E387" s="306">
        <v>171115.31999999998</v>
      </c>
      <c r="F387" s="307"/>
      <c r="G387" s="307">
        <v>433.65</v>
      </c>
      <c r="H387" s="182">
        <v>-9.898133452349156E-2</v>
      </c>
      <c r="I387" s="56"/>
      <c r="J387" s="5"/>
    </row>
    <row r="388" spans="1:11" s="57" customFormat="1" ht="10.5" customHeight="1" x14ac:dyDescent="0.2">
      <c r="A388" s="6"/>
      <c r="B388" s="37" t="s">
        <v>34</v>
      </c>
      <c r="C388" s="306">
        <v>7141540.5800000699</v>
      </c>
      <c r="D388" s="306">
        <v>1652568.5200000105</v>
      </c>
      <c r="E388" s="306">
        <v>8794109.1000000797</v>
      </c>
      <c r="F388" s="307"/>
      <c r="G388" s="307">
        <v>16963.249999999993</v>
      </c>
      <c r="H388" s="182">
        <v>-4.9519829459970799E-2</v>
      </c>
      <c r="I388" s="56"/>
      <c r="J388" s="5"/>
    </row>
    <row r="389" spans="1:11" s="57" customFormat="1" ht="10.5" customHeight="1" x14ac:dyDescent="0.2">
      <c r="A389" s="6"/>
      <c r="B389" s="37" t="s">
        <v>140</v>
      </c>
      <c r="C389" s="306">
        <v>4.18</v>
      </c>
      <c r="D389" s="306">
        <v>7.06</v>
      </c>
      <c r="E389" s="306">
        <v>11.239999999999998</v>
      </c>
      <c r="F389" s="307"/>
      <c r="G389" s="307"/>
      <c r="H389" s="182">
        <v>0.14111675126903545</v>
      </c>
      <c r="I389" s="56"/>
    </row>
    <row r="390" spans="1:11" s="57" customFormat="1" ht="10.5" customHeight="1" x14ac:dyDescent="0.2">
      <c r="A390" s="6"/>
      <c r="B390" s="37" t="s">
        <v>129</v>
      </c>
      <c r="C390" s="306">
        <v>544499.97000000277</v>
      </c>
      <c r="D390" s="306">
        <v>4766769.5299999993</v>
      </c>
      <c r="E390" s="306">
        <v>5311269.5000000019</v>
      </c>
      <c r="F390" s="307"/>
      <c r="G390" s="307">
        <v>22477.710000000003</v>
      </c>
      <c r="H390" s="182">
        <v>0.10705369273131637</v>
      </c>
      <c r="I390" s="56"/>
    </row>
    <row r="391" spans="1:11" s="57" customFormat="1" ht="10.5" customHeight="1" x14ac:dyDescent="0.2">
      <c r="A391" s="6"/>
      <c r="B391" s="37" t="s">
        <v>381</v>
      </c>
      <c r="C391" s="306">
        <v>4388.3699999999963</v>
      </c>
      <c r="D391" s="306">
        <v>3389</v>
      </c>
      <c r="E391" s="306">
        <v>7777.3699999999963</v>
      </c>
      <c r="F391" s="307"/>
      <c r="G391" s="307"/>
      <c r="H391" s="182"/>
      <c r="I391" s="56"/>
      <c r="J391" s="5"/>
    </row>
    <row r="392" spans="1:11" s="57" customFormat="1" ht="10.5" customHeight="1" x14ac:dyDescent="0.2">
      <c r="A392" s="6"/>
      <c r="B392" s="16" t="s">
        <v>427</v>
      </c>
      <c r="C392" s="306">
        <v>270</v>
      </c>
      <c r="D392" s="306">
        <v>200</v>
      </c>
      <c r="E392" s="306">
        <v>470</v>
      </c>
      <c r="F392" s="307"/>
      <c r="G392" s="307"/>
      <c r="H392" s="182">
        <v>-0.57657657657657657</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478.24</v>
      </c>
      <c r="D395" s="306">
        <v>72698.639999999985</v>
      </c>
      <c r="E395" s="306">
        <v>73176.87999999999</v>
      </c>
      <c r="F395" s="307"/>
      <c r="G395" s="307">
        <v>81</v>
      </c>
      <c r="H395" s="182">
        <v>0.35613622207482898</v>
      </c>
      <c r="I395" s="56"/>
      <c r="J395" s="5"/>
    </row>
    <row r="396" spans="1:11" s="57" customFormat="1" ht="10.5" customHeight="1" x14ac:dyDescent="0.2">
      <c r="A396" s="6"/>
      <c r="B396" s="37" t="s">
        <v>468</v>
      </c>
      <c r="C396" s="306">
        <v>9576</v>
      </c>
      <c r="D396" s="306">
        <v>3492</v>
      </c>
      <c r="E396" s="306">
        <v>13068</v>
      </c>
      <c r="F396" s="307"/>
      <c r="G396" s="307"/>
      <c r="H396" s="182">
        <v>0.35588296327038815</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5430</v>
      </c>
      <c r="E399" s="306">
        <v>5430</v>
      </c>
      <c r="F399" s="307"/>
      <c r="G399" s="307"/>
      <c r="H399" s="182"/>
      <c r="I399" s="56"/>
      <c r="J399" s="5"/>
    </row>
    <row r="400" spans="1:11" s="60" customFormat="1" ht="12.75" customHeight="1" x14ac:dyDescent="0.2">
      <c r="A400" s="24"/>
      <c r="B400" s="37" t="s">
        <v>280</v>
      </c>
      <c r="C400" s="306"/>
      <c r="D400" s="306">
        <v>-872834.46000000031</v>
      </c>
      <c r="E400" s="306">
        <v>-872834.46000000031</v>
      </c>
      <c r="F400" s="307"/>
      <c r="G400" s="307">
        <v>-3303.12</v>
      </c>
      <c r="H400" s="182">
        <v>9.3200574748537601E-3</v>
      </c>
      <c r="I400" s="59"/>
      <c r="J400" s="5"/>
    </row>
    <row r="401" spans="1:11" s="57" customFormat="1" x14ac:dyDescent="0.2">
      <c r="A401" s="6"/>
      <c r="B401" s="35" t="s">
        <v>246</v>
      </c>
      <c r="C401" s="308">
        <v>10916572.950000092</v>
      </c>
      <c r="D401" s="308">
        <v>21986467.370000139</v>
      </c>
      <c r="E401" s="308">
        <v>32903040.320000231</v>
      </c>
      <c r="F401" s="309"/>
      <c r="G401" s="309">
        <v>103466.60999999997</v>
      </c>
      <c r="H401" s="183">
        <v>4.7382868038346126E-2</v>
      </c>
      <c r="I401" s="56"/>
      <c r="K401" s="209" t="b">
        <f>IF(ABS(E401-SUM(E380:E400))&lt;0.001,TRUE,FALSE)</f>
        <v>1</v>
      </c>
    </row>
    <row r="402" spans="1:11" s="60" customFormat="1" ht="13.5" customHeight="1" x14ac:dyDescent="0.2">
      <c r="A402" s="24"/>
      <c r="B402" s="35" t="s">
        <v>287</v>
      </c>
      <c r="C402" s="308">
        <v>573457013.35002863</v>
      </c>
      <c r="D402" s="308">
        <v>1711311529.924468</v>
      </c>
      <c r="E402" s="308">
        <v>2284768543.274497</v>
      </c>
      <c r="F402" s="309">
        <v>20592499.279999692</v>
      </c>
      <c r="G402" s="309">
        <v>9198002.9399999902</v>
      </c>
      <c r="H402" s="183">
        <v>7.870322504060856E-2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272009764.57002527</v>
      </c>
      <c r="D404" s="306">
        <v>322493746.04158664</v>
      </c>
      <c r="E404" s="306">
        <v>594503510.61161196</v>
      </c>
      <c r="F404" s="307">
        <v>54145249.440000065</v>
      </c>
      <c r="G404" s="307">
        <v>3963463.2443680051</v>
      </c>
      <c r="H404" s="182">
        <v>-6.5879301164305515E-2</v>
      </c>
      <c r="I404" s="59"/>
      <c r="J404" s="5"/>
    </row>
    <row r="405" spans="1:11" s="60" customFormat="1" ht="10.5" customHeight="1" x14ac:dyDescent="0.2">
      <c r="A405" s="24"/>
      <c r="B405" s="37" t="s">
        <v>442</v>
      </c>
      <c r="C405" s="306">
        <v>552119.51000000688</v>
      </c>
      <c r="D405" s="306">
        <v>358416.70999999507</v>
      </c>
      <c r="E405" s="306">
        <v>910536.22000000195</v>
      </c>
      <c r="F405" s="307">
        <v>44698.380000000041</v>
      </c>
      <c r="G405" s="307">
        <v>4971.49</v>
      </c>
      <c r="H405" s="182">
        <v>-0.72682226199653932</v>
      </c>
      <c r="I405" s="59"/>
      <c r="J405" s="5"/>
    </row>
    <row r="406" spans="1:11" s="60" customFormat="1" ht="10.5" customHeight="1" x14ac:dyDescent="0.2">
      <c r="A406" s="24"/>
      <c r="B406" s="37" t="s">
        <v>147</v>
      </c>
      <c r="C406" s="306">
        <v>832610.27000011259</v>
      </c>
      <c r="D406" s="306">
        <v>989325.58000013116</v>
      </c>
      <c r="E406" s="306">
        <v>1821935.8500002439</v>
      </c>
      <c r="F406" s="307">
        <v>179917.21999999852</v>
      </c>
      <c r="G406" s="307">
        <v>7431.4099999999908</v>
      </c>
      <c r="H406" s="182">
        <v>-5.9926458068251809E-2</v>
      </c>
      <c r="I406" s="59"/>
      <c r="J406" s="5"/>
    </row>
    <row r="407" spans="1:11" s="60" customFormat="1" ht="10.5" customHeight="1" x14ac:dyDescent="0.2">
      <c r="A407" s="24"/>
      <c r="B407" s="37" t="s">
        <v>148</v>
      </c>
      <c r="C407" s="306">
        <v>4961783.44000048</v>
      </c>
      <c r="D407" s="306">
        <v>6142509.1199992774</v>
      </c>
      <c r="E407" s="306">
        <v>11104292.559999755</v>
      </c>
      <c r="F407" s="307">
        <v>884248.04000004719</v>
      </c>
      <c r="G407" s="307">
        <v>46627.530000000457</v>
      </c>
      <c r="H407" s="182">
        <v>-8.739052987589313E-2</v>
      </c>
      <c r="I407" s="59"/>
      <c r="J407" s="5"/>
    </row>
    <row r="408" spans="1:11" s="60" customFormat="1" ht="10.5" customHeight="1" x14ac:dyDescent="0.2">
      <c r="A408" s="24"/>
      <c r="B408" s="37" t="s">
        <v>125</v>
      </c>
      <c r="C408" s="306">
        <v>1819761.8599999866</v>
      </c>
      <c r="D408" s="306">
        <v>2153988.019999858</v>
      </c>
      <c r="E408" s="306">
        <v>3973749.8799998448</v>
      </c>
      <c r="F408" s="307">
        <v>379581.72000000346</v>
      </c>
      <c r="G408" s="307">
        <v>43652.579999999929</v>
      </c>
      <c r="H408" s="182">
        <v>3.0805544537901852E-2</v>
      </c>
      <c r="I408" s="59"/>
      <c r="J408" s="5"/>
      <c r="K408" s="57"/>
    </row>
    <row r="409" spans="1:11" s="60" customFormat="1" ht="10.5" customHeight="1" x14ac:dyDescent="0.2">
      <c r="A409" s="24"/>
      <c r="B409" s="37" t="s">
        <v>149</v>
      </c>
      <c r="C409" s="306">
        <v>56006.579999999303</v>
      </c>
      <c r="D409" s="306">
        <v>262772.08000000298</v>
      </c>
      <c r="E409" s="306">
        <v>318778.66000000224</v>
      </c>
      <c r="F409" s="307">
        <v>1216.3300000000008</v>
      </c>
      <c r="G409" s="307">
        <v>1161.7900000000002</v>
      </c>
      <c r="H409" s="182">
        <v>-0.13741087853982747</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135.5</v>
      </c>
      <c r="D411" s="306">
        <v>-48666172</v>
      </c>
      <c r="E411" s="306">
        <v>-48666036.5</v>
      </c>
      <c r="F411" s="307">
        <v>-67119</v>
      </c>
      <c r="G411" s="307">
        <v>-316114</v>
      </c>
      <c r="H411" s="182">
        <v>1.8344191080616579E-2</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6522.0709900000002</v>
      </c>
      <c r="E413" s="306">
        <v>6522.0709900000002</v>
      </c>
      <c r="F413" s="307"/>
      <c r="G413" s="307"/>
      <c r="H413" s="182"/>
      <c r="I413" s="56"/>
      <c r="J413" s="5"/>
      <c r="K413" s="60"/>
    </row>
    <row r="414" spans="1:11" s="57" customFormat="1" ht="10.5" customHeight="1" x14ac:dyDescent="0.2">
      <c r="A414" s="6"/>
      <c r="B414" s="575" t="s">
        <v>491</v>
      </c>
      <c r="C414" s="306"/>
      <c r="D414" s="306">
        <v>2908.2000000000003</v>
      </c>
      <c r="E414" s="306">
        <v>2908.2000000000003</v>
      </c>
      <c r="F414" s="307"/>
      <c r="G414" s="307">
        <v>251.59999999999997</v>
      </c>
      <c r="H414" s="182"/>
      <c r="I414" s="56"/>
      <c r="J414" s="5"/>
      <c r="K414" s="60"/>
    </row>
    <row r="415" spans="1:11" s="60" customFormat="1" ht="10.5" customHeight="1" x14ac:dyDescent="0.2">
      <c r="A415" s="24"/>
      <c r="B415" s="41" t="s">
        <v>150</v>
      </c>
      <c r="C415" s="311">
        <v>280232181.73002589</v>
      </c>
      <c r="D415" s="311">
        <v>283744015.82257599</v>
      </c>
      <c r="E415" s="311">
        <v>563976197.55260181</v>
      </c>
      <c r="F415" s="312">
        <v>55567792.130000114</v>
      </c>
      <c r="G415" s="312">
        <v>3751445.6443680059</v>
      </c>
      <c r="H415" s="184">
        <v>-7.7880919381079661E-2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28.2.2024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3353559297.9600034</v>
      </c>
      <c r="E427" s="306">
        <v>3353559297.9600034</v>
      </c>
      <c r="F427" s="306">
        <v>5189210.5600000024</v>
      </c>
      <c r="G427" s="306">
        <v>16971078.580000013</v>
      </c>
      <c r="H427" s="182">
        <v>0.11710225416166375</v>
      </c>
      <c r="I427" s="59"/>
      <c r="K427" s="57"/>
    </row>
    <row r="428" spans="1:11" s="57" customFormat="1" ht="10.5" customHeight="1" x14ac:dyDescent="0.2">
      <c r="A428" s="6"/>
      <c r="B428" s="16" t="s">
        <v>10</v>
      </c>
      <c r="C428" s="306">
        <v>821006320.23990357</v>
      </c>
      <c r="D428" s="306"/>
      <c r="E428" s="306">
        <v>821006320.23990357</v>
      </c>
      <c r="F428" s="307">
        <v>18901.239999999991</v>
      </c>
      <c r="G428" s="307">
        <v>4843184.4099999946</v>
      </c>
      <c r="H428" s="182">
        <v>7.812237554047341E-2</v>
      </c>
      <c r="I428" s="56"/>
      <c r="J428" s="5"/>
    </row>
    <row r="429" spans="1:11" s="57" customFormat="1" ht="10.5" customHeight="1" x14ac:dyDescent="0.2">
      <c r="A429" s="6"/>
      <c r="B429" s="16" t="s">
        <v>9</v>
      </c>
      <c r="C429" s="306">
        <v>22611.770000000004</v>
      </c>
      <c r="D429" s="306"/>
      <c r="E429" s="306">
        <v>22611.770000000004</v>
      </c>
      <c r="F429" s="307"/>
      <c r="G429" s="307">
        <v>44.76</v>
      </c>
      <c r="H429" s="182"/>
      <c r="I429" s="56"/>
      <c r="J429" s="5"/>
    </row>
    <row r="430" spans="1:11" s="57" customFormat="1" ht="10.5" customHeight="1" x14ac:dyDescent="0.2">
      <c r="A430" s="6"/>
      <c r="B430" s="16" t="s">
        <v>299</v>
      </c>
      <c r="C430" s="306">
        <v>77827730.659998149</v>
      </c>
      <c r="D430" s="306"/>
      <c r="E430" s="306">
        <v>77827730.659998149</v>
      </c>
      <c r="F430" s="307"/>
      <c r="G430" s="307">
        <v>270362.71000000124</v>
      </c>
      <c r="H430" s="182">
        <v>5.5283309140570447E-2</v>
      </c>
      <c r="I430" s="56"/>
      <c r="J430" s="5"/>
    </row>
    <row r="431" spans="1:11" s="57" customFormat="1" ht="10.5" customHeight="1" x14ac:dyDescent="0.2">
      <c r="A431" s="6"/>
      <c r="B431" s="16" t="s">
        <v>11</v>
      </c>
      <c r="C431" s="306">
        <v>447454.63000000018</v>
      </c>
      <c r="D431" s="306"/>
      <c r="E431" s="306">
        <v>447454.63000000018</v>
      </c>
      <c r="F431" s="307"/>
      <c r="G431" s="307">
        <v>439983.23000000016</v>
      </c>
      <c r="H431" s="182">
        <v>0.13131322248626498</v>
      </c>
      <c r="I431" s="56"/>
      <c r="J431" s="5"/>
      <c r="K431" s="60"/>
    </row>
    <row r="432" spans="1:11" s="57" customFormat="1" ht="10.5" customHeight="1" x14ac:dyDescent="0.2">
      <c r="A432" s="6"/>
      <c r="B432" s="16" t="s">
        <v>75</v>
      </c>
      <c r="C432" s="306">
        <v>12236305.329999123</v>
      </c>
      <c r="D432" s="306"/>
      <c r="E432" s="306">
        <v>12236305.329999123</v>
      </c>
      <c r="F432" s="307"/>
      <c r="G432" s="307">
        <v>67473.989999999758</v>
      </c>
      <c r="H432" s="182">
        <v>0.12020356498432205</v>
      </c>
      <c r="I432" s="56"/>
      <c r="J432" s="5"/>
      <c r="K432" s="60"/>
    </row>
    <row r="433" spans="1:11" s="60" customFormat="1" ht="10.5" customHeight="1" x14ac:dyDescent="0.2">
      <c r="A433" s="24"/>
      <c r="B433" s="16" t="s">
        <v>85</v>
      </c>
      <c r="C433" s="306">
        <v>1602901.9300000053</v>
      </c>
      <c r="D433" s="306">
        <v>333362978.03000146</v>
      </c>
      <c r="E433" s="306">
        <v>334965879.96000147</v>
      </c>
      <c r="F433" s="313">
        <v>334965879.96000147</v>
      </c>
      <c r="G433" s="313">
        <v>1759673.1199999996</v>
      </c>
      <c r="H433" s="185">
        <v>1.4445097974282062E-2</v>
      </c>
      <c r="I433" s="59"/>
      <c r="J433" s="5"/>
      <c r="K433" s="57"/>
    </row>
    <row r="434" spans="1:11" s="60" customFormat="1" x14ac:dyDescent="0.2">
      <c r="A434" s="24"/>
      <c r="B434" s="37" t="s">
        <v>25</v>
      </c>
      <c r="C434" s="306">
        <v>4565938.469999874</v>
      </c>
      <c r="D434" s="306">
        <v>62.650000000000006</v>
      </c>
      <c r="E434" s="306">
        <v>4566001.1199998744</v>
      </c>
      <c r="F434" s="313">
        <v>599.41</v>
      </c>
      <c r="G434" s="313">
        <v>18893.299999999992</v>
      </c>
      <c r="H434" s="185">
        <v>9.0977610732483338E-3</v>
      </c>
      <c r="I434" s="59"/>
      <c r="J434" s="5"/>
      <c r="K434" s="57"/>
    </row>
    <row r="435" spans="1:11" s="57" customFormat="1" x14ac:dyDescent="0.2">
      <c r="A435" s="6"/>
      <c r="B435" s="37" t="s">
        <v>48</v>
      </c>
      <c r="C435" s="306"/>
      <c r="D435" s="306">
        <v>1303337.2400050145</v>
      </c>
      <c r="E435" s="306">
        <v>1303337.2400050145</v>
      </c>
      <c r="F435" s="313">
        <v>475.11304500000006</v>
      </c>
      <c r="G435" s="313">
        <v>4191.4432750000014</v>
      </c>
      <c r="H435" s="185">
        <v>0.19028503836086363</v>
      </c>
      <c r="I435" s="56"/>
      <c r="J435" s="5"/>
    </row>
    <row r="436" spans="1:11" s="57" customFormat="1" ht="10.5" customHeight="1" x14ac:dyDescent="0.2">
      <c r="A436" s="6"/>
      <c r="B436" s="37" t="s">
        <v>355</v>
      </c>
      <c r="C436" s="306">
        <v>42974.89999999979</v>
      </c>
      <c r="D436" s="306">
        <v>499879.03535800072</v>
      </c>
      <c r="E436" s="306">
        <v>542853.93535800057</v>
      </c>
      <c r="F436" s="307"/>
      <c r="G436" s="307">
        <v>3671.8</v>
      </c>
      <c r="H436" s="182"/>
      <c r="I436" s="66"/>
      <c r="J436" s="5"/>
    </row>
    <row r="437" spans="1:11" s="57" customFormat="1" ht="10.5" customHeight="1" x14ac:dyDescent="0.2">
      <c r="A437" s="6"/>
      <c r="B437" s="37" t="s">
        <v>79</v>
      </c>
      <c r="C437" s="306"/>
      <c r="D437" s="306">
        <v>19743355.45000001</v>
      </c>
      <c r="E437" s="306">
        <v>19743355.45000001</v>
      </c>
      <c r="F437" s="307"/>
      <c r="G437" s="307">
        <v>26212.5</v>
      </c>
      <c r="H437" s="182">
        <v>2.2578191025500072E-2</v>
      </c>
      <c r="I437" s="66"/>
      <c r="J437" s="5"/>
    </row>
    <row r="438" spans="1:11" s="57" customFormat="1" ht="10.5" customHeight="1" x14ac:dyDescent="0.2">
      <c r="A438" s="6"/>
      <c r="B438" s="563" t="s">
        <v>432</v>
      </c>
      <c r="C438" s="314">
        <v>90074184.040021598</v>
      </c>
      <c r="D438" s="306">
        <v>110512832.41999842</v>
      </c>
      <c r="E438" s="306">
        <v>200587016.46002004</v>
      </c>
      <c r="F438" s="313"/>
      <c r="G438" s="313">
        <v>1451445.9800000573</v>
      </c>
      <c r="H438" s="185">
        <v>7.4016687946705018E-2</v>
      </c>
      <c r="I438" s="56"/>
      <c r="J438" s="5"/>
      <c r="K438" s="60"/>
    </row>
    <row r="439" spans="1:11" s="57" customFormat="1" ht="10.5" customHeight="1" x14ac:dyDescent="0.2">
      <c r="A439" s="6"/>
      <c r="B439" s="563" t="s">
        <v>440</v>
      </c>
      <c r="C439" s="314">
        <v>2610122.7299999627</v>
      </c>
      <c r="D439" s="306">
        <v>1406930.6400000041</v>
      </c>
      <c r="E439" s="306">
        <v>4017053.3699999675</v>
      </c>
      <c r="F439" s="313"/>
      <c r="G439" s="313">
        <v>21656.78</v>
      </c>
      <c r="H439" s="185">
        <v>0.731770501562369</v>
      </c>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14358410.129999686</v>
      </c>
      <c r="D441" s="306">
        <v>20167085.470000125</v>
      </c>
      <c r="E441" s="306">
        <v>34525495.599999808</v>
      </c>
      <c r="F441" s="313"/>
      <c r="G441" s="313">
        <v>111084.53</v>
      </c>
      <c r="H441" s="185">
        <v>-0.44627079002148984</v>
      </c>
      <c r="I441" s="56"/>
      <c r="J441" s="5"/>
    </row>
    <row r="442" spans="1:11" s="57" customFormat="1" ht="10.5" customHeight="1" x14ac:dyDescent="0.2">
      <c r="A442" s="6"/>
      <c r="B442" s="574" t="s">
        <v>493</v>
      </c>
      <c r="C442" s="314"/>
      <c r="D442" s="306">
        <v>3088118.6716100005</v>
      </c>
      <c r="E442" s="306">
        <v>3088118.6716100005</v>
      </c>
      <c r="F442" s="313"/>
      <c r="G442" s="313"/>
      <c r="H442" s="185"/>
      <c r="I442" s="56"/>
      <c r="J442" s="5"/>
    </row>
    <row r="443" spans="1:11" s="60" customFormat="1" ht="10.5" customHeight="1" x14ac:dyDescent="0.2">
      <c r="A443" s="24"/>
      <c r="B443" s="563" t="s">
        <v>445</v>
      </c>
      <c r="C443" s="314"/>
      <c r="D443" s="306">
        <v>61627.8499999911</v>
      </c>
      <c r="E443" s="306">
        <v>61627.8499999911</v>
      </c>
      <c r="F443" s="313"/>
      <c r="G443" s="313">
        <v>192.53999999999908</v>
      </c>
      <c r="H443" s="185">
        <v>2.8652896736205413E-2</v>
      </c>
      <c r="I443" s="56"/>
      <c r="J443" s="5"/>
      <c r="K443" s="57"/>
    </row>
    <row r="444" spans="1:11" s="57" customFormat="1" ht="12.75" customHeight="1" x14ac:dyDescent="0.2">
      <c r="A444" s="6"/>
      <c r="B444" s="16" t="s">
        <v>280</v>
      </c>
      <c r="C444" s="310"/>
      <c r="D444" s="306">
        <v>-146811476.64999646</v>
      </c>
      <c r="E444" s="306">
        <v>-146811476.64999646</v>
      </c>
      <c r="F444" s="313"/>
      <c r="G444" s="313">
        <v>-832223.16999999434</v>
      </c>
      <c r="H444" s="185">
        <v>5.0143094055115967E-2</v>
      </c>
      <c r="I444" s="59"/>
      <c r="J444" s="5"/>
    </row>
    <row r="445" spans="1:11" s="57" customFormat="1" ht="10.5" customHeight="1" x14ac:dyDescent="0.2">
      <c r="A445" s="6"/>
      <c r="B445" s="29" t="s">
        <v>156</v>
      </c>
      <c r="C445" s="308">
        <v>1024794954.8299218</v>
      </c>
      <c r="D445" s="308">
        <v>3696894028.7669797</v>
      </c>
      <c r="E445" s="308">
        <v>4721688983.5969009</v>
      </c>
      <c r="F445" s="315">
        <v>340175066.28304636</v>
      </c>
      <c r="G445" s="315">
        <v>25156926.503275067</v>
      </c>
      <c r="H445" s="186">
        <v>9.414377323739398E-2</v>
      </c>
      <c r="I445" s="56"/>
      <c r="K445" s="209" t="b">
        <f>IF(ABS(E445-SUM(E427:E444))&lt;0.001,TRUE,FALSE)</f>
        <v>1</v>
      </c>
    </row>
    <row r="446" spans="1:11" s="60" customFormat="1" ht="15" customHeight="1" x14ac:dyDescent="0.2">
      <c r="A446" s="24"/>
      <c r="B446" s="29" t="s">
        <v>153</v>
      </c>
      <c r="C446" s="308"/>
      <c r="D446" s="308">
        <v>71639.839999999997</v>
      </c>
      <c r="E446" s="308">
        <v>71639.839999999997</v>
      </c>
      <c r="F446" s="315"/>
      <c r="G446" s="315"/>
      <c r="H446" s="186">
        <v>3.117794494873527E-2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238500910.23999393</v>
      </c>
      <c r="D449" s="317">
        <v>815176161.7899965</v>
      </c>
      <c r="E449" s="317">
        <v>1053677072.0299904</v>
      </c>
      <c r="F449" s="318"/>
      <c r="G449" s="318">
        <v>5724194.4999999963</v>
      </c>
      <c r="H449" s="281">
        <v>9.0701072955012396E-2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71891568.680004045</v>
      </c>
      <c r="D451" s="317">
        <v>28901637.580000728</v>
      </c>
      <c r="E451" s="317">
        <v>100793206.26000477</v>
      </c>
      <c r="F451" s="318"/>
      <c r="G451" s="318">
        <v>564656.58000000101</v>
      </c>
      <c r="H451" s="281">
        <v>4.5437131506306017E-2</v>
      </c>
      <c r="I451" s="69"/>
      <c r="J451" s="5"/>
      <c r="K451" s="5"/>
    </row>
    <row r="452" spans="1:11" ht="10.5" customHeight="1" x14ac:dyDescent="0.2">
      <c r="A452" s="2"/>
      <c r="B452" s="16" t="s">
        <v>258</v>
      </c>
      <c r="C452" s="317">
        <v>12379067.309999945</v>
      </c>
      <c r="D452" s="317">
        <v>3418911.0799999996</v>
      </c>
      <c r="E452" s="317">
        <v>15797978.389999945</v>
      </c>
      <c r="F452" s="318"/>
      <c r="G452" s="318">
        <v>53004.460000000014</v>
      </c>
      <c r="H452" s="281">
        <v>0.20586110500163968</v>
      </c>
      <c r="I452" s="70"/>
    </row>
    <row r="453" spans="1:11" ht="10.5" customHeight="1" x14ac:dyDescent="0.2">
      <c r="A453" s="2"/>
      <c r="B453" s="67" t="s">
        <v>259</v>
      </c>
      <c r="C453" s="317">
        <v>47360570.969999984</v>
      </c>
      <c r="D453" s="317">
        <v>13301116.069999989</v>
      </c>
      <c r="E453" s="317">
        <v>60661687.039999977</v>
      </c>
      <c r="F453" s="318"/>
      <c r="G453" s="318">
        <v>271617.83999999997</v>
      </c>
      <c r="H453" s="281">
        <v>-2.1409494210228086E-2</v>
      </c>
      <c r="I453" s="69"/>
    </row>
    <row r="454" spans="1:11" ht="10.5" customHeight="1" x14ac:dyDescent="0.2">
      <c r="A454" s="2"/>
      <c r="B454" s="67" t="s">
        <v>260</v>
      </c>
      <c r="C454" s="317">
        <v>1545817.4899999928</v>
      </c>
      <c r="D454" s="317">
        <v>3663269.6500000693</v>
      </c>
      <c r="E454" s="317">
        <v>5209087.140000063</v>
      </c>
      <c r="F454" s="318"/>
      <c r="G454" s="318">
        <v>23826.229999999996</v>
      </c>
      <c r="H454" s="281">
        <v>0.19759111232957904</v>
      </c>
      <c r="I454" s="69"/>
    </row>
    <row r="455" spans="1:11" ht="10.5" customHeight="1" x14ac:dyDescent="0.2">
      <c r="A455" s="2"/>
      <c r="B455" s="67" t="s">
        <v>261</v>
      </c>
      <c r="C455" s="317"/>
      <c r="D455" s="317">
        <v>2443315.7999999975</v>
      </c>
      <c r="E455" s="317">
        <v>2443315.7999999975</v>
      </c>
      <c r="F455" s="318"/>
      <c r="G455" s="318">
        <v>9653.9100000000017</v>
      </c>
      <c r="H455" s="281">
        <v>9.8959159315574974E-2</v>
      </c>
      <c r="I455" s="69"/>
    </row>
    <row r="456" spans="1:11" ht="10.5" customHeight="1" x14ac:dyDescent="0.2">
      <c r="A456" s="2"/>
      <c r="B456" s="67" t="s">
        <v>262</v>
      </c>
      <c r="C456" s="317">
        <v>1604924.7300000039</v>
      </c>
      <c r="D456" s="317">
        <v>13384572.309999947</v>
      </c>
      <c r="E456" s="317">
        <v>14989497.039999951</v>
      </c>
      <c r="F456" s="318"/>
      <c r="G456" s="318">
        <v>50298.860000000008</v>
      </c>
      <c r="H456" s="281">
        <v>4.6279587847836812E-2</v>
      </c>
      <c r="I456" s="69"/>
    </row>
    <row r="457" spans="1:11" ht="10.5" customHeight="1" x14ac:dyDescent="0.2">
      <c r="A457" s="2"/>
      <c r="B457" s="67" t="s">
        <v>264</v>
      </c>
      <c r="C457" s="317"/>
      <c r="D457" s="317">
        <v>54863859.600000389</v>
      </c>
      <c r="E457" s="317">
        <v>54863859.600000389</v>
      </c>
      <c r="F457" s="318"/>
      <c r="G457" s="318">
        <v>266174.33</v>
      </c>
      <c r="H457" s="281">
        <v>7.9046984751119265E-2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108909.42000000043</v>
      </c>
      <c r="D460" s="317">
        <v>419483.78999999887</v>
      </c>
      <c r="E460" s="317">
        <v>528393.20999999926</v>
      </c>
      <c r="F460" s="318"/>
      <c r="G460" s="318">
        <v>1804.12</v>
      </c>
      <c r="H460" s="281">
        <v>-1.6150587200304822E-2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23012268.140000142</v>
      </c>
      <c r="E463" s="317">
        <v>23012268.140000142</v>
      </c>
      <c r="F463" s="318"/>
      <c r="G463" s="318">
        <v>95384.620000000054</v>
      </c>
      <c r="H463" s="281">
        <v>1.4264206347423647E-2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508939.08000000054</v>
      </c>
      <c r="E465" s="317">
        <v>508939.08000000054</v>
      </c>
      <c r="F465" s="318"/>
      <c r="G465" s="318">
        <v>796.58999999999992</v>
      </c>
      <c r="H465" s="281">
        <v>0.32451349857727885</v>
      </c>
      <c r="I465" s="71"/>
      <c r="L465" s="28"/>
    </row>
    <row r="466" spans="1:12" s="28" customFormat="1" ht="10.5" customHeight="1" x14ac:dyDescent="0.2">
      <c r="A466" s="54"/>
      <c r="B466" s="29" t="s">
        <v>155</v>
      </c>
      <c r="C466" s="308">
        <v>373391768.83999783</v>
      </c>
      <c r="D466" s="308">
        <v>959093534.88999772</v>
      </c>
      <c r="E466" s="308">
        <v>1332485303.7299955</v>
      </c>
      <c r="F466" s="315"/>
      <c r="G466" s="315">
        <v>7061412.0399999972</v>
      </c>
      <c r="H466" s="186">
        <v>8.0763330575323478E-2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728444.27000000037</v>
      </c>
      <c r="D469" s="308">
        <v>504741.80000000005</v>
      </c>
      <c r="E469" s="308">
        <v>1233186.0700000003</v>
      </c>
      <c r="F469" s="315"/>
      <c r="G469" s="315">
        <v>51443.12</v>
      </c>
      <c r="H469" s="186">
        <v>-0.13067076134856481</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-1076.1199999999999</v>
      </c>
      <c r="D471" s="306">
        <v>30737.360000000001</v>
      </c>
      <c r="E471" s="306">
        <v>29661.24</v>
      </c>
      <c r="F471" s="313"/>
      <c r="G471" s="313">
        <v>240.8</v>
      </c>
      <c r="H471" s="185"/>
      <c r="I471" s="69"/>
      <c r="L471" s="28"/>
    </row>
    <row r="472" spans="1:12" s="28" customFormat="1" ht="10.5" customHeight="1" x14ac:dyDescent="0.2">
      <c r="A472" s="54"/>
      <c r="B472" s="75" t="s">
        <v>159</v>
      </c>
      <c r="C472" s="306">
        <v>26095909.510000207</v>
      </c>
      <c r="D472" s="306">
        <v>236525008.01349956</v>
      </c>
      <c r="E472" s="306">
        <v>262620917.52349976</v>
      </c>
      <c r="F472" s="313"/>
      <c r="G472" s="313">
        <v>1001127.4499999996</v>
      </c>
      <c r="H472" s="185">
        <v>6.2469262525219671E-2</v>
      </c>
      <c r="I472" s="70"/>
      <c r="K472" s="5"/>
      <c r="L472" s="5"/>
    </row>
    <row r="473" spans="1:12" ht="10.5" customHeight="1" x14ac:dyDescent="0.2">
      <c r="A473" s="2"/>
      <c r="B473" s="75" t="s">
        <v>26</v>
      </c>
      <c r="C473" s="306">
        <v>8036927.749999986</v>
      </c>
      <c r="D473" s="306">
        <v>129941063.99999987</v>
      </c>
      <c r="E473" s="306">
        <v>137977991.74999985</v>
      </c>
      <c r="F473" s="313"/>
      <c r="G473" s="313">
        <v>756250.14000000095</v>
      </c>
      <c r="H473" s="185">
        <v>9.0052856234650536E-2</v>
      </c>
      <c r="I473" s="69"/>
    </row>
    <row r="474" spans="1:12" ht="10.5" customHeight="1" x14ac:dyDescent="0.2">
      <c r="A474" s="2"/>
      <c r="B474" s="75" t="s">
        <v>27</v>
      </c>
      <c r="C474" s="306">
        <v>24529047.169999875</v>
      </c>
      <c r="D474" s="306">
        <v>408694673.4200024</v>
      </c>
      <c r="E474" s="306">
        <v>433223720.59000224</v>
      </c>
      <c r="F474" s="313"/>
      <c r="G474" s="313">
        <v>2223460.4999999995</v>
      </c>
      <c r="H474" s="185">
        <v>0.10912077843061607</v>
      </c>
      <c r="I474" s="69"/>
    </row>
    <row r="475" spans="1:12" ht="10.5" customHeight="1" x14ac:dyDescent="0.2">
      <c r="A475" s="2"/>
      <c r="B475" s="75" t="s">
        <v>274</v>
      </c>
      <c r="C475" s="306">
        <v>693245.95000000065</v>
      </c>
      <c r="D475" s="306">
        <v>10627168.689999999</v>
      </c>
      <c r="E475" s="306">
        <v>11320414.639999999</v>
      </c>
      <c r="F475" s="313"/>
      <c r="G475" s="313">
        <v>83086.920000000056</v>
      </c>
      <c r="H475" s="185">
        <v>7.2169006697629046E-2</v>
      </c>
      <c r="I475" s="69"/>
    </row>
    <row r="476" spans="1:12" ht="10.5" customHeight="1" x14ac:dyDescent="0.2">
      <c r="A476" s="2"/>
      <c r="B476" s="75" t="s">
        <v>273</v>
      </c>
      <c r="C476" s="306">
        <v>2047.5</v>
      </c>
      <c r="D476" s="306">
        <v>43540</v>
      </c>
      <c r="E476" s="306">
        <v>45587.5</v>
      </c>
      <c r="F476" s="313"/>
      <c r="G476" s="313">
        <v>40975</v>
      </c>
      <c r="H476" s="185">
        <v>0.69660860639722411</v>
      </c>
      <c r="I476" s="69"/>
    </row>
    <row r="477" spans="1:12" ht="10.5" customHeight="1" x14ac:dyDescent="0.2">
      <c r="A477" s="2"/>
      <c r="B477" s="75" t="s">
        <v>49</v>
      </c>
      <c r="C477" s="306">
        <v>22685.29</v>
      </c>
      <c r="D477" s="306">
        <v>87060290.963065222</v>
      </c>
      <c r="E477" s="306">
        <v>87082976.253065214</v>
      </c>
      <c r="F477" s="313"/>
      <c r="G477" s="313">
        <v>279307.03000000014</v>
      </c>
      <c r="H477" s="185">
        <v>-5.4448962108741839E-2</v>
      </c>
      <c r="I477" s="69"/>
    </row>
    <row r="478" spans="1:12" ht="10.5" customHeight="1" x14ac:dyDescent="0.2">
      <c r="A478" s="2"/>
      <c r="B478" s="37" t="s">
        <v>349</v>
      </c>
      <c r="C478" s="306"/>
      <c r="D478" s="306">
        <v>825841.91006199981</v>
      </c>
      <c r="E478" s="306">
        <v>825841.91006199981</v>
      </c>
      <c r="F478" s="313"/>
      <c r="G478" s="313"/>
      <c r="H478" s="185"/>
      <c r="I478" s="69"/>
    </row>
    <row r="479" spans="1:12" x14ac:dyDescent="0.2">
      <c r="A479" s="2"/>
      <c r="B479" s="574" t="s">
        <v>459</v>
      </c>
      <c r="C479" s="305"/>
      <c r="D479" s="306">
        <v>56440</v>
      </c>
      <c r="E479" s="306">
        <v>56440</v>
      </c>
      <c r="F479" s="313"/>
      <c r="G479" s="313"/>
      <c r="H479" s="185">
        <v>0.598142484992638</v>
      </c>
      <c r="I479" s="69"/>
    </row>
    <row r="480" spans="1:12" ht="10.5" customHeight="1" x14ac:dyDescent="0.2">
      <c r="A480" s="2"/>
      <c r="B480" s="75" t="s">
        <v>28</v>
      </c>
      <c r="C480" s="305">
        <v>388498.02999999985</v>
      </c>
      <c r="D480" s="306">
        <v>3673417.1099999975</v>
      </c>
      <c r="E480" s="306">
        <v>4061915.1399999973</v>
      </c>
      <c r="F480" s="313"/>
      <c r="G480" s="313">
        <v>5749.1899999999987</v>
      </c>
      <c r="H480" s="185">
        <v>5.2828360659586959E-2</v>
      </c>
      <c r="I480" s="69"/>
    </row>
    <row r="481" spans="1:12" ht="10.5" customHeight="1" x14ac:dyDescent="0.2">
      <c r="A481" s="2"/>
      <c r="B481" s="37" t="s">
        <v>280</v>
      </c>
      <c r="C481" s="306"/>
      <c r="D481" s="306">
        <v>-12266681.530000011</v>
      </c>
      <c r="E481" s="306">
        <v>-12266681.530000011</v>
      </c>
      <c r="F481" s="313"/>
      <c r="G481" s="313">
        <v>-57355.960000000006</v>
      </c>
      <c r="H481" s="185">
        <v>9.9225675904464516E-2</v>
      </c>
      <c r="I481" s="69"/>
    </row>
    <row r="482" spans="1:12" ht="10.5" customHeight="1" x14ac:dyDescent="0.2">
      <c r="A482" s="2"/>
      <c r="B482" s="35" t="s">
        <v>160</v>
      </c>
      <c r="C482" s="308">
        <v>59767285.080000073</v>
      </c>
      <c r="D482" s="308">
        <v>865211499.93662894</v>
      </c>
      <c r="E482" s="308">
        <v>924978785.0166291</v>
      </c>
      <c r="F482" s="315"/>
      <c r="G482" s="315">
        <v>4332841.07</v>
      </c>
      <c r="H482" s="186">
        <v>7.5513927509444523E-2</v>
      </c>
      <c r="I482" s="69"/>
      <c r="K482" s="209" t="b">
        <f>IF(ABS(E482-SUM(E471:E481))&lt;0.001,TRUE,FALSE)</f>
        <v>1</v>
      </c>
    </row>
    <row r="483" spans="1:12" ht="16.5" customHeight="1" x14ac:dyDescent="0.2">
      <c r="A483" s="2"/>
      <c r="B483" s="76" t="s">
        <v>33</v>
      </c>
      <c r="C483" s="306">
        <v>18488.93</v>
      </c>
      <c r="D483" s="306">
        <v>133596.88</v>
      </c>
      <c r="E483" s="306">
        <v>152085.81</v>
      </c>
      <c r="F483" s="313"/>
      <c r="G483" s="313"/>
      <c r="H483" s="185"/>
      <c r="I483" s="69"/>
      <c r="L483" s="28"/>
    </row>
    <row r="484" spans="1:12" s="28" customFormat="1" ht="14.25" customHeight="1" x14ac:dyDescent="0.2">
      <c r="A484" s="54"/>
      <c r="B484" s="76" t="s">
        <v>383</v>
      </c>
      <c r="C484" s="306"/>
      <c r="D484" s="306">
        <v>563540.07998999988</v>
      </c>
      <c r="E484" s="306">
        <v>563540.07998999988</v>
      </c>
      <c r="F484" s="313"/>
      <c r="G484" s="313"/>
      <c r="H484" s="185">
        <v>-0.19931285954991251</v>
      </c>
      <c r="I484" s="70"/>
      <c r="J484" s="5"/>
      <c r="L484" s="5"/>
    </row>
    <row r="485" spans="1:12" ht="10.5" customHeight="1" x14ac:dyDescent="0.2">
      <c r="A485" s="54"/>
      <c r="B485" s="76" t="s">
        <v>446</v>
      </c>
      <c r="C485" s="306"/>
      <c r="D485" s="306">
        <v>2082986.0738100004</v>
      </c>
      <c r="E485" s="306">
        <v>2082986.0738100004</v>
      </c>
      <c r="F485" s="313"/>
      <c r="G485" s="313"/>
      <c r="H485" s="185"/>
      <c r="I485" s="69"/>
    </row>
    <row r="486" spans="1:12" ht="10.5" customHeight="1" x14ac:dyDescent="0.2">
      <c r="A486" s="2"/>
      <c r="B486" s="76" t="s">
        <v>477</v>
      </c>
      <c r="C486" s="306"/>
      <c r="D486" s="306">
        <v>11177381.334004978</v>
      </c>
      <c r="E486" s="306">
        <v>11177381.334004978</v>
      </c>
      <c r="F486" s="313"/>
      <c r="G486" s="313">
        <v>22527.260175000018</v>
      </c>
      <c r="H486" s="185">
        <v>-0.65461129465025891</v>
      </c>
      <c r="I486" s="69"/>
    </row>
    <row r="487" spans="1:12" ht="10.5" customHeight="1" x14ac:dyDescent="0.2">
      <c r="A487" s="2"/>
      <c r="B487" s="76" t="s">
        <v>492</v>
      </c>
      <c r="C487" s="306"/>
      <c r="D487" s="306">
        <v>697900.37369500007</v>
      </c>
      <c r="E487" s="306">
        <v>697900.37369500007</v>
      </c>
      <c r="F487" s="313"/>
      <c r="G487" s="313">
        <v>-0.46175000000000005</v>
      </c>
      <c r="H487" s="185"/>
      <c r="I487" s="69"/>
    </row>
    <row r="488" spans="1:12" ht="13.5" customHeight="1" x14ac:dyDescent="0.2">
      <c r="A488" s="2"/>
      <c r="B488" s="76" t="s">
        <v>439</v>
      </c>
      <c r="C488" s="306"/>
      <c r="D488" s="306">
        <v>36848983.93110498</v>
      </c>
      <c r="E488" s="306">
        <v>36848983.93110498</v>
      </c>
      <c r="F488" s="313"/>
      <c r="G488" s="313"/>
      <c r="H488" s="185">
        <v>0.71336996363025063</v>
      </c>
      <c r="I488" s="69"/>
      <c r="L488" s="80"/>
    </row>
    <row r="489" spans="1:12" s="80" customFormat="1" ht="12.75" x14ac:dyDescent="0.2">
      <c r="A489" s="2"/>
      <c r="B489" s="76" t="s">
        <v>490</v>
      </c>
      <c r="C489" s="306"/>
      <c r="D489" s="306">
        <v>201205</v>
      </c>
      <c r="E489" s="306">
        <v>201205</v>
      </c>
      <c r="F489" s="313"/>
      <c r="G489" s="313">
        <v>110</v>
      </c>
      <c r="H489" s="185">
        <v>0.54227337557309707</v>
      </c>
      <c r="I489" s="79"/>
      <c r="J489" s="5"/>
      <c r="L489" s="164"/>
    </row>
    <row r="490" spans="1:12" s="80" customFormat="1" ht="12.75" x14ac:dyDescent="0.2">
      <c r="A490" s="2"/>
      <c r="B490" s="76" t="s">
        <v>480</v>
      </c>
      <c r="C490" s="306">
        <v>51226.999999999993</v>
      </c>
      <c r="D490" s="306">
        <v>1771640.0299999989</v>
      </c>
      <c r="E490" s="306">
        <v>1822867.0299999986</v>
      </c>
      <c r="F490" s="313"/>
      <c r="G490" s="313">
        <v>8696.93</v>
      </c>
      <c r="H490" s="185"/>
      <c r="I490" s="79"/>
      <c r="J490" s="5"/>
      <c r="L490" s="164"/>
    </row>
    <row r="491" spans="1:12" s="80" customFormat="1" ht="12.75" x14ac:dyDescent="0.2">
      <c r="A491" s="2"/>
      <c r="B491" s="76" t="s">
        <v>494</v>
      </c>
      <c r="C491" s="306"/>
      <c r="D491" s="306">
        <v>387562.34547600005</v>
      </c>
      <c r="E491" s="306">
        <v>387562.34547600005</v>
      </c>
      <c r="F491" s="313"/>
      <c r="G491" s="313"/>
      <c r="H491" s="185"/>
      <c r="I491" s="79"/>
      <c r="J491" s="5"/>
      <c r="L491" s="164"/>
    </row>
    <row r="492" spans="1:12" s="80" customFormat="1" ht="12.75" x14ac:dyDescent="0.2">
      <c r="A492" s="2"/>
      <c r="B492" s="73" t="s">
        <v>158</v>
      </c>
      <c r="C492" s="306"/>
      <c r="D492" s="306">
        <v>340160.01</v>
      </c>
      <c r="E492" s="306">
        <v>340160.01</v>
      </c>
      <c r="F492" s="313"/>
      <c r="G492" s="313"/>
      <c r="H492" s="185">
        <v>6.8960085014000638E-2</v>
      </c>
      <c r="I492" s="79"/>
      <c r="J492" s="5"/>
      <c r="L492" s="164"/>
    </row>
    <row r="493" spans="1:12" ht="18" customHeight="1" x14ac:dyDescent="0.2">
      <c r="A493" s="77"/>
      <c r="B493" s="78" t="s">
        <v>297</v>
      </c>
      <c r="C493" s="308">
        <v>60565445.280000068</v>
      </c>
      <c r="D493" s="308">
        <v>919921197.79471004</v>
      </c>
      <c r="E493" s="308">
        <v>980486643.07471013</v>
      </c>
      <c r="F493" s="315"/>
      <c r="G493" s="315">
        <v>4415617.9184250003</v>
      </c>
      <c r="H493" s="186">
        <v>5.3342709074476913E-2</v>
      </c>
      <c r="I493" s="69"/>
      <c r="K493" s="209" t="b">
        <f>IF(ABS(E493-SUM(E469,E482,E483:E492))&lt;0.001,TRUE,FALSE)</f>
        <v>1</v>
      </c>
    </row>
    <row r="494" spans="1:12" ht="12" customHeight="1" x14ac:dyDescent="0.2">
      <c r="A494" s="2"/>
      <c r="B494" s="76" t="s">
        <v>80</v>
      </c>
      <c r="C494" s="306"/>
      <c r="D494" s="306">
        <v>1063700370.3800018</v>
      </c>
      <c r="E494" s="306">
        <v>1063700370.3800018</v>
      </c>
      <c r="F494" s="313"/>
      <c r="G494" s="313"/>
      <c r="H494" s="185">
        <v>2.1002385252080202E-2</v>
      </c>
      <c r="I494" s="69"/>
    </row>
    <row r="495" spans="1:12" ht="12" customHeight="1" x14ac:dyDescent="0.2">
      <c r="A495" s="2"/>
      <c r="B495" s="76" t="s">
        <v>81</v>
      </c>
      <c r="C495" s="306"/>
      <c r="D495" s="306">
        <v>732468266.5700016</v>
      </c>
      <c r="E495" s="306">
        <v>732468266.5700016</v>
      </c>
      <c r="F495" s="313"/>
      <c r="G495" s="313"/>
      <c r="H495" s="185">
        <v>0.12109615323188372</v>
      </c>
      <c r="I495" s="69"/>
    </row>
    <row r="496" spans="1:12" ht="12" customHeight="1" x14ac:dyDescent="0.2">
      <c r="A496" s="2"/>
      <c r="B496" s="76" t="s">
        <v>438</v>
      </c>
      <c r="C496" s="306"/>
      <c r="D496" s="306">
        <v>75012387.349999949</v>
      </c>
      <c r="E496" s="306">
        <v>75012387.349999949</v>
      </c>
      <c r="F496" s="313"/>
      <c r="G496" s="313"/>
      <c r="H496" s="185">
        <v>0.1357049727367643</v>
      </c>
      <c r="I496" s="69"/>
    </row>
    <row r="497" spans="1:12" ht="12" customHeight="1" x14ac:dyDescent="0.2">
      <c r="A497" s="2"/>
      <c r="B497" s="76" t="s">
        <v>78</v>
      </c>
      <c r="C497" s="306"/>
      <c r="D497" s="306">
        <v>142394899.41000003</v>
      </c>
      <c r="E497" s="306">
        <v>142394899.41000003</v>
      </c>
      <c r="F497" s="313"/>
      <c r="G497" s="313"/>
      <c r="H497" s="185">
        <v>0.10513108691943951</v>
      </c>
      <c r="I497" s="69"/>
    </row>
    <row r="498" spans="1:12" ht="12" customHeight="1" x14ac:dyDescent="0.2">
      <c r="A498" s="2"/>
      <c r="B498" s="76" t="s">
        <v>76</v>
      </c>
      <c r="C498" s="306"/>
      <c r="D498" s="306">
        <v>654740188.50000107</v>
      </c>
      <c r="E498" s="306">
        <v>654740188.50000107</v>
      </c>
      <c r="F498" s="313"/>
      <c r="G498" s="313"/>
      <c r="H498" s="185">
        <v>0.1673326412642735</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2668316112.2100043</v>
      </c>
      <c r="E500" s="308">
        <v>2668316112.2100043</v>
      </c>
      <c r="F500" s="315"/>
      <c r="G500" s="315"/>
      <c r="H500" s="186">
        <v>8.8682630530214634E-2</v>
      </c>
      <c r="I500" s="70"/>
      <c r="J500" s="5"/>
      <c r="K500" s="209" t="b">
        <f>IF(ABS(E500-SUM(E494:E499))&lt;0.001,TRUE,FALSE)</f>
        <v>1</v>
      </c>
      <c r="L500" s="5"/>
    </row>
    <row r="501" spans="1:12" ht="10.5" customHeight="1" x14ac:dyDescent="0.2">
      <c r="A501" s="54"/>
      <c r="B501" s="52" t="s">
        <v>157</v>
      </c>
      <c r="C501" s="308">
        <v>2312441364.0299745</v>
      </c>
      <c r="D501" s="308">
        <v>10239352059.248735</v>
      </c>
      <c r="E501" s="308">
        <v>12551793423.278709</v>
      </c>
      <c r="F501" s="315">
        <v>340175066.28304636</v>
      </c>
      <c r="G501" s="315">
        <v>49583405.046068057</v>
      </c>
      <c r="H501" s="186">
        <v>7.6495096438206511E-2</v>
      </c>
      <c r="I501" s="69"/>
      <c r="K501" s="209" t="b">
        <f>IF(ABS(E501-SUM(E402,E415,E445:E446,E466,E467,E469,E482,E483:E492,E500))&lt;0.001,TRUE,FALSE)</f>
        <v>1</v>
      </c>
    </row>
    <row r="502" spans="1:12" ht="10.5" customHeight="1" x14ac:dyDescent="0.2">
      <c r="A502" s="2"/>
      <c r="B502" s="167" t="s">
        <v>181</v>
      </c>
      <c r="C502" s="319"/>
      <c r="D502" s="319"/>
      <c r="E502" s="319"/>
      <c r="F502" s="320"/>
      <c r="G502" s="320"/>
      <c r="H502" s="240"/>
      <c r="I502" s="69"/>
      <c r="L502" s="28"/>
    </row>
    <row r="503" spans="1:12" s="28" customFormat="1" x14ac:dyDescent="0.2">
      <c r="A503" s="2"/>
      <c r="B503" s="168" t="s">
        <v>182</v>
      </c>
      <c r="C503" s="321"/>
      <c r="D503" s="321">
        <v>51.34</v>
      </c>
      <c r="E503" s="321">
        <v>51.34</v>
      </c>
      <c r="F503" s="322"/>
      <c r="G503" s="322"/>
      <c r="H503" s="194"/>
      <c r="I503" s="70"/>
      <c r="J503" s="5"/>
    </row>
    <row r="504" spans="1:12" s="28" customFormat="1" ht="12.75" x14ac:dyDescent="0.2">
      <c r="A504" s="54"/>
      <c r="B504" s="212" t="s">
        <v>31</v>
      </c>
      <c r="C504" s="431">
        <v>4300219652.659977</v>
      </c>
      <c r="D504" s="431">
        <v>12554724972.2274</v>
      </c>
      <c r="E504" s="431">
        <v>16854944624.887384</v>
      </c>
      <c r="F504" s="432"/>
      <c r="G504" s="432">
        <v>74506963.508467093</v>
      </c>
      <c r="H504" s="433">
        <v>7.5999028133785007E-2</v>
      </c>
      <c r="I504" s="70"/>
      <c r="J504" s="5"/>
      <c r="K504" s="209" t="b">
        <f>IF(ABS(E504-SUM(E297,E501:E503))&lt;0.001,TRUE,FALSE)</f>
        <v>1</v>
      </c>
    </row>
    <row r="505" spans="1:12" s="28" customFormat="1" x14ac:dyDescent="0.2">
      <c r="A505" s="54"/>
      <c r="B505" s="76" t="s">
        <v>13</v>
      </c>
      <c r="C505" s="440"/>
      <c r="D505" s="441">
        <v>170955166.09</v>
      </c>
      <c r="E505" s="441">
        <v>170955166.09</v>
      </c>
      <c r="F505" s="442"/>
      <c r="G505" s="442"/>
      <c r="H505" s="430">
        <v>3.9151248137602623E-2</v>
      </c>
      <c r="I505" s="70"/>
      <c r="J505" s="5"/>
    </row>
    <row r="506" spans="1:12" s="28" customFormat="1" x14ac:dyDescent="0.2">
      <c r="A506" s="54"/>
      <c r="B506" s="76" t="s">
        <v>14</v>
      </c>
      <c r="C506" s="443"/>
      <c r="D506" s="311">
        <v>22126540.02</v>
      </c>
      <c r="E506" s="311">
        <v>22126540.02</v>
      </c>
      <c r="F506" s="444"/>
      <c r="G506" s="444"/>
      <c r="H506" s="428">
        <v>0.14663125055883319</v>
      </c>
      <c r="I506" s="70"/>
      <c r="J506" s="5"/>
    </row>
    <row r="507" spans="1:12" s="28" customFormat="1" ht="21.75" customHeight="1" x14ac:dyDescent="0.2">
      <c r="A507" s="54"/>
      <c r="B507" s="229" t="s">
        <v>248</v>
      </c>
      <c r="C507" s="431"/>
      <c r="D507" s="431">
        <v>193081706.11000001</v>
      </c>
      <c r="E507" s="431">
        <v>193081706.11000001</v>
      </c>
      <c r="F507" s="431"/>
      <c r="G507" s="431"/>
      <c r="H507" s="445">
        <v>5.0434788055588431E-2</v>
      </c>
      <c r="I507" s="70"/>
      <c r="J507" s="5"/>
      <c r="K507" s="209" t="b">
        <f>IF(ABS(E507-SUM(E505:E506))&lt;0.001,TRUE,FALSE)</f>
        <v>1</v>
      </c>
    </row>
    <row r="508" spans="1:12" s="28" customFormat="1" ht="12" x14ac:dyDescent="0.2">
      <c r="A508" s="54"/>
      <c r="B508" s="229" t="s">
        <v>298</v>
      </c>
      <c r="C508" s="431"/>
      <c r="D508" s="431">
        <v>67330.220000000016</v>
      </c>
      <c r="E508" s="431">
        <v>67330.220000000016</v>
      </c>
      <c r="F508" s="431"/>
      <c r="G508" s="431"/>
      <c r="H508" s="445">
        <v>-0.15231863952433322</v>
      </c>
      <c r="I508" s="70"/>
    </row>
    <row r="509" spans="1:12" s="28" customFormat="1" ht="20.25" customHeight="1" x14ac:dyDescent="0.2">
      <c r="A509" s="54"/>
      <c r="B509" s="229" t="s">
        <v>421</v>
      </c>
      <c r="C509" s="229"/>
      <c r="D509" s="323">
        <v>25444.691349999994</v>
      </c>
      <c r="E509" s="323">
        <v>25444.691349999994</v>
      </c>
      <c r="F509" s="323"/>
      <c r="G509" s="324"/>
      <c r="H509" s="445">
        <v>-0.94477306198621824</v>
      </c>
      <c r="I509" s="70"/>
    </row>
    <row r="510" spans="1:12" s="28" customFormat="1" ht="12" hidden="1" x14ac:dyDescent="0.2">
      <c r="A510" s="54"/>
      <c r="B510" s="229" t="s">
        <v>495</v>
      </c>
      <c r="C510" s="229"/>
      <c r="D510" s="323"/>
      <c r="E510" s="323"/>
      <c r="F510" s="323"/>
      <c r="G510" s="324"/>
      <c r="H510" s="445"/>
      <c r="I510" s="70"/>
    </row>
    <row r="511" spans="1:12" s="28" customFormat="1" ht="12" x14ac:dyDescent="0.2">
      <c r="A511" s="54"/>
      <c r="B511" s="229" t="s">
        <v>389</v>
      </c>
      <c r="C511" s="229"/>
      <c r="D511" s="323">
        <v>14401.690000000002</v>
      </c>
      <c r="E511" s="323">
        <v>14401.690000000002</v>
      </c>
      <c r="F511" s="323"/>
      <c r="G511" s="324"/>
      <c r="H511" s="445">
        <v>0.39263017630176344</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PERIODE DU 1.1 AU 28.2.2024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597"/>
      <c r="C519" s="598"/>
      <c r="D519" s="87"/>
      <c r="E519" s="815" t="s">
        <v>6</v>
      </c>
      <c r="F519" s="339" t="str">
        <f>$H$5</f>
        <v>PCAP</v>
      </c>
      <c r="G519" s="814"/>
      <c r="H519" s="89"/>
      <c r="I519" s="20"/>
    </row>
    <row r="520" spans="1:12" ht="12.75" customHeight="1" x14ac:dyDescent="0.2">
      <c r="B520" s="616" t="s">
        <v>296</v>
      </c>
      <c r="C520" s="818"/>
      <c r="D520" s="90"/>
      <c r="E520" s="301"/>
      <c r="F520" s="239"/>
      <c r="G520" s="199"/>
      <c r="H520" s="90"/>
      <c r="I520" s="20"/>
      <c r="L520" s="95"/>
    </row>
    <row r="521" spans="1:12" ht="20.25" customHeight="1" x14ac:dyDescent="0.2">
      <c r="A521" s="91"/>
      <c r="B521" s="622" t="s">
        <v>295</v>
      </c>
      <c r="C521" s="623"/>
      <c r="D521" s="93"/>
      <c r="E521" s="303"/>
      <c r="F521" s="237"/>
      <c r="G521" s="200"/>
      <c r="H521" s="93"/>
      <c r="I521" s="20"/>
      <c r="L521" s="95"/>
    </row>
    <row r="522" spans="1:12" s="95" customFormat="1" ht="12" customHeight="1" x14ac:dyDescent="0.2">
      <c r="A522" s="6"/>
      <c r="B522" s="620"/>
      <c r="C522" s="621"/>
      <c r="D522" s="90"/>
      <c r="E522" s="301"/>
      <c r="F522" s="239"/>
      <c r="G522" s="199"/>
      <c r="H522" s="90"/>
      <c r="I522" s="94"/>
      <c r="J522" s="104"/>
      <c r="L522" s="5"/>
    </row>
    <row r="523" spans="1:12" ht="12.75" customHeight="1" x14ac:dyDescent="0.2">
      <c r="A523" s="91"/>
      <c r="B523" s="92" t="s">
        <v>294</v>
      </c>
      <c r="C523" s="172"/>
      <c r="D523" s="93"/>
      <c r="E523" s="303">
        <v>13071739499.851021</v>
      </c>
      <c r="F523" s="237">
        <v>-3.5911794928381702E-2</v>
      </c>
      <c r="G523" s="200"/>
      <c r="H523" s="93"/>
      <c r="I523" s="20"/>
      <c r="J523" s="104"/>
      <c r="K523" s="209" t="b">
        <f>IF(ABS(E523-SUM(E524,E529,E541:E542,E545:E550))&lt;0.001,TRUE,FALSE)</f>
        <v>1</v>
      </c>
    </row>
    <row r="524" spans="1:12" ht="18" customHeight="1" x14ac:dyDescent="0.2">
      <c r="B524" s="618" t="s">
        <v>410</v>
      </c>
      <c r="C524" s="619"/>
      <c r="D524" s="90"/>
      <c r="E524" s="303">
        <v>3123830444.3323526</v>
      </c>
      <c r="F524" s="237">
        <v>-0.10956767929159061</v>
      </c>
      <c r="G524" s="198"/>
      <c r="H524" s="90"/>
      <c r="I524" s="20"/>
      <c r="J524" s="104"/>
      <c r="K524" s="209" t="b">
        <f>IF(ABS(E524-SUM(E525:E528))&lt;0.001,TRUE,FALSE)</f>
        <v>1</v>
      </c>
    </row>
    <row r="525" spans="1:12" ht="15" customHeight="1" x14ac:dyDescent="0.2">
      <c r="B525" s="609" t="s">
        <v>72</v>
      </c>
      <c r="C525" s="610"/>
      <c r="D525" s="90"/>
      <c r="E525" s="301">
        <v>246234814.84140101</v>
      </c>
      <c r="F525" s="239">
        <v>0.25317850429344535</v>
      </c>
      <c r="G525" s="201"/>
      <c r="H525" s="90"/>
      <c r="I525" s="20"/>
      <c r="J525" s="104"/>
    </row>
    <row r="526" spans="1:12" ht="15" customHeight="1" x14ac:dyDescent="0.2">
      <c r="B526" s="421" t="s">
        <v>404</v>
      </c>
      <c r="C526" s="404"/>
      <c r="D526" s="90"/>
      <c r="E526" s="301">
        <v>2866726160.5182662</v>
      </c>
      <c r="F526" s="239">
        <v>-0.13112085237782767</v>
      </c>
      <c r="G526" s="199"/>
      <c r="H526" s="90"/>
      <c r="I526" s="20"/>
      <c r="J526" s="104"/>
    </row>
    <row r="527" spans="1:12" ht="15" customHeight="1" x14ac:dyDescent="0.2">
      <c r="B527" s="421" t="s">
        <v>407</v>
      </c>
      <c r="C527" s="404"/>
      <c r="D527" s="90"/>
      <c r="E527" s="301">
        <v>8970560.9005650021</v>
      </c>
      <c r="F527" s="239">
        <v>0.24614787961446116</v>
      </c>
      <c r="G527" s="199"/>
      <c r="H527" s="90"/>
      <c r="I527" s="20"/>
      <c r="J527" s="104"/>
    </row>
    <row r="528" spans="1:12" ht="15" customHeight="1" x14ac:dyDescent="0.2">
      <c r="B528" s="421" t="s">
        <v>405</v>
      </c>
      <c r="C528" s="404"/>
      <c r="D528" s="90"/>
      <c r="E528" s="301">
        <v>1898908.0721199997</v>
      </c>
      <c r="F528" s="239">
        <v>-0.63430969608019372</v>
      </c>
      <c r="G528" s="199"/>
      <c r="H528" s="90"/>
      <c r="I528" s="20"/>
      <c r="J528" s="104"/>
    </row>
    <row r="529" spans="2:11" ht="15" customHeight="1" x14ac:dyDescent="0.2">
      <c r="B529" s="601" t="s">
        <v>71</v>
      </c>
      <c r="C529" s="602"/>
      <c r="D529" s="90"/>
      <c r="E529" s="303">
        <v>8140101169.0789328</v>
      </c>
      <c r="F529" s="237">
        <v>0.11353213883651292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4" t="s">
        <v>413</v>
      </c>
      <c r="C532" s="625"/>
      <c r="D532" s="90"/>
      <c r="E532" s="301">
        <v>6256290138.0700006</v>
      </c>
      <c r="F532" s="239">
        <v>0.11112280713393163</v>
      </c>
      <c r="G532" s="199"/>
      <c r="H532" s="90"/>
      <c r="I532" s="20"/>
      <c r="J532" s="104"/>
    </row>
    <row r="533" spans="2:11" ht="15" customHeight="1" x14ac:dyDescent="0.2">
      <c r="B533" s="609" t="s">
        <v>357</v>
      </c>
      <c r="C533" s="610"/>
      <c r="D533" s="90"/>
      <c r="E533" s="301">
        <v>1116057087.6499999</v>
      </c>
      <c r="F533" s="239">
        <v>0.15457002569777201</v>
      </c>
      <c r="G533" s="199"/>
      <c r="H533" s="90"/>
      <c r="I533" s="20"/>
      <c r="J533" s="104"/>
    </row>
    <row r="534" spans="2:11" ht="15" customHeight="1" x14ac:dyDescent="0.2">
      <c r="B534" s="609" t="s">
        <v>358</v>
      </c>
      <c r="C534" s="610"/>
      <c r="D534" s="90"/>
      <c r="E534" s="301">
        <v>208463098.87</v>
      </c>
      <c r="F534" s="239">
        <v>5.3029764614962893E-2</v>
      </c>
      <c r="G534" s="199"/>
      <c r="H534" s="90"/>
      <c r="I534" s="20"/>
      <c r="J534" s="104"/>
    </row>
    <row r="535" spans="2:11" ht="15" customHeight="1" x14ac:dyDescent="0.2">
      <c r="B535" s="609" t="s">
        <v>359</v>
      </c>
      <c r="C535" s="610"/>
      <c r="D535" s="90"/>
      <c r="E535" s="301">
        <v>559290844.4889338</v>
      </c>
      <c r="F535" s="239">
        <v>8.6101188862109046E-2</v>
      </c>
      <c r="G535" s="199"/>
      <c r="H535" s="90"/>
      <c r="I535" s="20"/>
      <c r="J535" s="104"/>
      <c r="K535" s="209" t="b">
        <f>IF(ABS(E535-SUM(E536:E540))&lt;0.001,TRUE,FALSE)</f>
        <v>1</v>
      </c>
    </row>
    <row r="536" spans="2:11" ht="12.75" customHeight="1" x14ac:dyDescent="0.2">
      <c r="B536" s="614" t="s">
        <v>394</v>
      </c>
      <c r="C536" s="615"/>
      <c r="D536" s="90"/>
      <c r="E536" s="301">
        <v>466488567.68058711</v>
      </c>
      <c r="F536" s="239">
        <v>4.4940617809606564E-2</v>
      </c>
      <c r="G536" s="199"/>
      <c r="H536" s="90"/>
      <c r="I536" s="20"/>
      <c r="J536" s="104"/>
    </row>
    <row r="537" spans="2:11" ht="15" customHeight="1" x14ac:dyDescent="0.2">
      <c r="B537" s="614" t="s">
        <v>395</v>
      </c>
      <c r="C537" s="615"/>
      <c r="D537" s="90"/>
      <c r="E537" s="301">
        <v>8799718.54734</v>
      </c>
      <c r="F537" s="239">
        <v>0.13855265764891489</v>
      </c>
      <c r="G537" s="199"/>
      <c r="H537" s="90"/>
      <c r="I537" s="20"/>
      <c r="J537" s="104"/>
    </row>
    <row r="538" spans="2:11" ht="15" customHeight="1" x14ac:dyDescent="0.2">
      <c r="B538" s="614" t="s">
        <v>396</v>
      </c>
      <c r="C538" s="615"/>
      <c r="D538" s="90"/>
      <c r="E538" s="301">
        <v>14388344.318250002</v>
      </c>
      <c r="F538" s="239">
        <v>6.5408958022474817E-3</v>
      </c>
      <c r="G538" s="199"/>
      <c r="H538" s="90"/>
      <c r="I538" s="20"/>
      <c r="J538" s="104"/>
    </row>
    <row r="539" spans="2:11" ht="15" customHeight="1" x14ac:dyDescent="0.2">
      <c r="B539" s="614" t="s">
        <v>397</v>
      </c>
      <c r="C539" s="615"/>
      <c r="D539" s="90"/>
      <c r="E539" s="301">
        <v>3752420.3539200006</v>
      </c>
      <c r="F539" s="239">
        <v>8.2435264573367917E-2</v>
      </c>
      <c r="G539" s="199"/>
      <c r="H539" s="90"/>
      <c r="I539" s="20"/>
      <c r="J539" s="104"/>
    </row>
    <row r="540" spans="2:11" ht="15" customHeight="1" x14ac:dyDescent="0.2">
      <c r="B540" s="630" t="s">
        <v>406</v>
      </c>
      <c r="C540" s="631"/>
      <c r="D540" s="90"/>
      <c r="E540" s="301">
        <v>65861793.588836715</v>
      </c>
      <c r="F540" s="239">
        <v>0.53036946274026797</v>
      </c>
      <c r="G540" s="199"/>
      <c r="H540" s="90"/>
      <c r="I540" s="20"/>
      <c r="J540" s="104"/>
    </row>
    <row r="541" spans="2:11" ht="15" customHeight="1" x14ac:dyDescent="0.2">
      <c r="B541" s="601" t="s">
        <v>362</v>
      </c>
      <c r="C541" s="602"/>
      <c r="D541" s="90"/>
      <c r="E541" s="303">
        <v>3720873.1300000031</v>
      </c>
      <c r="F541" s="237">
        <v>0.3316633219161047</v>
      </c>
      <c r="G541" s="199"/>
      <c r="H541" s="90"/>
      <c r="I541" s="20"/>
      <c r="J541" s="104"/>
    </row>
    <row r="542" spans="2:11" ht="26.25" customHeight="1" x14ac:dyDescent="0.2">
      <c r="B542" s="611" t="s">
        <v>363</v>
      </c>
      <c r="C542" s="613"/>
      <c r="D542" s="90"/>
      <c r="E542" s="303">
        <v>1804087013.3097272</v>
      </c>
      <c r="F542" s="237">
        <v>-0.34096808942322043</v>
      </c>
      <c r="G542" s="199"/>
      <c r="H542" s="90"/>
      <c r="I542" s="20"/>
      <c r="J542" s="104"/>
      <c r="K542" s="209" t="b">
        <f>IF(ABS(E542-SUM(E543:E544))&lt;0.001,TRUE,FALSE)</f>
        <v>1</v>
      </c>
    </row>
    <row r="543" spans="2:11" ht="12.75" x14ac:dyDescent="0.2">
      <c r="B543" s="423" t="s">
        <v>408</v>
      </c>
      <c r="C543" s="405"/>
      <c r="D543" s="90"/>
      <c r="E543" s="301">
        <v>1727539430.8602273</v>
      </c>
      <c r="F543" s="239">
        <v>-0.3566089493927862</v>
      </c>
      <c r="G543" s="201"/>
      <c r="H543" s="90"/>
      <c r="I543" s="20"/>
      <c r="J543" s="104"/>
    </row>
    <row r="544" spans="2:11" ht="17.25" customHeight="1" x14ac:dyDescent="0.2">
      <c r="B544" s="423" t="s">
        <v>409</v>
      </c>
      <c r="C544" s="405"/>
      <c r="D544" s="90"/>
      <c r="E544" s="301">
        <v>76547582.449499696</v>
      </c>
      <c r="F544" s="239">
        <v>0.46008067423206711</v>
      </c>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9"/>
      <c r="D546" s="360"/>
      <c r="E546" s="301"/>
      <c r="F546" s="239"/>
      <c r="G546" s="199"/>
      <c r="H546" s="90"/>
      <c r="I546" s="362"/>
      <c r="J546" s="359"/>
    </row>
    <row r="547" spans="1:12" s="363" customFormat="1" ht="29.25" customHeight="1" x14ac:dyDescent="0.2">
      <c r="A547" s="356"/>
      <c r="B547" s="611" t="s">
        <v>366</v>
      </c>
      <c r="C547" s="629"/>
      <c r="D547" s="360"/>
      <c r="E547" s="301"/>
      <c r="F547" s="239"/>
      <c r="G547" s="361"/>
      <c r="H547" s="360"/>
      <c r="I547" s="362"/>
      <c r="J547" s="359"/>
    </row>
    <row r="548" spans="1:12" s="363" customFormat="1" ht="19.5" customHeight="1" x14ac:dyDescent="0.2">
      <c r="A548" s="356"/>
      <c r="B548" s="611" t="s">
        <v>367</v>
      </c>
      <c r="C548" s="629"/>
      <c r="D548" s="360"/>
      <c r="E548" s="301"/>
      <c r="F548" s="239"/>
      <c r="G548" s="361"/>
      <c r="H548" s="360"/>
      <c r="I548" s="362"/>
      <c r="J548" s="359"/>
    </row>
    <row r="549" spans="1:12" s="363" customFormat="1" ht="18.75" customHeight="1" x14ac:dyDescent="0.2">
      <c r="A549" s="356"/>
      <c r="B549" s="611" t="s">
        <v>368</v>
      </c>
      <c r="C549" s="817"/>
      <c r="D549" s="360"/>
      <c r="E549" s="301"/>
      <c r="F549" s="239"/>
      <c r="G549" s="361"/>
      <c r="H549" s="360"/>
      <c r="I549" s="362"/>
      <c r="J549" s="359"/>
      <c r="L549" s="5"/>
    </row>
    <row r="550" spans="1:12" ht="12.75" customHeight="1" x14ac:dyDescent="0.2">
      <c r="A550" s="356"/>
      <c r="B550" s="611" t="s">
        <v>369</v>
      </c>
      <c r="C550" s="817"/>
      <c r="D550" s="90"/>
      <c r="E550" s="301"/>
      <c r="F550" s="239"/>
      <c r="G550" s="361"/>
      <c r="H550" s="360"/>
      <c r="I550" s="20"/>
      <c r="J550" s="104"/>
      <c r="L550" s="95"/>
    </row>
    <row r="551" spans="1:12" s="95" customFormat="1" ht="16.5" customHeight="1" x14ac:dyDescent="0.2">
      <c r="A551" s="6"/>
      <c r="B551" s="599" t="s">
        <v>66</v>
      </c>
      <c r="C551" s="600"/>
      <c r="D551" s="93"/>
      <c r="E551" s="303">
        <v>510402179.24420446</v>
      </c>
      <c r="F551" s="237">
        <v>4.996990852319505E-2</v>
      </c>
      <c r="G551" s="201"/>
      <c r="H551" s="90"/>
      <c r="I551" s="94"/>
      <c r="J551" s="104"/>
    </row>
    <row r="552" spans="1:12" s="95" customFormat="1" ht="16.5" customHeight="1" x14ac:dyDescent="0.2">
      <c r="A552" s="91"/>
      <c r="B552" s="601" t="s">
        <v>375</v>
      </c>
      <c r="C552" s="602"/>
      <c r="D552" s="93"/>
      <c r="E552" s="301">
        <v>503569409.4542045</v>
      </c>
      <c r="F552" s="239">
        <v>5.0380305145283799E-2</v>
      </c>
      <c r="G552" s="200"/>
      <c r="H552" s="93"/>
      <c r="I552" s="94"/>
      <c r="J552" s="104"/>
      <c r="L552" s="5"/>
    </row>
    <row r="553" spans="1:12" ht="16.5" customHeight="1" x14ac:dyDescent="0.2">
      <c r="A553" s="91"/>
      <c r="B553" s="601" t="s">
        <v>236</v>
      </c>
      <c r="C553" s="602"/>
      <c r="D553" s="90"/>
      <c r="E553" s="301">
        <v>-88991.000000000015</v>
      </c>
      <c r="F553" s="239">
        <v>-0.73649160833362948</v>
      </c>
      <c r="G553" s="200"/>
      <c r="H553" s="93"/>
      <c r="I553" s="20"/>
      <c r="J553" s="104"/>
    </row>
    <row r="554" spans="1:12" ht="13.5" customHeight="1" x14ac:dyDescent="0.2">
      <c r="B554" s="601" t="s">
        <v>316</v>
      </c>
      <c r="C554" s="602"/>
      <c r="D554" s="90"/>
      <c r="E554" s="301">
        <v>-7992</v>
      </c>
      <c r="F554" s="239">
        <v>-0.29449152542372881</v>
      </c>
      <c r="G554" s="199"/>
      <c r="H554" s="90"/>
      <c r="I554" s="20"/>
      <c r="J554" s="104"/>
      <c r="L554" s="95"/>
    </row>
    <row r="555" spans="1:12" s="95" customFormat="1" ht="16.5" customHeight="1" x14ac:dyDescent="0.2">
      <c r="A555" s="6"/>
      <c r="B555" s="599" t="s">
        <v>67</v>
      </c>
      <c r="C555" s="600"/>
      <c r="D555" s="93"/>
      <c r="E555" s="303">
        <v>102138304.25722931</v>
      </c>
      <c r="F555" s="237">
        <v>0.12481043999857011</v>
      </c>
      <c r="G555" s="199"/>
      <c r="H555" s="90"/>
      <c r="I555" s="94"/>
      <c r="J555" s="104"/>
      <c r="K555" s="209" t="b">
        <f>IF(ABS(E555-SUM(E556:E557))&lt;0.001,TRUE,FALSE)</f>
        <v>1</v>
      </c>
      <c r="L555" s="5"/>
    </row>
    <row r="556" spans="1:12" ht="18" customHeight="1" x14ac:dyDescent="0.2">
      <c r="A556" s="91"/>
      <c r="B556" s="601" t="s">
        <v>68</v>
      </c>
      <c r="C556" s="602"/>
      <c r="D556" s="90"/>
      <c r="E556" s="301">
        <v>94022429.627763301</v>
      </c>
      <c r="F556" s="239">
        <v>0.13398678325524216</v>
      </c>
      <c r="G556" s="200"/>
      <c r="H556" s="93"/>
      <c r="I556" s="20"/>
      <c r="J556" s="104"/>
    </row>
    <row r="557" spans="1:12" ht="15" customHeight="1" x14ac:dyDescent="0.2">
      <c r="B557" s="601" t="s">
        <v>69</v>
      </c>
      <c r="C557" s="602"/>
      <c r="D557" s="90"/>
      <c r="E557" s="301">
        <v>8115874.6294660065</v>
      </c>
      <c r="F557" s="239">
        <v>2.8400852268000376E-2</v>
      </c>
      <c r="G557" s="199"/>
      <c r="H557" s="90"/>
      <c r="I557" s="20"/>
      <c r="J557" s="104"/>
      <c r="L557" s="95"/>
    </row>
    <row r="558" spans="1:12" s="95" customFormat="1" ht="27" customHeight="1" x14ac:dyDescent="0.2">
      <c r="A558" s="6"/>
      <c r="B558" s="632" t="s">
        <v>293</v>
      </c>
      <c r="C558" s="633"/>
      <c r="D558" s="98"/>
      <c r="E558" s="326">
        <v>13684279983.352451</v>
      </c>
      <c r="F558" s="243">
        <v>-3.1925933461970701E-2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28.2.2024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597"/>
      <c r="C562" s="598"/>
      <c r="D562" s="87"/>
      <c r="E562" s="815" t="s">
        <v>6</v>
      </c>
      <c r="F562" s="339" t="str">
        <f>$H$5</f>
        <v>PCAP</v>
      </c>
      <c r="G562" s="15"/>
      <c r="H562" s="15"/>
      <c r="I562" s="5"/>
      <c r="L562" s="104"/>
    </row>
    <row r="563" spans="1:12" s="104" customFormat="1" ht="13.5" customHeight="1" x14ac:dyDescent="0.2">
      <c r="A563" s="6"/>
      <c r="B563" s="634" t="s">
        <v>292</v>
      </c>
      <c r="C563" s="635"/>
      <c r="D563" s="636"/>
      <c r="E563" s="101"/>
      <c r="F563" s="176"/>
      <c r="G563" s="89"/>
      <c r="H563" s="20"/>
    </row>
    <row r="564" spans="1:12" s="104" customFormat="1" ht="22.5" customHeight="1" x14ac:dyDescent="0.2">
      <c r="A564" s="6"/>
      <c r="B564" s="626" t="s">
        <v>291</v>
      </c>
      <c r="C564" s="627"/>
      <c r="D564" s="628"/>
      <c r="E564" s="327">
        <v>2200881346.5018897</v>
      </c>
      <c r="F564" s="177">
        <v>0.14235405333131346</v>
      </c>
      <c r="G564" s="102"/>
      <c r="H564" s="103"/>
      <c r="K564" s="209" t="b">
        <f>IF(ABS(E564-SUM(E565,E579,E587:E588,E592))&lt;0.001,TRUE,FALSE)</f>
        <v>1</v>
      </c>
    </row>
    <row r="565" spans="1:12" s="104" customFormat="1" ht="15" customHeight="1" x14ac:dyDescent="0.2">
      <c r="A565" s="24"/>
      <c r="B565" s="595" t="s">
        <v>183</v>
      </c>
      <c r="C565" s="596"/>
      <c r="D565" s="637"/>
      <c r="E565" s="327">
        <v>1778703500.608496</v>
      </c>
      <c r="F565" s="177">
        <v>0.13412131708063679</v>
      </c>
      <c r="G565" s="105"/>
      <c r="H565" s="107"/>
      <c r="K565" s="209" t="b">
        <f>IF(ABS(E565-SUM(E566:E578))&lt;0.001,TRUE,FALSE)</f>
        <v>1</v>
      </c>
    </row>
    <row r="566" spans="1:12" s="104" customFormat="1" ht="15.75" customHeight="1" x14ac:dyDescent="0.2">
      <c r="A566" s="6"/>
      <c r="B566" s="603" t="s">
        <v>53</v>
      </c>
      <c r="C566" s="604"/>
      <c r="D566" s="605"/>
      <c r="E566" s="328">
        <v>1336103663.8099952</v>
      </c>
      <c r="F566" s="174">
        <v>0.12132809805337441</v>
      </c>
      <c r="G566" s="109"/>
      <c r="H566" s="106"/>
    </row>
    <row r="567" spans="1:12" s="104" customFormat="1" ht="15.75" customHeight="1" x14ac:dyDescent="0.2">
      <c r="A567" s="6"/>
      <c r="B567" s="169" t="s">
        <v>360</v>
      </c>
      <c r="C567" s="383"/>
      <c r="D567" s="384"/>
      <c r="E567" s="328">
        <v>60527863.651075043</v>
      </c>
      <c r="F567" s="174"/>
      <c r="G567" s="109"/>
      <c r="H567" s="106"/>
    </row>
    <row r="568" spans="1:12" s="104" customFormat="1" ht="12.75" x14ac:dyDescent="0.2">
      <c r="A568" s="6"/>
      <c r="B568" s="603" t="s">
        <v>428</v>
      </c>
      <c r="C568" s="604"/>
      <c r="D568" s="605"/>
      <c r="E568" s="328">
        <v>73085671.250000104</v>
      </c>
      <c r="F568" s="174">
        <v>0.13028308404314415</v>
      </c>
      <c r="G568" s="109"/>
      <c r="H568" s="106"/>
    </row>
    <row r="569" spans="1:12" s="104" customFormat="1" ht="40.5" customHeight="1" x14ac:dyDescent="0.2">
      <c r="A569" s="6"/>
      <c r="B569" s="603" t="s">
        <v>54</v>
      </c>
      <c r="C569" s="604"/>
      <c r="D569" s="605"/>
      <c r="E569" s="328">
        <v>4919360.2499999953</v>
      </c>
      <c r="F569" s="174">
        <v>3.1944637831031963E-2</v>
      </c>
      <c r="G569" s="109"/>
      <c r="H569" s="106"/>
    </row>
    <row r="570" spans="1:12" s="104" customFormat="1" ht="15" customHeight="1" x14ac:dyDescent="0.2">
      <c r="A570" s="6"/>
      <c r="B570" s="603" t="s">
        <v>497</v>
      </c>
      <c r="C570" s="604"/>
      <c r="D570" s="605"/>
      <c r="E570" s="328">
        <v>10989166.060000151</v>
      </c>
      <c r="F570" s="174">
        <v>9.7939657097253274E-2</v>
      </c>
      <c r="G570" s="109"/>
      <c r="H570" s="106"/>
    </row>
    <row r="571" spans="1:12" s="104" customFormat="1" ht="15" customHeight="1" x14ac:dyDescent="0.2">
      <c r="A571" s="6"/>
      <c r="B571" s="603" t="s">
        <v>302</v>
      </c>
      <c r="C571" s="604"/>
      <c r="D571" s="605"/>
      <c r="E571" s="328">
        <v>870.62</v>
      </c>
      <c r="F571" s="174">
        <v>0.50483104312505334</v>
      </c>
      <c r="G571" s="109"/>
      <c r="H571" s="106"/>
    </row>
    <row r="572" spans="1:12" s="104" customFormat="1" ht="12.75" x14ac:dyDescent="0.2">
      <c r="A572" s="6"/>
      <c r="B572" s="169" t="s">
        <v>184</v>
      </c>
      <c r="C572" s="170"/>
      <c r="D572" s="171"/>
      <c r="E572" s="328">
        <v>118695945.61999997</v>
      </c>
      <c r="F572" s="174">
        <v>0.1326903252504501</v>
      </c>
      <c r="G572" s="109"/>
      <c r="H572" s="106"/>
    </row>
    <row r="573" spans="1:12" s="104" customFormat="1" ht="12.75" x14ac:dyDescent="0.2">
      <c r="A573" s="6"/>
      <c r="B573" s="395" t="s">
        <v>373</v>
      </c>
      <c r="C573" s="170"/>
      <c r="D573" s="171"/>
      <c r="E573" s="328">
        <v>144691076.69000083</v>
      </c>
      <c r="F573" s="174">
        <v>7.8415459038088775E-2</v>
      </c>
      <c r="G573" s="109"/>
      <c r="H573" s="110"/>
    </row>
    <row r="574" spans="1:12" s="104" customFormat="1" ht="12.75" x14ac:dyDescent="0.2">
      <c r="A574" s="6"/>
      <c r="B574" s="169" t="s">
        <v>185</v>
      </c>
      <c r="C574" s="170"/>
      <c r="D574" s="171"/>
      <c r="E574" s="328">
        <v>157142.49864899975</v>
      </c>
      <c r="F574" s="174">
        <v>-4.0502643307516961E-2</v>
      </c>
      <c r="G574" s="109"/>
      <c r="H574" s="110"/>
    </row>
    <row r="575" spans="1:12" s="104" customFormat="1" ht="24" customHeight="1" x14ac:dyDescent="0.2">
      <c r="A575" s="6"/>
      <c r="B575" s="603" t="s">
        <v>186</v>
      </c>
      <c r="C575" s="604"/>
      <c r="D575" s="605"/>
      <c r="E575" s="328">
        <v>28889090.840173043</v>
      </c>
      <c r="F575" s="174">
        <v>3.4916010340099168E-2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179798.3186024577</v>
      </c>
      <c r="F577" s="174">
        <v>8.3571734760153449E-2</v>
      </c>
      <c r="G577" s="109"/>
      <c r="H577" s="106"/>
    </row>
    <row r="578" spans="1:11" s="104" customFormat="1" ht="12.75" x14ac:dyDescent="0.2">
      <c r="A578" s="6"/>
      <c r="B578" s="603" t="s">
        <v>378</v>
      </c>
      <c r="C578" s="604"/>
      <c r="D578" s="605"/>
      <c r="E578" s="328">
        <v>463851</v>
      </c>
      <c r="F578" s="174">
        <v>-0.20588688470704253</v>
      </c>
      <c r="G578" s="109"/>
      <c r="H578" s="106"/>
    </row>
    <row r="579" spans="1:11" s="104" customFormat="1" ht="21" customHeight="1" x14ac:dyDescent="0.2">
      <c r="A579" s="6"/>
      <c r="B579" s="595" t="s">
        <v>55</v>
      </c>
      <c r="C579" s="596"/>
      <c r="D579" s="637"/>
      <c r="E579" s="327">
        <v>48945465.293392979</v>
      </c>
      <c r="F579" s="177">
        <v>0.24778426742114612</v>
      </c>
      <c r="G579" s="109"/>
      <c r="H579" s="106"/>
      <c r="K579" s="209" t="b">
        <f>IF(ABS(E579-SUM(E580,E583,E586))&lt;0.001,TRUE,FALSE)</f>
        <v>1</v>
      </c>
    </row>
    <row r="580" spans="1:11" s="104" customFormat="1" ht="18" customHeight="1" x14ac:dyDescent="0.2">
      <c r="A580" s="6"/>
      <c r="B580" s="606" t="s">
        <v>56</v>
      </c>
      <c r="C580" s="607"/>
      <c r="D580" s="608"/>
      <c r="E580" s="328">
        <v>30510714.930064976</v>
      </c>
      <c r="F580" s="174">
        <v>0.2392633432857616</v>
      </c>
      <c r="G580" s="108"/>
      <c r="H580" s="106"/>
      <c r="K580" s="209" t="b">
        <f>IF(ABS(E580-SUM(E581:E582))&lt;0.001,TRUE,FALSE)</f>
        <v>1</v>
      </c>
    </row>
    <row r="581" spans="1:11" s="104" customFormat="1" ht="15" customHeight="1" x14ac:dyDescent="0.2">
      <c r="A581" s="6"/>
      <c r="B581" s="603" t="s">
        <v>57</v>
      </c>
      <c r="C581" s="604"/>
      <c r="D581" s="605"/>
      <c r="E581" s="328">
        <v>1148714.4499999816</v>
      </c>
      <c r="F581" s="174">
        <v>9.2981508530714851E-2</v>
      </c>
      <c r="G581" s="109"/>
      <c r="H581" s="106"/>
    </row>
    <row r="582" spans="1:11" s="104" customFormat="1" ht="15" customHeight="1" x14ac:dyDescent="0.2">
      <c r="A582" s="6"/>
      <c r="B582" s="603" t="s">
        <v>58</v>
      </c>
      <c r="C582" s="604"/>
      <c r="D582" s="605"/>
      <c r="E582" s="328">
        <v>29362000.480064996</v>
      </c>
      <c r="F582" s="174">
        <v>0.24578634652258913</v>
      </c>
      <c r="G582" s="109"/>
      <c r="H582" s="111"/>
    </row>
    <row r="583" spans="1:11" s="104" customFormat="1" ht="18" customHeight="1" x14ac:dyDescent="0.2">
      <c r="A583" s="24"/>
      <c r="B583" s="606" t="s">
        <v>379</v>
      </c>
      <c r="C583" s="607"/>
      <c r="D583" s="608"/>
      <c r="E583" s="328">
        <v>18434750.363328006</v>
      </c>
      <c r="F583" s="174">
        <v>0.2621473707610078</v>
      </c>
      <c r="G583" s="109"/>
      <c r="H583" s="112"/>
      <c r="K583" s="209" t="b">
        <f>IF(ABS(E583-SUM(E584:E585))&lt;0.001,TRUE,FALSE)</f>
        <v>1</v>
      </c>
    </row>
    <row r="584" spans="1:11" s="104" customFormat="1" ht="15" customHeight="1" x14ac:dyDescent="0.2">
      <c r="A584" s="24"/>
      <c r="B584" s="603" t="s">
        <v>372</v>
      </c>
      <c r="C584" s="604"/>
      <c r="D584" s="605"/>
      <c r="E584" s="328"/>
      <c r="F584" s="174"/>
      <c r="G584" s="109"/>
      <c r="H584" s="107"/>
    </row>
    <row r="585" spans="1:11" s="104" customFormat="1" ht="15" customHeight="1" x14ac:dyDescent="0.2">
      <c r="A585" s="6"/>
      <c r="B585" s="603" t="s">
        <v>434</v>
      </c>
      <c r="C585" s="604"/>
      <c r="D585" s="605"/>
      <c r="E585" s="328">
        <v>18434750.363328006</v>
      </c>
      <c r="F585" s="174">
        <v>0.2621473707610078</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7"/>
      <c r="E587" s="327">
        <v>168261789.85000059</v>
      </c>
      <c r="F587" s="177">
        <v>7.9165486332624102E-2</v>
      </c>
      <c r="G587" s="109"/>
      <c r="H587" s="111"/>
    </row>
    <row r="588" spans="1:11" s="104" customFormat="1" ht="26.25" customHeight="1" x14ac:dyDescent="0.2">
      <c r="A588" s="24"/>
      <c r="B588" s="595" t="s">
        <v>190</v>
      </c>
      <c r="C588" s="596"/>
      <c r="D588" s="637"/>
      <c r="E588" s="327">
        <v>222024360.9500002</v>
      </c>
      <c r="F588" s="177">
        <v>0.23837256573010013</v>
      </c>
      <c r="G588" s="109"/>
      <c r="H588" s="107"/>
      <c r="K588" s="209" t="b">
        <f>IF(ABS(E588-SUM(E589:E591))&lt;0.001,TRUE,FALSE)</f>
        <v>1</v>
      </c>
    </row>
    <row r="589" spans="1:11" s="104" customFormat="1" ht="17.25" customHeight="1" x14ac:dyDescent="0.2">
      <c r="A589" s="6"/>
      <c r="B589" s="603" t="s">
        <v>191</v>
      </c>
      <c r="C589" s="604"/>
      <c r="D589" s="605"/>
      <c r="E589" s="328">
        <v>186144508.49000016</v>
      </c>
      <c r="F589" s="174">
        <v>0.191067644250136</v>
      </c>
      <c r="G589" s="109"/>
      <c r="H589" s="106"/>
    </row>
    <row r="590" spans="1:11" s="104" customFormat="1" ht="17.25" customHeight="1" x14ac:dyDescent="0.2">
      <c r="A590" s="6"/>
      <c r="B590" s="603" t="s">
        <v>392</v>
      </c>
      <c r="C590" s="604"/>
      <c r="D590" s="605"/>
      <c r="E590" s="328">
        <v>76928.729999999981</v>
      </c>
      <c r="F590" s="174">
        <v>0.21518803185099489</v>
      </c>
      <c r="G590" s="109"/>
      <c r="H590" s="106"/>
    </row>
    <row r="591" spans="1:11" s="104" customFormat="1" ht="17.25" customHeight="1" x14ac:dyDescent="0.2">
      <c r="A591" s="6"/>
      <c r="B591" s="422" t="s">
        <v>393</v>
      </c>
      <c r="C591" s="383"/>
      <c r="D591" s="384"/>
      <c r="E591" s="328">
        <v>35802923.730000034</v>
      </c>
      <c r="F591" s="174">
        <v>0.56070935807727418</v>
      </c>
      <c r="G591" s="109"/>
      <c r="H591" s="106"/>
    </row>
    <row r="592" spans="1:11" s="104" customFormat="1" ht="13.5" customHeight="1" x14ac:dyDescent="0.2">
      <c r="A592" s="6"/>
      <c r="B592" s="595" t="s">
        <v>82</v>
      </c>
      <c r="C592" s="649"/>
      <c r="D592" s="650"/>
      <c r="E592" s="327">
        <v>-17053770.200000003</v>
      </c>
      <c r="F592" s="177">
        <v>5.4910534290250501E-2</v>
      </c>
      <c r="G592" s="109"/>
      <c r="H592" s="106"/>
    </row>
    <row r="593" spans="1:12" s="104" customFormat="1" ht="32.25" customHeight="1" x14ac:dyDescent="0.2">
      <c r="A593" s="6"/>
      <c r="B593" s="626" t="s">
        <v>60</v>
      </c>
      <c r="C593" s="627"/>
      <c r="D593" s="628"/>
      <c r="E593" s="327">
        <v>102179219.52081408</v>
      </c>
      <c r="F593" s="177">
        <v>-0.58261700449655784</v>
      </c>
      <c r="G593" s="102"/>
      <c r="H593" s="106"/>
      <c r="K593" s="209" t="b">
        <f>IF(ABS(E593-SUM(E594:E596))&lt;0.001,TRUE,FALSE)</f>
        <v>1</v>
      </c>
    </row>
    <row r="594" spans="1:12" s="104" customFormat="1" ht="12.75" customHeight="1" x14ac:dyDescent="0.2">
      <c r="A594" s="24"/>
      <c r="B594" s="674" t="s">
        <v>390</v>
      </c>
      <c r="C594" s="604"/>
      <c r="D594" s="605"/>
      <c r="E594" s="328">
        <v>60101421.034046061</v>
      </c>
      <c r="F594" s="174">
        <v>-0.68896635544991014</v>
      </c>
      <c r="G594" s="105"/>
      <c r="H594" s="107"/>
    </row>
    <row r="595" spans="1:12" s="104" customFormat="1" ht="12.75" customHeight="1" x14ac:dyDescent="0.2">
      <c r="A595" s="24"/>
      <c r="B595" s="674" t="s">
        <v>391</v>
      </c>
      <c r="C595" s="604"/>
      <c r="D595" s="605"/>
      <c r="E595" s="328">
        <v>42077798.486768</v>
      </c>
      <c r="F595" s="174">
        <v>-0.18419096138369828</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6"/>
      <c r="C597" s="627"/>
      <c r="D597" s="628"/>
      <c r="E597" s="327"/>
      <c r="F597" s="177"/>
      <c r="G597" s="105"/>
      <c r="H597" s="107"/>
      <c r="L597" s="359"/>
    </row>
    <row r="598" spans="1:12" s="359" customFormat="1" ht="29.25" customHeight="1" x14ac:dyDescent="0.2">
      <c r="A598" s="6"/>
      <c r="B598" s="626" t="s">
        <v>481</v>
      </c>
      <c r="C598" s="627"/>
      <c r="D598" s="628"/>
      <c r="E598" s="328"/>
      <c r="F598" s="328"/>
      <c r="G598" s="109"/>
      <c r="H598" s="106"/>
    </row>
    <row r="599" spans="1:12" s="359" customFormat="1" ht="25.5" customHeight="1" x14ac:dyDescent="0.2">
      <c r="A599" s="356"/>
      <c r="B599" s="626" t="s">
        <v>482</v>
      </c>
      <c r="C599" s="638"/>
      <c r="D599" s="639"/>
      <c r="E599" s="328"/>
      <c r="F599" s="174"/>
      <c r="G599" s="357"/>
      <c r="H599" s="358"/>
    </row>
    <row r="600" spans="1:12" s="359" customFormat="1" ht="24.75" customHeight="1" x14ac:dyDescent="0.2">
      <c r="A600" s="356"/>
      <c r="B600" s="626" t="s">
        <v>342</v>
      </c>
      <c r="C600" s="638"/>
      <c r="D600" s="639"/>
      <c r="E600" s="327">
        <v>495786491.19636285</v>
      </c>
      <c r="F600" s="177">
        <v>-2.5374972469147883E-2</v>
      </c>
      <c r="G600" s="357"/>
      <c r="H600" s="358"/>
      <c r="K600" s="209" t="b">
        <f>IF(ABS(E600-SUM(E601,E610))&lt;0.001,TRUE,FALSE)</f>
        <v>1</v>
      </c>
    </row>
    <row r="601" spans="1:12" s="359" customFormat="1" ht="21" customHeight="1" x14ac:dyDescent="0.2">
      <c r="A601" s="356"/>
      <c r="B601" s="595" t="s">
        <v>61</v>
      </c>
      <c r="C601" s="596"/>
      <c r="D601" s="637"/>
      <c r="E601" s="327">
        <v>153982187.4192979</v>
      </c>
      <c r="F601" s="177">
        <v>-1.7601656039908931E-2</v>
      </c>
      <c r="G601" s="357"/>
      <c r="H601" s="358"/>
      <c r="K601" s="209" t="b">
        <f>IF(ABS(E601-SUM(E602:E609))&lt;0.001,TRUE,FALSE)</f>
        <v>0</v>
      </c>
      <c r="L601" s="104"/>
    </row>
    <row r="602" spans="1:12" s="104" customFormat="1" ht="18.75" customHeight="1" x14ac:dyDescent="0.2">
      <c r="A602" s="6"/>
      <c r="B602" s="603" t="s">
        <v>471</v>
      </c>
      <c r="C602" s="604"/>
      <c r="D602" s="605"/>
      <c r="E602" s="328">
        <v>21470.220688508012</v>
      </c>
      <c r="F602" s="174">
        <v>6.890930737969625E-2</v>
      </c>
      <c r="G602" s="105"/>
      <c r="H602" s="106"/>
    </row>
    <row r="603" spans="1:12" s="104" customFormat="1" ht="18.75" customHeight="1" x14ac:dyDescent="0.2">
      <c r="A603" s="6"/>
      <c r="B603" s="603" t="s">
        <v>473</v>
      </c>
      <c r="C603" s="604"/>
      <c r="D603" s="605"/>
      <c r="E603" s="328">
        <v>152480763.31712389</v>
      </c>
      <c r="F603" s="174">
        <v>-2.6854371408276845E-2</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17.28</v>
      </c>
      <c r="F605" s="174">
        <v>-0.96885757024167818</v>
      </c>
      <c r="G605" s="108"/>
      <c r="H605" s="106"/>
    </row>
    <row r="606" spans="1:12" s="104" customFormat="1" ht="12.75" customHeight="1" x14ac:dyDescent="0.2">
      <c r="A606" s="6"/>
      <c r="B606" s="603" t="s">
        <v>399</v>
      </c>
      <c r="C606" s="604"/>
      <c r="D606" s="605"/>
      <c r="E606" s="328">
        <v>0</v>
      </c>
      <c r="F606" s="174">
        <v>-1</v>
      </c>
      <c r="G606" s="109"/>
      <c r="H606" s="106"/>
    </row>
    <row r="607" spans="1:12" s="104" customFormat="1" ht="12.75" customHeight="1" x14ac:dyDescent="0.2">
      <c r="A607" s="6"/>
      <c r="B607" s="603" t="s">
        <v>400</v>
      </c>
      <c r="C607" s="604"/>
      <c r="D607" s="605"/>
      <c r="E607" s="328"/>
      <c r="F607" s="174"/>
      <c r="G607" s="109"/>
      <c r="H607" s="106"/>
    </row>
    <row r="608" spans="1:12" s="104" customFormat="1" ht="12.75" customHeight="1" x14ac:dyDescent="0.2">
      <c r="A608" s="6"/>
      <c r="B608" s="674" t="s">
        <v>443</v>
      </c>
      <c r="C608" s="604"/>
      <c r="D608" s="605"/>
      <c r="E608" s="328">
        <v>1397463.6914850003</v>
      </c>
      <c r="F608" s="174"/>
      <c r="G608" s="109"/>
      <c r="H608" s="106"/>
    </row>
    <row r="609" spans="1:12" s="104" customFormat="1" ht="12.75" customHeight="1" x14ac:dyDescent="0.2">
      <c r="A609" s="6"/>
      <c r="B609" s="674" t="s">
        <v>401</v>
      </c>
      <c r="C609" s="604"/>
      <c r="D609" s="605"/>
      <c r="E609" s="328">
        <v>82453.299999999945</v>
      </c>
      <c r="F609" s="174">
        <v>0.29473751484099053</v>
      </c>
      <c r="G609" s="102"/>
      <c r="H609" s="106"/>
    </row>
    <row r="610" spans="1:12" s="104" customFormat="1" ht="11.25" customHeight="1" x14ac:dyDescent="0.2">
      <c r="A610" s="6"/>
      <c r="B610" s="595" t="s">
        <v>62</v>
      </c>
      <c r="C610" s="596"/>
      <c r="D610" s="637"/>
      <c r="E610" s="327">
        <v>341804303.77706492</v>
      </c>
      <c r="F610" s="177">
        <v>-2.8836787873513514E-2</v>
      </c>
      <c r="G610" s="102"/>
      <c r="H610" s="106"/>
      <c r="K610" s="209" t="b">
        <f>IF(ABS(E610-SUM(E611:E619))&lt;0.001,TRUE,FALSE)</f>
        <v>0</v>
      </c>
    </row>
    <row r="611" spans="1:12" s="104" customFormat="1" ht="15" customHeight="1" x14ac:dyDescent="0.2">
      <c r="A611" s="6"/>
      <c r="B611" s="603" t="s">
        <v>470</v>
      </c>
      <c r="C611" s="604"/>
      <c r="D611" s="605"/>
      <c r="E611" s="328">
        <v>131599798.05924854</v>
      </c>
      <c r="F611" s="174">
        <v>-0.56643900611644149</v>
      </c>
      <c r="G611" s="108"/>
      <c r="H611" s="113"/>
    </row>
    <row r="612" spans="1:12" s="104" customFormat="1" ht="15" customHeight="1" x14ac:dyDescent="0.2">
      <c r="A612" s="6"/>
      <c r="B612" s="603" t="s">
        <v>474</v>
      </c>
      <c r="C612" s="604"/>
      <c r="D612" s="605"/>
      <c r="E612" s="328">
        <v>175243228.68269497</v>
      </c>
      <c r="F612" s="174"/>
      <c r="G612" s="108"/>
      <c r="H612" s="113"/>
    </row>
    <row r="613" spans="1:12" s="104" customFormat="1" ht="15" customHeight="1" x14ac:dyDescent="0.2">
      <c r="A613" s="6"/>
      <c r="B613" s="603" t="s">
        <v>402</v>
      </c>
      <c r="C613" s="604"/>
      <c r="D613" s="605"/>
      <c r="E613" s="328">
        <v>13388510.279999983</v>
      </c>
      <c r="F613" s="174">
        <v>-0.58162522262772509</v>
      </c>
      <c r="G613" s="108"/>
      <c r="H613" s="113"/>
    </row>
    <row r="614" spans="1:12" s="104" customFormat="1" ht="12.75" customHeight="1" x14ac:dyDescent="0.2">
      <c r="A614" s="6"/>
      <c r="B614" s="603" t="s">
        <v>469</v>
      </c>
      <c r="C614" s="604"/>
      <c r="D614" s="605"/>
      <c r="E614" s="328">
        <v>1230163.1700000004</v>
      </c>
      <c r="F614" s="174">
        <v>-0.56304554608318202</v>
      </c>
      <c r="G614" s="109"/>
      <c r="H614" s="113"/>
    </row>
    <row r="615" spans="1:12" s="104" customFormat="1" ht="12.75" customHeight="1" x14ac:dyDescent="0.2">
      <c r="A615" s="6"/>
      <c r="B615" s="603" t="s">
        <v>472</v>
      </c>
      <c r="C615" s="604"/>
      <c r="D615" s="605"/>
      <c r="E615" s="328"/>
      <c r="F615" s="174"/>
      <c r="G615" s="109"/>
      <c r="H615" s="113"/>
    </row>
    <row r="616" spans="1:12" s="104" customFormat="1" ht="12.75" customHeight="1" x14ac:dyDescent="0.2">
      <c r="A616" s="6"/>
      <c r="B616" s="603" t="s">
        <v>399</v>
      </c>
      <c r="C616" s="604"/>
      <c r="D616" s="605"/>
      <c r="E616" s="328">
        <v>11744120.601562992</v>
      </c>
      <c r="F616" s="174"/>
      <c r="G616" s="109"/>
      <c r="H616" s="113"/>
    </row>
    <row r="617" spans="1:12" s="104" customFormat="1" ht="12.75" customHeight="1" x14ac:dyDescent="0.2">
      <c r="A617" s="6"/>
      <c r="B617" s="603" t="s">
        <v>400</v>
      </c>
      <c r="C617" s="604"/>
      <c r="D617" s="605"/>
      <c r="E617" s="328">
        <v>-16560</v>
      </c>
      <c r="F617" s="174">
        <v>-0.62418300653594772</v>
      </c>
      <c r="G617" s="109"/>
      <c r="H617" s="113"/>
      <c r="L617" s="457"/>
    </row>
    <row r="618" spans="1:12" s="457" customFormat="1" ht="12.75" customHeight="1" x14ac:dyDescent="0.2">
      <c r="A618" s="6"/>
      <c r="B618" s="588" t="s">
        <v>425</v>
      </c>
      <c r="C618" s="589"/>
      <c r="D618" s="590"/>
      <c r="E618" s="453">
        <v>4412581.9835579945</v>
      </c>
      <c r="F618" s="454">
        <v>0.39409012246957964</v>
      </c>
      <c r="G618" s="109"/>
      <c r="H618" s="113"/>
      <c r="K618" s="104"/>
    </row>
    <row r="619" spans="1:12" s="457" customFormat="1" ht="12.75" customHeight="1" x14ac:dyDescent="0.2">
      <c r="A619" s="452"/>
      <c r="B619" s="674" t="s">
        <v>403</v>
      </c>
      <c r="C619" s="604"/>
      <c r="D619" s="605"/>
      <c r="E619" s="453">
        <v>4097924.3000000003</v>
      </c>
      <c r="F619" s="454">
        <v>-0.13668784404746837</v>
      </c>
      <c r="G619" s="455"/>
      <c r="H619" s="456"/>
    </row>
    <row r="620" spans="1:12" s="457" customFormat="1" ht="21" customHeight="1" x14ac:dyDescent="0.2">
      <c r="A620" s="452"/>
      <c r="B620" s="626" t="s">
        <v>343</v>
      </c>
      <c r="C620" s="627"/>
      <c r="D620" s="627"/>
      <c r="E620" s="458"/>
      <c r="F620" s="459"/>
      <c r="G620" s="455"/>
      <c r="H620" s="456"/>
    </row>
    <row r="621" spans="1:12" s="457" customFormat="1" ht="18.75" customHeight="1" x14ac:dyDescent="0.2">
      <c r="A621" s="452"/>
      <c r="B621" s="626" t="s">
        <v>344</v>
      </c>
      <c r="C621" s="627"/>
      <c r="D621" s="627"/>
      <c r="E621" s="458">
        <v>40875433.743772</v>
      </c>
      <c r="F621" s="459">
        <v>4.5159814711169144E-2</v>
      </c>
      <c r="G621" s="460"/>
      <c r="H621" s="461"/>
      <c r="K621" s="209" t="b">
        <f>IF(ABS(E621-SUM(E622:E624))&lt;0.001,TRUE,FALSE)</f>
        <v>1</v>
      </c>
    </row>
    <row r="622" spans="1:12" s="457" customFormat="1" ht="15" customHeight="1" x14ac:dyDescent="0.2">
      <c r="A622" s="452"/>
      <c r="B622" s="595" t="s">
        <v>63</v>
      </c>
      <c r="C622" s="596"/>
      <c r="D622" s="596"/>
      <c r="E622" s="453">
        <v>12541716.383772004</v>
      </c>
      <c r="F622" s="454">
        <v>0.13813729753662018</v>
      </c>
      <c r="G622" s="460"/>
      <c r="H622" s="461"/>
    </row>
    <row r="623" spans="1:12" s="457" customFormat="1" ht="12.75" customHeight="1" x14ac:dyDescent="0.2">
      <c r="A623" s="452"/>
      <c r="B623" s="595" t="s">
        <v>64</v>
      </c>
      <c r="C623" s="596"/>
      <c r="D623" s="596"/>
      <c r="E623" s="453">
        <v>28333717.359999996</v>
      </c>
      <c r="F623" s="454">
        <v>8.4188989164563965E-2</v>
      </c>
      <c r="G623" s="462"/>
      <c r="H623" s="461"/>
      <c r="L623" s="816"/>
    </row>
    <row r="624" spans="1:12" s="457" customFormat="1" ht="12.75" customHeight="1" x14ac:dyDescent="0.2">
      <c r="A624" s="452"/>
      <c r="B624" s="595" t="s">
        <v>478</v>
      </c>
      <c r="C624" s="596"/>
      <c r="D624" s="596"/>
      <c r="E624" s="453"/>
      <c r="F624" s="581"/>
      <c r="G624" s="462"/>
      <c r="H624" s="461"/>
      <c r="L624" s="816"/>
    </row>
    <row r="625" spans="1:12" s="457" customFormat="1" ht="12.75" customHeight="1" x14ac:dyDescent="0.2">
      <c r="A625" s="452"/>
      <c r="B625" s="595" t="s">
        <v>479</v>
      </c>
      <c r="C625" s="596"/>
      <c r="D625" s="596"/>
      <c r="E625" s="453"/>
      <c r="F625" s="581"/>
      <c r="G625" s="462"/>
      <c r="H625" s="461"/>
      <c r="L625" s="816"/>
    </row>
    <row r="626" spans="1:12" s="816" customFormat="1" ht="12.75" customHeight="1" x14ac:dyDescent="0.2">
      <c r="A626" s="452"/>
      <c r="B626" s="643" t="s">
        <v>290</v>
      </c>
      <c r="C626" s="644"/>
      <c r="D626" s="645"/>
      <c r="E626" s="326">
        <v>2839722490.9628386</v>
      </c>
      <c r="F626" s="243">
        <v>4.4310232105151615E-2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28.2.2024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815" t="s">
        <v>6</v>
      </c>
      <c r="F630" s="339" t="str">
        <f>$H$5</f>
        <v>PCAP</v>
      </c>
      <c r="G630" s="15"/>
      <c r="H630" s="15"/>
      <c r="I630" s="20"/>
    </row>
    <row r="631" spans="1:12" s="121" customFormat="1" ht="15.75" customHeight="1" x14ac:dyDescent="0.2">
      <c r="A631" s="6"/>
      <c r="B631" s="126" t="s">
        <v>475</v>
      </c>
      <c r="C631" s="126"/>
      <c r="D631" s="126"/>
      <c r="E631" s="326">
        <v>227561019.2347357</v>
      </c>
      <c r="F631" s="243">
        <v>0.15201108358332771</v>
      </c>
      <c r="G631" s="175"/>
      <c r="H631" s="122"/>
      <c r="I631" s="120"/>
      <c r="J631" s="104"/>
      <c r="K631" s="209"/>
      <c r="L631" s="5"/>
    </row>
    <row r="632" spans="1:12" ht="12" customHeight="1" x14ac:dyDescent="0.2">
      <c r="A632" s="114"/>
      <c r="B632" s="123"/>
      <c r="C632" s="124"/>
      <c r="D632" s="124"/>
      <c r="E632" s="813"/>
      <c r="F632" s="812"/>
      <c r="G632" s="204"/>
      <c r="H632" s="119"/>
      <c r="I632" s="111"/>
      <c r="L632" s="121"/>
    </row>
    <row r="633" spans="1:12" s="121" customFormat="1" ht="17.25" customHeight="1" x14ac:dyDescent="0.2">
      <c r="A633" s="6"/>
      <c r="B633" s="126" t="s">
        <v>30</v>
      </c>
      <c r="C633" s="127"/>
      <c r="D633" s="128"/>
      <c r="E633" s="407">
        <v>16751563493.550028</v>
      </c>
      <c r="F633" s="408">
        <v>-1.7638295195742115E-2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11851823.87999999</v>
      </c>
      <c r="F635" s="408">
        <v>-0.26286588036660596</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14618318.52</v>
      </c>
      <c r="F637" s="408">
        <v>-0.23773513723896544</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1251707478.9099996</v>
      </c>
      <c r="F639" s="408">
        <v>2.9814839377120483E-2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19112847.619999997</v>
      </c>
      <c r="F641" s="408">
        <v>0.11613094436076499</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736073547.61000001</v>
      </c>
      <c r="F643" s="412">
        <v>8.07632999862129E-3</v>
      </c>
      <c r="G643" s="173"/>
      <c r="H643" s="130"/>
      <c r="I643" s="111"/>
      <c r="J643" s="104"/>
    </row>
    <row r="644" spans="2:12" ht="12.75" customHeight="1" x14ac:dyDescent="0.2">
      <c r="B644" s="149" t="s">
        <v>83</v>
      </c>
      <c r="C644" s="217"/>
      <c r="D644" s="811"/>
      <c r="E644" s="289">
        <v>86960.1</v>
      </c>
      <c r="F644" s="179">
        <v>-7.8147052736139422E-3</v>
      </c>
      <c r="G644" s="173"/>
      <c r="H644" s="130"/>
      <c r="I644" s="111"/>
      <c r="J644" s="104"/>
    </row>
    <row r="645" spans="2:12" ht="12.75" customHeight="1" x14ac:dyDescent="0.2">
      <c r="B645" s="162" t="s">
        <v>84</v>
      </c>
      <c r="C645" s="231"/>
      <c r="D645" s="810"/>
      <c r="E645" s="413">
        <v>1084029.8900000001</v>
      </c>
      <c r="F645" s="187">
        <v>-0.59343801470725177</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754684350</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36588916357.678764</v>
      </c>
      <c r="F656" s="418">
        <v>2.6125228152627855E-2</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1:C521"/>
    <mergeCell ref="B522:C522"/>
    <mergeCell ref="B529:C529"/>
    <mergeCell ref="B534:C534"/>
    <mergeCell ref="B533:C533"/>
    <mergeCell ref="B530:C530"/>
    <mergeCell ref="B532:C532"/>
    <mergeCell ref="B538:C538"/>
    <mergeCell ref="B557:C557"/>
    <mergeCell ref="B519:C519"/>
    <mergeCell ref="B520:C520"/>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28.2.2024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27628462</v>
      </c>
      <c r="D10" s="30">
        <v>9516222</v>
      </c>
      <c r="E10" s="30">
        <v>37144684</v>
      </c>
      <c r="F10" s="222">
        <v>438623</v>
      </c>
      <c r="G10" s="179">
        <v>5.2350498450641769E-2</v>
      </c>
      <c r="H10" s="20"/>
    </row>
    <row r="11" spans="1:8" ht="10.5" customHeight="1" x14ac:dyDescent="0.2">
      <c r="B11" s="16" t="s">
        <v>23</v>
      </c>
      <c r="C11" s="30">
        <v>548456</v>
      </c>
      <c r="D11" s="30">
        <v>1623677</v>
      </c>
      <c r="E11" s="30">
        <v>2172133</v>
      </c>
      <c r="F11" s="222">
        <v>985</v>
      </c>
      <c r="G11" s="179">
        <v>-6.2878632956523184E-2</v>
      </c>
      <c r="H11" s="20"/>
    </row>
    <row r="12" spans="1:8" ht="10.5" customHeight="1" x14ac:dyDescent="0.2">
      <c r="B12" s="33" t="s">
        <v>193</v>
      </c>
      <c r="C12" s="30">
        <v>106490.94000000005</v>
      </c>
      <c r="D12" s="30">
        <v>422481.87</v>
      </c>
      <c r="E12" s="30">
        <v>528972.81000000006</v>
      </c>
      <c r="F12" s="222">
        <v>410968.6</v>
      </c>
      <c r="G12" s="179">
        <v>-4.7342951545912171E-2</v>
      </c>
      <c r="H12" s="20"/>
    </row>
    <row r="13" spans="1:8" ht="10.5" customHeight="1" x14ac:dyDescent="0.2">
      <c r="B13" s="33" t="s">
        <v>194</v>
      </c>
      <c r="C13" s="30">
        <v>1417044</v>
      </c>
      <c r="D13" s="30">
        <v>588757</v>
      </c>
      <c r="E13" s="30">
        <v>2005801</v>
      </c>
      <c r="F13" s="222">
        <v>108183</v>
      </c>
      <c r="G13" s="179">
        <v>6.6859812626788528E-2</v>
      </c>
      <c r="H13" s="20"/>
    </row>
    <row r="14" spans="1:8" x14ac:dyDescent="0.2">
      <c r="B14" s="33" t="s">
        <v>322</v>
      </c>
      <c r="C14" s="30">
        <v>58146</v>
      </c>
      <c r="D14" s="30">
        <v>16250</v>
      </c>
      <c r="E14" s="30">
        <v>74396</v>
      </c>
      <c r="F14" s="222">
        <v>4858</v>
      </c>
      <c r="G14" s="179">
        <v>0.11063670971112938</v>
      </c>
      <c r="H14" s="20"/>
    </row>
    <row r="15" spans="1:8" x14ac:dyDescent="0.2">
      <c r="B15" s="33" t="s">
        <v>324</v>
      </c>
      <c r="C15" s="30">
        <v>5</v>
      </c>
      <c r="D15" s="30"/>
      <c r="E15" s="30">
        <v>5</v>
      </c>
      <c r="F15" s="222">
        <v>1</v>
      </c>
      <c r="G15" s="179">
        <v>0</v>
      </c>
      <c r="H15" s="20"/>
    </row>
    <row r="16" spans="1:8" x14ac:dyDescent="0.2">
      <c r="B16" s="33" t="s">
        <v>325</v>
      </c>
      <c r="C16" s="30">
        <v>37</v>
      </c>
      <c r="D16" s="30">
        <v>567</v>
      </c>
      <c r="E16" s="30">
        <v>604</v>
      </c>
      <c r="F16" s="222">
        <v>544</v>
      </c>
      <c r="G16" s="179">
        <v>4.6793760831889131E-2</v>
      </c>
      <c r="H16" s="20"/>
    </row>
    <row r="17" spans="1:8" x14ac:dyDescent="0.2">
      <c r="B17" s="33" t="s">
        <v>320</v>
      </c>
      <c r="C17" s="30">
        <v>326667</v>
      </c>
      <c r="D17" s="30">
        <v>152507</v>
      </c>
      <c r="E17" s="30">
        <v>479174</v>
      </c>
      <c r="F17" s="222">
        <v>11517</v>
      </c>
      <c r="G17" s="179">
        <v>-4.109199772667238E-2</v>
      </c>
      <c r="H17" s="20"/>
    </row>
    <row r="18" spans="1:8" x14ac:dyDescent="0.2">
      <c r="B18" s="33" t="s">
        <v>321</v>
      </c>
      <c r="C18" s="30">
        <v>58062</v>
      </c>
      <c r="D18" s="30">
        <v>2118</v>
      </c>
      <c r="E18" s="30">
        <v>60180</v>
      </c>
      <c r="F18" s="222">
        <v>114</v>
      </c>
      <c r="G18" s="179">
        <v>0.21186491874584656</v>
      </c>
      <c r="H18" s="20"/>
    </row>
    <row r="19" spans="1:8" x14ac:dyDescent="0.2">
      <c r="B19" s="33" t="s">
        <v>323</v>
      </c>
      <c r="C19" s="30">
        <v>974127</v>
      </c>
      <c r="D19" s="30">
        <v>417315</v>
      </c>
      <c r="E19" s="30">
        <v>1391442</v>
      </c>
      <c r="F19" s="222">
        <v>91149</v>
      </c>
      <c r="G19" s="179">
        <v>0.10155292582752518</v>
      </c>
      <c r="H19" s="20"/>
    </row>
    <row r="20" spans="1:8" x14ac:dyDescent="0.2">
      <c r="B20" s="16" t="s">
        <v>195</v>
      </c>
      <c r="C20" s="30">
        <v>1523534.9400000002</v>
      </c>
      <c r="D20" s="30">
        <v>1011238.87</v>
      </c>
      <c r="E20" s="30">
        <v>2534773.81</v>
      </c>
      <c r="F20" s="222">
        <v>519151.6</v>
      </c>
      <c r="G20" s="179">
        <v>4.0821641173746315E-2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9958330</v>
      </c>
      <c r="D23" s="30">
        <v>3663726</v>
      </c>
      <c r="E23" s="30">
        <v>13622056</v>
      </c>
      <c r="F23" s="222">
        <v>984901</v>
      </c>
      <c r="G23" s="179">
        <v>2.7204287485714129E-2</v>
      </c>
      <c r="H23" s="20"/>
    </row>
    <row r="24" spans="1:8" ht="10.5" customHeight="1" x14ac:dyDescent="0.2">
      <c r="B24" s="16" t="s">
        <v>23</v>
      </c>
      <c r="C24" s="30">
        <v>3944</v>
      </c>
      <c r="D24" s="30">
        <v>6073</v>
      </c>
      <c r="E24" s="30">
        <v>10017</v>
      </c>
      <c r="F24" s="222">
        <v>29</v>
      </c>
      <c r="G24" s="179">
        <v>-0.29243483788938329</v>
      </c>
      <c r="H24" s="34"/>
    </row>
    <row r="25" spans="1:8" ht="10.5" customHeight="1" x14ac:dyDescent="0.2">
      <c r="B25" s="33" t="s">
        <v>193</v>
      </c>
      <c r="C25" s="30">
        <v>493246.58999999997</v>
      </c>
      <c r="D25" s="30">
        <v>3681292.03</v>
      </c>
      <c r="E25" s="30">
        <v>4174538.6199999996</v>
      </c>
      <c r="F25" s="222">
        <v>3556468.8</v>
      </c>
      <c r="G25" s="179">
        <v>4.2364588473086329E-2</v>
      </c>
      <c r="H25" s="34"/>
    </row>
    <row r="26" spans="1:8" ht="10.5" customHeight="1" x14ac:dyDescent="0.2">
      <c r="B26" s="33" t="s">
        <v>194</v>
      </c>
      <c r="C26" s="30">
        <v>20800393</v>
      </c>
      <c r="D26" s="30">
        <v>10823586.5</v>
      </c>
      <c r="E26" s="30">
        <v>31623979.5</v>
      </c>
      <c r="F26" s="222">
        <v>5160659</v>
      </c>
      <c r="G26" s="179">
        <v>6.5138441478883591E-2</v>
      </c>
      <c r="H26" s="34"/>
    </row>
    <row r="27" spans="1:8" ht="10.5" customHeight="1" x14ac:dyDescent="0.2">
      <c r="B27" s="33" t="s">
        <v>322</v>
      </c>
      <c r="C27" s="30">
        <v>371690.5</v>
      </c>
      <c r="D27" s="30">
        <v>1129830</v>
      </c>
      <c r="E27" s="30">
        <v>1501520.5</v>
      </c>
      <c r="F27" s="222">
        <v>968302</v>
      </c>
      <c r="G27" s="179">
        <v>7.5282727822193696E-2</v>
      </c>
      <c r="H27" s="34"/>
    </row>
    <row r="28" spans="1:8" ht="10.5" customHeight="1" x14ac:dyDescent="0.2">
      <c r="B28" s="33" t="s">
        <v>324</v>
      </c>
      <c r="C28" s="30">
        <v>1304</v>
      </c>
      <c r="D28" s="30">
        <v>746</v>
      </c>
      <c r="E28" s="30">
        <v>2050</v>
      </c>
      <c r="F28" s="222">
        <v>1761</v>
      </c>
      <c r="G28" s="179">
        <v>-0.10205869469995621</v>
      </c>
      <c r="H28" s="34"/>
    </row>
    <row r="29" spans="1:8" ht="10.5" customHeight="1" x14ac:dyDescent="0.2">
      <c r="B29" s="33" t="s">
        <v>325</v>
      </c>
      <c r="C29" s="30">
        <v>15565</v>
      </c>
      <c r="D29" s="30">
        <v>1420788</v>
      </c>
      <c r="E29" s="30">
        <v>1436353</v>
      </c>
      <c r="F29" s="222">
        <v>1417632</v>
      </c>
      <c r="G29" s="179">
        <v>8.1279269608238058E-2</v>
      </c>
      <c r="H29" s="34"/>
    </row>
    <row r="30" spans="1:8" ht="10.5" customHeight="1" x14ac:dyDescent="0.2">
      <c r="B30" s="33" t="s">
        <v>320</v>
      </c>
      <c r="C30" s="30">
        <v>3392809</v>
      </c>
      <c r="D30" s="30">
        <v>1231043</v>
      </c>
      <c r="E30" s="30">
        <v>4623852</v>
      </c>
      <c r="F30" s="222">
        <v>139169</v>
      </c>
      <c r="G30" s="179">
        <v>5.4689114502667557E-2</v>
      </c>
      <c r="H30" s="34"/>
    </row>
    <row r="31" spans="1:8" ht="10.5" customHeight="1" x14ac:dyDescent="0.2">
      <c r="B31" s="33" t="s">
        <v>321</v>
      </c>
      <c r="C31" s="30">
        <v>8324864</v>
      </c>
      <c r="D31" s="30">
        <v>2512468</v>
      </c>
      <c r="E31" s="30">
        <v>10837332</v>
      </c>
      <c r="F31" s="222">
        <v>713638</v>
      </c>
      <c r="G31" s="179">
        <v>8.0282507600098363E-2</v>
      </c>
      <c r="H31" s="34"/>
    </row>
    <row r="32" spans="1:8" ht="10.5" customHeight="1" x14ac:dyDescent="0.2">
      <c r="B32" s="33" t="s">
        <v>323</v>
      </c>
      <c r="C32" s="30">
        <v>8694160.5</v>
      </c>
      <c r="D32" s="30">
        <v>4528711.5</v>
      </c>
      <c r="E32" s="30">
        <v>13222872</v>
      </c>
      <c r="F32" s="222">
        <v>1920157</v>
      </c>
      <c r="G32" s="179">
        <v>5.3873644802249654E-2</v>
      </c>
      <c r="H32" s="34"/>
    </row>
    <row r="33" spans="1:8" ht="10.5" customHeight="1" x14ac:dyDescent="0.2">
      <c r="B33" s="269" t="s">
        <v>195</v>
      </c>
      <c r="C33" s="30">
        <v>21293639.59</v>
      </c>
      <c r="D33" s="30">
        <v>14504878.530000001</v>
      </c>
      <c r="E33" s="30">
        <v>35798518.120000005</v>
      </c>
      <c r="F33" s="222">
        <v>8717127.8000000007</v>
      </c>
      <c r="G33" s="179">
        <v>6.2431609607493055E-2</v>
      </c>
      <c r="H33" s="34"/>
    </row>
    <row r="34" spans="1:8" ht="10.5" customHeight="1" x14ac:dyDescent="0.2">
      <c r="B34" s="16" t="s">
        <v>196</v>
      </c>
      <c r="C34" s="30">
        <v>9077</v>
      </c>
      <c r="D34" s="30">
        <v>675</v>
      </c>
      <c r="E34" s="30">
        <v>9752</v>
      </c>
      <c r="F34" s="222">
        <v>39</v>
      </c>
      <c r="G34" s="179">
        <v>-0.29603695950335662</v>
      </c>
      <c r="H34" s="34"/>
    </row>
    <row r="35" spans="1:8" ht="10.5" customHeight="1" x14ac:dyDescent="0.2">
      <c r="B35" s="16" t="s">
        <v>197</v>
      </c>
      <c r="C35" s="30">
        <v>6140</v>
      </c>
      <c r="D35" s="30">
        <v>491</v>
      </c>
      <c r="E35" s="30">
        <v>6631</v>
      </c>
      <c r="F35" s="222">
        <v>11</v>
      </c>
      <c r="G35" s="179">
        <v>-0.17153923038480756</v>
      </c>
      <c r="H35" s="34"/>
    </row>
    <row r="36" spans="1:8" ht="10.5" customHeight="1" x14ac:dyDescent="0.2">
      <c r="B36" s="16" t="s">
        <v>198</v>
      </c>
      <c r="C36" s="30">
        <v>41263.94</v>
      </c>
      <c r="D36" s="30">
        <v>552417.5</v>
      </c>
      <c r="E36" s="30">
        <v>593681.43999999994</v>
      </c>
      <c r="F36" s="222"/>
      <c r="G36" s="179">
        <v>-4.3731045466590346E-2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37586792</v>
      </c>
      <c r="D39" s="30">
        <v>13179948</v>
      </c>
      <c r="E39" s="30">
        <v>50766740</v>
      </c>
      <c r="F39" s="222">
        <v>1423524</v>
      </c>
      <c r="G39" s="179">
        <v>4.5483038929372999E-2</v>
      </c>
      <c r="H39" s="34"/>
    </row>
    <row r="40" spans="1:8" ht="10.5" customHeight="1" x14ac:dyDescent="0.2">
      <c r="B40" s="16" t="s">
        <v>23</v>
      </c>
      <c r="C40" s="30">
        <v>552400</v>
      </c>
      <c r="D40" s="30">
        <v>1629750</v>
      </c>
      <c r="E40" s="30">
        <v>2182150</v>
      </c>
      <c r="F40" s="222">
        <v>1014</v>
      </c>
      <c r="G40" s="179">
        <v>-6.4272191455102545E-2</v>
      </c>
      <c r="H40" s="34"/>
    </row>
    <row r="41" spans="1:8" s="28" customFormat="1" ht="10.5" customHeight="1" x14ac:dyDescent="0.2">
      <c r="A41" s="24"/>
      <c r="B41" s="33" t="s">
        <v>193</v>
      </c>
      <c r="C41" s="30">
        <v>599737.53</v>
      </c>
      <c r="D41" s="30">
        <v>4103773.9</v>
      </c>
      <c r="E41" s="30">
        <v>4703511.43</v>
      </c>
      <c r="F41" s="222">
        <v>3967437.4</v>
      </c>
      <c r="G41" s="179">
        <v>3.1441433850587064E-2</v>
      </c>
      <c r="H41" s="27"/>
    </row>
    <row r="42" spans="1:8" ht="10.5" customHeight="1" x14ac:dyDescent="0.2">
      <c r="B42" s="33" t="s">
        <v>194</v>
      </c>
      <c r="C42" s="30">
        <v>22217437</v>
      </c>
      <c r="D42" s="30">
        <v>11412343.5</v>
      </c>
      <c r="E42" s="30">
        <v>33629780.5</v>
      </c>
      <c r="F42" s="222">
        <v>5268842</v>
      </c>
      <c r="G42" s="179">
        <v>6.5240954451988742E-2</v>
      </c>
      <c r="H42" s="34"/>
    </row>
    <row r="43" spans="1:8" ht="10.5" customHeight="1" x14ac:dyDescent="0.2">
      <c r="B43" s="33" t="s">
        <v>322</v>
      </c>
      <c r="C43" s="30">
        <v>429836.5</v>
      </c>
      <c r="D43" s="30">
        <v>1146080</v>
      </c>
      <c r="E43" s="30">
        <v>1575916.5</v>
      </c>
      <c r="F43" s="222">
        <v>973160</v>
      </c>
      <c r="G43" s="179">
        <v>7.6901025775242493E-2</v>
      </c>
      <c r="H43" s="34"/>
    </row>
    <row r="44" spans="1:8" ht="10.5" customHeight="1" x14ac:dyDescent="0.2">
      <c r="B44" s="33" t="s">
        <v>324</v>
      </c>
      <c r="C44" s="30">
        <v>1309</v>
      </c>
      <c r="D44" s="30">
        <v>746</v>
      </c>
      <c r="E44" s="343">
        <v>2055</v>
      </c>
      <c r="F44" s="222">
        <v>1762</v>
      </c>
      <c r="G44" s="344">
        <v>-0.10183566433566438</v>
      </c>
      <c r="H44" s="34"/>
    </row>
    <row r="45" spans="1:8" ht="10.5" customHeight="1" x14ac:dyDescent="0.2">
      <c r="B45" s="33" t="s">
        <v>325</v>
      </c>
      <c r="C45" s="30">
        <v>15602</v>
      </c>
      <c r="D45" s="30">
        <v>1421355</v>
      </c>
      <c r="E45" s="343">
        <v>1436957</v>
      </c>
      <c r="F45" s="222">
        <v>1418176</v>
      </c>
      <c r="G45" s="344">
        <v>8.126429689381176E-2</v>
      </c>
      <c r="H45" s="34"/>
    </row>
    <row r="46" spans="1:8" ht="10.5" customHeight="1" x14ac:dyDescent="0.2">
      <c r="B46" s="33" t="s">
        <v>320</v>
      </c>
      <c r="C46" s="30">
        <v>3719476</v>
      </c>
      <c r="D46" s="30">
        <v>1383550</v>
      </c>
      <c r="E46" s="343">
        <v>5103026</v>
      </c>
      <c r="F46" s="222">
        <v>150686</v>
      </c>
      <c r="G46" s="344">
        <v>4.4888834468583605E-2</v>
      </c>
      <c r="H46" s="34"/>
    </row>
    <row r="47" spans="1:8" ht="10.5" customHeight="1" x14ac:dyDescent="0.2">
      <c r="B47" s="33" t="s">
        <v>321</v>
      </c>
      <c r="C47" s="30">
        <v>8382926</v>
      </c>
      <c r="D47" s="30">
        <v>2514586</v>
      </c>
      <c r="E47" s="343">
        <v>10897512</v>
      </c>
      <c r="F47" s="222">
        <v>713752</v>
      </c>
      <c r="G47" s="344">
        <v>8.0930643806938818E-2</v>
      </c>
      <c r="H47" s="34"/>
    </row>
    <row r="48" spans="1:8" ht="10.5" customHeight="1" x14ac:dyDescent="0.2">
      <c r="B48" s="33" t="s">
        <v>323</v>
      </c>
      <c r="C48" s="30">
        <v>9668287.5</v>
      </c>
      <c r="D48" s="30">
        <v>4946026.5</v>
      </c>
      <c r="E48" s="343">
        <v>14614314</v>
      </c>
      <c r="F48" s="222">
        <v>2011306</v>
      </c>
      <c r="G48" s="344">
        <v>5.8234714298515566E-2</v>
      </c>
      <c r="H48" s="34"/>
    </row>
    <row r="49" spans="1:8" ht="10.5" customHeight="1" x14ac:dyDescent="0.2">
      <c r="B49" s="269" t="s">
        <v>195</v>
      </c>
      <c r="C49" s="30">
        <v>22817174.530000001</v>
      </c>
      <c r="D49" s="30">
        <v>15516117.400000002</v>
      </c>
      <c r="E49" s="343">
        <v>38333291.93</v>
      </c>
      <c r="F49" s="222">
        <v>9236279.4000000004</v>
      </c>
      <c r="G49" s="344">
        <v>6.0974990306924326E-2</v>
      </c>
      <c r="H49" s="34"/>
    </row>
    <row r="50" spans="1:8" ht="10.5" customHeight="1" x14ac:dyDescent="0.2">
      <c r="B50" s="16" t="s">
        <v>196</v>
      </c>
      <c r="C50" s="30">
        <v>9077</v>
      </c>
      <c r="D50" s="30">
        <v>675</v>
      </c>
      <c r="E50" s="343">
        <v>9752</v>
      </c>
      <c r="F50" s="222">
        <v>39</v>
      </c>
      <c r="G50" s="344">
        <v>-0.29603695950335662</v>
      </c>
      <c r="H50" s="34"/>
    </row>
    <row r="51" spans="1:8" s="28" customFormat="1" ht="10.5" customHeight="1" x14ac:dyDescent="0.2">
      <c r="A51" s="24"/>
      <c r="B51" s="16" t="s">
        <v>197</v>
      </c>
      <c r="C51" s="30">
        <v>6140</v>
      </c>
      <c r="D51" s="30">
        <v>491</v>
      </c>
      <c r="E51" s="343">
        <v>6631</v>
      </c>
      <c r="F51" s="222">
        <v>11</v>
      </c>
      <c r="G51" s="344">
        <v>-0.17153923038480756</v>
      </c>
      <c r="H51" s="27"/>
    </row>
    <row r="52" spans="1:8" ht="10.5" customHeight="1" x14ac:dyDescent="0.2">
      <c r="B52" s="16" t="s">
        <v>198</v>
      </c>
      <c r="C52" s="30">
        <v>41263.94</v>
      </c>
      <c r="D52" s="30">
        <v>552417.5</v>
      </c>
      <c r="E52" s="343">
        <v>593681.43999999994</v>
      </c>
      <c r="F52" s="222"/>
      <c r="G52" s="344">
        <v>-4.3731045466590346E-2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642705</v>
      </c>
      <c r="D55" s="30">
        <v>68620</v>
      </c>
      <c r="E55" s="30">
        <v>711325</v>
      </c>
      <c r="F55" s="222">
        <v>26</v>
      </c>
      <c r="G55" s="179">
        <v>0.15890425242468531</v>
      </c>
      <c r="H55" s="34"/>
    </row>
    <row r="56" spans="1:8" ht="10.5" customHeight="1" x14ac:dyDescent="0.2">
      <c r="B56" s="16" t="s">
        <v>23</v>
      </c>
      <c r="C56" s="30">
        <v>5710</v>
      </c>
      <c r="D56" s="30">
        <v>320</v>
      </c>
      <c r="E56" s="30">
        <v>6030</v>
      </c>
      <c r="F56" s="222"/>
      <c r="G56" s="179">
        <v>-9.2014459415050709E-3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1769615</v>
      </c>
      <c r="D59" s="30">
        <v>118837</v>
      </c>
      <c r="E59" s="30">
        <v>1888452</v>
      </c>
      <c r="F59" s="222">
        <v>56</v>
      </c>
      <c r="G59" s="179">
        <v>3.3300083771386824E-2</v>
      </c>
      <c r="H59" s="36"/>
    </row>
    <row r="60" spans="1:8" s="28" customFormat="1" ht="10.5" customHeight="1" x14ac:dyDescent="0.2">
      <c r="A60" s="24"/>
      <c r="B60" s="16" t="s">
        <v>169</v>
      </c>
      <c r="C60" s="30">
        <v>507</v>
      </c>
      <c r="D60" s="30">
        <v>157</v>
      </c>
      <c r="E60" s="30">
        <v>664</v>
      </c>
      <c r="F60" s="222"/>
      <c r="G60" s="179">
        <v>0.65174129353233834</v>
      </c>
      <c r="H60" s="36"/>
    </row>
    <row r="61" spans="1:8" s="28" customFormat="1" ht="10.5" customHeight="1" x14ac:dyDescent="0.2">
      <c r="A61" s="24"/>
      <c r="B61" s="16" t="s">
        <v>199</v>
      </c>
      <c r="C61" s="30">
        <v>8130968.4600000009</v>
      </c>
      <c r="D61" s="30">
        <v>213962.04</v>
      </c>
      <c r="E61" s="30">
        <v>8344930.5000000009</v>
      </c>
      <c r="F61" s="222">
        <v>213</v>
      </c>
      <c r="G61" s="179">
        <v>5.6098912671242118E-2</v>
      </c>
      <c r="H61" s="36"/>
    </row>
    <row r="62" spans="1:8" s="28" customFormat="1" ht="10.5" customHeight="1" x14ac:dyDescent="0.2">
      <c r="A62" s="24"/>
      <c r="B62" s="16" t="s">
        <v>200</v>
      </c>
      <c r="C62" s="30">
        <v>11332</v>
      </c>
      <c r="D62" s="30">
        <v>77229</v>
      </c>
      <c r="E62" s="30">
        <v>88561</v>
      </c>
      <c r="F62" s="222">
        <v>33</v>
      </c>
      <c r="G62" s="179">
        <v>0.11268720474419536</v>
      </c>
      <c r="H62" s="36"/>
    </row>
    <row r="63" spans="1:8" s="28" customFormat="1" ht="10.5" customHeight="1" x14ac:dyDescent="0.2">
      <c r="A63" s="24"/>
      <c r="B63" s="16" t="s">
        <v>201</v>
      </c>
      <c r="C63" s="30">
        <v>801499</v>
      </c>
      <c r="D63" s="30">
        <v>205912</v>
      </c>
      <c r="E63" s="30">
        <v>1007411</v>
      </c>
      <c r="F63" s="222">
        <v>15653</v>
      </c>
      <c r="G63" s="179">
        <v>6.5941867970246149E-2</v>
      </c>
      <c r="H63" s="36"/>
    </row>
    <row r="64" spans="1:8" s="28" customFormat="1" ht="10.5" customHeight="1" x14ac:dyDescent="0.2">
      <c r="A64" s="24"/>
      <c r="B64" s="16" t="s">
        <v>202</v>
      </c>
      <c r="C64" s="30">
        <v>8894986</v>
      </c>
      <c r="D64" s="30">
        <v>532038</v>
      </c>
      <c r="E64" s="30">
        <v>9427024</v>
      </c>
      <c r="F64" s="222">
        <v>6649</v>
      </c>
      <c r="G64" s="179">
        <v>5.8475722488964488E-2</v>
      </c>
      <c r="H64" s="36"/>
    </row>
    <row r="65" spans="1:8" s="28" customFormat="1" ht="10.5" customHeight="1" x14ac:dyDescent="0.2">
      <c r="A65" s="24"/>
      <c r="B65" s="16" t="s">
        <v>203</v>
      </c>
      <c r="C65" s="30">
        <v>2271325</v>
      </c>
      <c r="D65" s="30">
        <v>170482</v>
      </c>
      <c r="E65" s="30">
        <v>2441807</v>
      </c>
      <c r="F65" s="222">
        <v>23</v>
      </c>
      <c r="G65" s="179">
        <v>2.2757096932952248E-2</v>
      </c>
      <c r="H65" s="36"/>
    </row>
    <row r="66" spans="1:8" s="28" customFormat="1" ht="10.5" customHeight="1" x14ac:dyDescent="0.2">
      <c r="A66" s="24"/>
      <c r="B66" s="16" t="s">
        <v>204</v>
      </c>
      <c r="C66" s="30">
        <v>2858247.62</v>
      </c>
      <c r="D66" s="30">
        <v>34712088</v>
      </c>
      <c r="E66" s="30">
        <v>37570335.619999997</v>
      </c>
      <c r="F66" s="222"/>
      <c r="G66" s="179">
        <v>6.0907234163197987E-2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2092898</v>
      </c>
      <c r="D69" s="30">
        <v>825309</v>
      </c>
      <c r="E69" s="30">
        <v>2918207</v>
      </c>
      <c r="F69" s="222"/>
      <c r="G69" s="179">
        <v>0.16805511804405082</v>
      </c>
      <c r="H69" s="36"/>
    </row>
    <row r="70" spans="1:8" s="28" customFormat="1" ht="10.5" customHeight="1" x14ac:dyDescent="0.2">
      <c r="A70" s="24"/>
      <c r="B70" s="16" t="s">
        <v>23</v>
      </c>
      <c r="C70" s="30">
        <v>5001</v>
      </c>
      <c r="D70" s="30">
        <v>18034</v>
      </c>
      <c r="E70" s="30">
        <v>23035</v>
      </c>
      <c r="F70" s="222"/>
      <c r="G70" s="179">
        <v>0.12179799357163734</v>
      </c>
      <c r="H70" s="36"/>
    </row>
    <row r="71" spans="1:8" s="28" customFormat="1" ht="10.5" customHeight="1" x14ac:dyDescent="0.2">
      <c r="A71" s="24"/>
      <c r="B71" s="33" t="s">
        <v>193</v>
      </c>
      <c r="C71" s="30">
        <v>850332.3</v>
      </c>
      <c r="D71" s="30">
        <v>484077.3</v>
      </c>
      <c r="E71" s="30">
        <v>1334409.6000000001</v>
      </c>
      <c r="F71" s="222"/>
      <c r="G71" s="179">
        <v>0.10059877124111916</v>
      </c>
      <c r="H71" s="36"/>
    </row>
    <row r="72" spans="1:8" ht="10.5" customHeight="1" x14ac:dyDescent="0.2">
      <c r="B72" s="33" t="s">
        <v>194</v>
      </c>
      <c r="C72" s="30">
        <v>1497644.5</v>
      </c>
      <c r="D72" s="30">
        <v>403160</v>
      </c>
      <c r="E72" s="30">
        <v>1900804.5</v>
      </c>
      <c r="F72" s="222"/>
      <c r="G72" s="179">
        <v>8.9507894156117818E-2</v>
      </c>
      <c r="H72" s="34"/>
    </row>
    <row r="73" spans="1:8" ht="10.5" customHeight="1" x14ac:dyDescent="0.2">
      <c r="B73" s="33" t="s">
        <v>322</v>
      </c>
      <c r="C73" s="30">
        <v>23110.5</v>
      </c>
      <c r="D73" s="30">
        <v>16197</v>
      </c>
      <c r="E73" s="30">
        <v>39307.5</v>
      </c>
      <c r="F73" s="222"/>
      <c r="G73" s="179">
        <v>0.50180526104647827</v>
      </c>
      <c r="H73" s="34"/>
    </row>
    <row r="74" spans="1:8" ht="10.5" customHeight="1" x14ac:dyDescent="0.2">
      <c r="B74" s="33" t="s">
        <v>324</v>
      </c>
      <c r="C74" s="30">
        <v>25</v>
      </c>
      <c r="D74" s="30">
        <v>19</v>
      </c>
      <c r="E74" s="30">
        <v>44</v>
      </c>
      <c r="F74" s="222"/>
      <c r="G74" s="179">
        <v>0.22222222222222232</v>
      </c>
      <c r="H74" s="34"/>
    </row>
    <row r="75" spans="1:8" ht="10.5" customHeight="1" x14ac:dyDescent="0.2">
      <c r="B75" s="33" t="s">
        <v>325</v>
      </c>
      <c r="C75" s="30">
        <v>201</v>
      </c>
      <c r="D75" s="30">
        <v>6919</v>
      </c>
      <c r="E75" s="30">
        <v>7120</v>
      </c>
      <c r="F75" s="222"/>
      <c r="G75" s="179">
        <v>-0.27354351596775839</v>
      </c>
      <c r="H75" s="34"/>
    </row>
    <row r="76" spans="1:8" ht="10.5" customHeight="1" x14ac:dyDescent="0.2">
      <c r="B76" s="33" t="s">
        <v>320</v>
      </c>
      <c r="C76" s="30">
        <v>98535</v>
      </c>
      <c r="D76" s="30">
        <v>25633</v>
      </c>
      <c r="E76" s="30">
        <v>124168</v>
      </c>
      <c r="F76" s="222"/>
      <c r="G76" s="179">
        <v>8.8295615895664925E-2</v>
      </c>
      <c r="H76" s="34"/>
    </row>
    <row r="77" spans="1:8" ht="10.5" customHeight="1" x14ac:dyDescent="0.2">
      <c r="B77" s="33" t="s">
        <v>321</v>
      </c>
      <c r="C77" s="30">
        <v>397595</v>
      </c>
      <c r="D77" s="30">
        <v>44245</v>
      </c>
      <c r="E77" s="30">
        <v>441840</v>
      </c>
      <c r="F77" s="222"/>
      <c r="G77" s="179">
        <v>0.12930640078313305</v>
      </c>
      <c r="H77" s="34"/>
    </row>
    <row r="78" spans="1:8" ht="10.5" customHeight="1" x14ac:dyDescent="0.2">
      <c r="B78" s="33" t="s">
        <v>323</v>
      </c>
      <c r="C78" s="30">
        <v>978178</v>
      </c>
      <c r="D78" s="30">
        <v>310147</v>
      </c>
      <c r="E78" s="30">
        <v>1288325</v>
      </c>
      <c r="F78" s="222"/>
      <c r="G78" s="179">
        <v>7.0667415169142211E-2</v>
      </c>
      <c r="H78" s="34"/>
    </row>
    <row r="79" spans="1:8" ht="10.5" customHeight="1" x14ac:dyDescent="0.2">
      <c r="B79" s="16" t="s">
        <v>195</v>
      </c>
      <c r="C79" s="30">
        <v>2347976.7999999998</v>
      </c>
      <c r="D79" s="30">
        <v>887237.3</v>
      </c>
      <c r="E79" s="30">
        <v>3235214.0999999996</v>
      </c>
      <c r="F79" s="222"/>
      <c r="G79" s="179">
        <v>9.4055284842605502E-2</v>
      </c>
      <c r="H79" s="34"/>
    </row>
    <row r="80" spans="1:8" ht="10.5" customHeight="1" x14ac:dyDescent="0.2">
      <c r="B80" s="16" t="s">
        <v>196</v>
      </c>
      <c r="C80" s="30">
        <v>2445</v>
      </c>
      <c r="D80" s="30">
        <v>247</v>
      </c>
      <c r="E80" s="30">
        <v>2692</v>
      </c>
      <c r="F80" s="222"/>
      <c r="G80" s="179">
        <v>0.23656407900780896</v>
      </c>
      <c r="H80" s="34"/>
    </row>
    <row r="81" spans="1:8" ht="10.5" customHeight="1" x14ac:dyDescent="0.2">
      <c r="B81" s="16" t="s">
        <v>197</v>
      </c>
      <c r="C81" s="30">
        <v>933</v>
      </c>
      <c r="D81" s="30">
        <v>71</v>
      </c>
      <c r="E81" s="30">
        <v>1004</v>
      </c>
      <c r="F81" s="222"/>
      <c r="G81" s="179">
        <v>0.40419580419580425</v>
      </c>
      <c r="H81" s="34"/>
    </row>
    <row r="82" spans="1:8" s="28" customFormat="1" ht="10.5" customHeight="1" x14ac:dyDescent="0.2">
      <c r="A82" s="24"/>
      <c r="B82" s="16" t="s">
        <v>198</v>
      </c>
      <c r="C82" s="30">
        <v>1370</v>
      </c>
      <c r="D82" s="30">
        <v>18050</v>
      </c>
      <c r="E82" s="30">
        <v>19420</v>
      </c>
      <c r="F82" s="222"/>
      <c r="G82" s="179">
        <v>-0.42637719686900011</v>
      </c>
      <c r="H82" s="36"/>
    </row>
    <row r="83" spans="1:8" s="28" customFormat="1" ht="10.5" customHeight="1" x14ac:dyDescent="0.2">
      <c r="A83" s="24"/>
      <c r="B83" s="16" t="s">
        <v>200</v>
      </c>
      <c r="C83" s="46">
        <v>2245</v>
      </c>
      <c r="D83" s="46">
        <v>24951</v>
      </c>
      <c r="E83" s="46">
        <v>27196</v>
      </c>
      <c r="F83" s="222"/>
      <c r="G83" s="190">
        <v>6.5882004589532528E-3</v>
      </c>
      <c r="H83" s="47"/>
    </row>
    <row r="84" spans="1:8" s="28" customFormat="1" ht="10.5" customHeight="1" x14ac:dyDescent="0.2">
      <c r="A84" s="24"/>
      <c r="B84" s="16" t="s">
        <v>201</v>
      </c>
      <c r="C84" s="46">
        <v>142465</v>
      </c>
      <c r="D84" s="46">
        <v>62382</v>
      </c>
      <c r="E84" s="345">
        <v>204847</v>
      </c>
      <c r="F84" s="222"/>
      <c r="G84" s="346">
        <v>5.0357388245669821E-2</v>
      </c>
      <c r="H84" s="47"/>
    </row>
    <row r="85" spans="1:8" s="28" customFormat="1" ht="10.5" customHeight="1" x14ac:dyDescent="0.2">
      <c r="A85" s="24"/>
      <c r="B85" s="16" t="s">
        <v>202</v>
      </c>
      <c r="C85" s="46">
        <v>1594044</v>
      </c>
      <c r="D85" s="46">
        <v>118612</v>
      </c>
      <c r="E85" s="345">
        <v>1712656</v>
      </c>
      <c r="F85" s="222"/>
      <c r="G85" s="346">
        <v>7.3840248443622025E-2</v>
      </c>
      <c r="H85" s="47"/>
    </row>
    <row r="86" spans="1:8" s="28" customFormat="1" ht="10.5" customHeight="1" x14ac:dyDescent="0.2">
      <c r="A86" s="24"/>
      <c r="B86" s="16" t="s">
        <v>203</v>
      </c>
      <c r="C86" s="46">
        <v>447371</v>
      </c>
      <c r="D86" s="46">
        <v>44560</v>
      </c>
      <c r="E86" s="345">
        <v>491931</v>
      </c>
      <c r="F86" s="222"/>
      <c r="G86" s="346">
        <v>4.5987374097124611E-2</v>
      </c>
      <c r="H86" s="47"/>
    </row>
    <row r="87" spans="1:8" s="28" customFormat="1" ht="10.5" customHeight="1" x14ac:dyDescent="0.2">
      <c r="A87" s="24"/>
      <c r="B87" s="16" t="s">
        <v>204</v>
      </c>
      <c r="C87" s="46">
        <v>325033.42000000004</v>
      </c>
      <c r="D87" s="46">
        <v>3698084.25</v>
      </c>
      <c r="E87" s="345">
        <v>4023117.67</v>
      </c>
      <c r="F87" s="222"/>
      <c r="G87" s="346">
        <v>0.10419008256070184</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42092010</v>
      </c>
      <c r="D90" s="46">
        <v>14192714</v>
      </c>
      <c r="E90" s="345">
        <v>56284724</v>
      </c>
      <c r="F90" s="222">
        <v>1423606</v>
      </c>
      <c r="G90" s="346">
        <v>5.2092252297464059E-2</v>
      </c>
      <c r="H90" s="47"/>
    </row>
    <row r="91" spans="1:8" ht="10.5" customHeight="1" x14ac:dyDescent="0.2">
      <c r="B91" s="16" t="s">
        <v>23</v>
      </c>
      <c r="C91" s="348">
        <v>563618</v>
      </c>
      <c r="D91" s="46">
        <v>1648261</v>
      </c>
      <c r="E91" s="345">
        <v>2211879</v>
      </c>
      <c r="F91" s="222">
        <v>1014</v>
      </c>
      <c r="G91" s="346">
        <v>-6.2388488281546417E-2</v>
      </c>
      <c r="H91" s="47"/>
    </row>
    <row r="92" spans="1:8" ht="10.5" customHeight="1" x14ac:dyDescent="0.2">
      <c r="B92" s="33" t="s">
        <v>193</v>
      </c>
      <c r="C92" s="348">
        <v>9743831.290000001</v>
      </c>
      <c r="D92" s="46">
        <v>4806235.24</v>
      </c>
      <c r="E92" s="46">
        <v>14550066.530000001</v>
      </c>
      <c r="F92" s="222">
        <v>3967703.4</v>
      </c>
      <c r="G92" s="190">
        <v>5.358161546170126E-2</v>
      </c>
      <c r="H92" s="47"/>
    </row>
    <row r="93" spans="1:8" ht="10.5" customHeight="1" x14ac:dyDescent="0.2">
      <c r="B93" s="33" t="s">
        <v>194</v>
      </c>
      <c r="C93" s="348">
        <v>23715081.5</v>
      </c>
      <c r="D93" s="46">
        <v>11815503.5</v>
      </c>
      <c r="E93" s="46">
        <v>35530585</v>
      </c>
      <c r="F93" s="222">
        <v>5268842</v>
      </c>
      <c r="G93" s="190">
        <v>6.6511778367553065E-2</v>
      </c>
      <c r="H93" s="47"/>
    </row>
    <row r="94" spans="1:8" ht="10.5" customHeight="1" x14ac:dyDescent="0.2">
      <c r="B94" s="33" t="s">
        <v>322</v>
      </c>
      <c r="C94" s="348">
        <v>452947</v>
      </c>
      <c r="D94" s="46">
        <v>1162277</v>
      </c>
      <c r="E94" s="46">
        <v>1615224</v>
      </c>
      <c r="F94" s="222">
        <v>973160</v>
      </c>
      <c r="G94" s="190">
        <v>8.4367171526788631E-2</v>
      </c>
      <c r="H94" s="47"/>
    </row>
    <row r="95" spans="1:8" ht="10.5" customHeight="1" x14ac:dyDescent="0.2">
      <c r="B95" s="33" t="s">
        <v>324</v>
      </c>
      <c r="C95" s="348">
        <v>1334</v>
      </c>
      <c r="D95" s="46">
        <v>765</v>
      </c>
      <c r="E95" s="46">
        <v>2099</v>
      </c>
      <c r="F95" s="222">
        <v>1762</v>
      </c>
      <c r="G95" s="190">
        <v>-9.6815834767641995E-2</v>
      </c>
      <c r="H95" s="47"/>
    </row>
    <row r="96" spans="1:8" ht="10.5" customHeight="1" x14ac:dyDescent="0.2">
      <c r="B96" s="33" t="s">
        <v>325</v>
      </c>
      <c r="C96" s="348">
        <v>15803</v>
      </c>
      <c r="D96" s="46">
        <v>1428274</v>
      </c>
      <c r="E96" s="46">
        <v>1444077</v>
      </c>
      <c r="F96" s="222">
        <v>1418176</v>
      </c>
      <c r="G96" s="190">
        <v>7.8666767257187908E-2</v>
      </c>
      <c r="H96" s="47"/>
    </row>
    <row r="97" spans="2:8" ht="10.5" customHeight="1" x14ac:dyDescent="0.2">
      <c r="B97" s="33" t="s">
        <v>320</v>
      </c>
      <c r="C97" s="348">
        <v>3818011</v>
      </c>
      <c r="D97" s="46">
        <v>1409183</v>
      </c>
      <c r="E97" s="46">
        <v>5227194</v>
      </c>
      <c r="F97" s="222">
        <v>150686</v>
      </c>
      <c r="G97" s="190">
        <v>4.5879742899606502E-2</v>
      </c>
      <c r="H97" s="47"/>
    </row>
    <row r="98" spans="2:8" ht="10.5" customHeight="1" x14ac:dyDescent="0.2">
      <c r="B98" s="33" t="s">
        <v>321</v>
      </c>
      <c r="C98" s="348">
        <v>8780521</v>
      </c>
      <c r="D98" s="46">
        <v>2558831</v>
      </c>
      <c r="E98" s="46">
        <v>11339352</v>
      </c>
      <c r="F98" s="222">
        <v>713752</v>
      </c>
      <c r="G98" s="190">
        <v>8.2737884972195586E-2</v>
      </c>
      <c r="H98" s="47"/>
    </row>
    <row r="99" spans="2:8" ht="10.5" customHeight="1" x14ac:dyDescent="0.2">
      <c r="B99" s="33" t="s">
        <v>323</v>
      </c>
      <c r="C99" s="348">
        <v>10646465.5</v>
      </c>
      <c r="D99" s="46">
        <v>5256173.5</v>
      </c>
      <c r="E99" s="46">
        <v>15902639</v>
      </c>
      <c r="F99" s="222">
        <v>2011306</v>
      </c>
      <c r="G99" s="190">
        <v>5.9231169745331824E-2</v>
      </c>
      <c r="H99" s="47"/>
    </row>
    <row r="100" spans="2:8" ht="10.5" customHeight="1" x14ac:dyDescent="0.2">
      <c r="B100" s="16" t="s">
        <v>195</v>
      </c>
      <c r="C100" s="348">
        <v>33458912.790000003</v>
      </c>
      <c r="D100" s="46">
        <v>16621738.740000002</v>
      </c>
      <c r="E100" s="46">
        <v>50080651.530000001</v>
      </c>
      <c r="F100" s="222">
        <v>9236545.4000000004</v>
      </c>
      <c r="G100" s="190">
        <v>6.2722550541275179E-2</v>
      </c>
      <c r="H100" s="47"/>
    </row>
    <row r="101" spans="2:8" ht="10.5" customHeight="1" x14ac:dyDescent="0.2">
      <c r="B101" s="16" t="s">
        <v>196</v>
      </c>
      <c r="C101" s="348">
        <v>11522</v>
      </c>
      <c r="D101" s="46">
        <v>922</v>
      </c>
      <c r="E101" s="46">
        <v>12444</v>
      </c>
      <c r="F101" s="222">
        <v>39</v>
      </c>
      <c r="G101" s="190">
        <v>-0.22370555208983156</v>
      </c>
      <c r="H101" s="47"/>
    </row>
    <row r="102" spans="2:8" ht="10.5" customHeight="1" x14ac:dyDescent="0.2">
      <c r="B102" s="16" t="s">
        <v>197</v>
      </c>
      <c r="C102" s="348">
        <v>7073</v>
      </c>
      <c r="D102" s="46">
        <v>562</v>
      </c>
      <c r="E102" s="46">
        <v>7635</v>
      </c>
      <c r="F102" s="222">
        <v>11</v>
      </c>
      <c r="G102" s="190">
        <v>-0.12432618419543529</v>
      </c>
      <c r="H102" s="47"/>
    </row>
    <row r="103" spans="2:8" ht="10.5" customHeight="1" x14ac:dyDescent="0.2">
      <c r="B103" s="16" t="s">
        <v>198</v>
      </c>
      <c r="C103" s="348">
        <v>42633.94</v>
      </c>
      <c r="D103" s="46">
        <v>570467.5</v>
      </c>
      <c r="E103" s="46">
        <v>613101.43999999994</v>
      </c>
      <c r="F103" s="222"/>
      <c r="G103" s="190">
        <v>-6.3518370783015032E-2</v>
      </c>
      <c r="H103" s="47"/>
    </row>
    <row r="104" spans="2:8" ht="10.5" customHeight="1" x14ac:dyDescent="0.2">
      <c r="B104" s="16" t="s">
        <v>200</v>
      </c>
      <c r="C104" s="348">
        <v>13577</v>
      </c>
      <c r="D104" s="46">
        <v>102180</v>
      </c>
      <c r="E104" s="46">
        <v>115757</v>
      </c>
      <c r="F104" s="222">
        <v>33</v>
      </c>
      <c r="G104" s="190">
        <v>8.5798705562329936E-2</v>
      </c>
      <c r="H104" s="47"/>
    </row>
    <row r="105" spans="2:8" ht="10.5" customHeight="1" x14ac:dyDescent="0.2">
      <c r="B105" s="16" t="s">
        <v>201</v>
      </c>
      <c r="C105" s="348">
        <v>943964</v>
      </c>
      <c r="D105" s="46">
        <v>268294</v>
      </c>
      <c r="E105" s="46">
        <v>1212258</v>
      </c>
      <c r="F105" s="222">
        <v>15653</v>
      </c>
      <c r="G105" s="190">
        <v>6.3276017528040907E-2</v>
      </c>
      <c r="H105" s="47"/>
    </row>
    <row r="106" spans="2:8" ht="10.5" customHeight="1" x14ac:dyDescent="0.2">
      <c r="B106" s="16" t="s">
        <v>202</v>
      </c>
      <c r="C106" s="348">
        <v>10489030</v>
      </c>
      <c r="D106" s="46">
        <v>650650</v>
      </c>
      <c r="E106" s="46">
        <v>11139680</v>
      </c>
      <c r="F106" s="222">
        <v>6649</v>
      </c>
      <c r="G106" s="190">
        <v>6.0809256921764865E-2</v>
      </c>
      <c r="H106" s="47"/>
    </row>
    <row r="107" spans="2:8" ht="10.5" customHeight="1" x14ac:dyDescent="0.2">
      <c r="B107" s="16" t="s">
        <v>203</v>
      </c>
      <c r="C107" s="348">
        <v>2718696</v>
      </c>
      <c r="D107" s="46">
        <v>215042</v>
      </c>
      <c r="E107" s="46">
        <v>2933738</v>
      </c>
      <c r="F107" s="222">
        <v>23</v>
      </c>
      <c r="G107" s="190">
        <v>2.6580091245716142E-2</v>
      </c>
      <c r="H107" s="47"/>
    </row>
    <row r="108" spans="2:8" ht="10.5" customHeight="1" x14ac:dyDescent="0.2">
      <c r="B108" s="16" t="s">
        <v>204</v>
      </c>
      <c r="C108" s="348">
        <v>3183281.04</v>
      </c>
      <c r="D108" s="46">
        <v>38410172.25</v>
      </c>
      <c r="E108" s="46">
        <v>41593453.289999999</v>
      </c>
      <c r="F108" s="222"/>
      <c r="G108" s="190">
        <v>6.494496077594647E-2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28.2.2024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39093119.209999226</v>
      </c>
      <c r="D119" s="238">
        <v>136245866.42000115</v>
      </c>
      <c r="E119" s="238">
        <v>175338985.63000038</v>
      </c>
      <c r="F119" s="222">
        <v>452318.82000000263</v>
      </c>
      <c r="G119" s="239">
        <v>2.6665408185592376E-2</v>
      </c>
      <c r="H119" s="20"/>
    </row>
    <row r="120" spans="1:8" ht="10.5" customHeight="1" x14ac:dyDescent="0.2">
      <c r="A120" s="2"/>
      <c r="B120" s="37" t="s">
        <v>206</v>
      </c>
      <c r="C120" s="238">
        <v>1200943.06</v>
      </c>
      <c r="D120" s="238">
        <v>13300468.439999998</v>
      </c>
      <c r="E120" s="238">
        <v>14501411.499999998</v>
      </c>
      <c r="F120" s="222"/>
      <c r="G120" s="239"/>
      <c r="H120" s="20"/>
    </row>
    <row r="121" spans="1:8" ht="10.5" customHeight="1" x14ac:dyDescent="0.2">
      <c r="A121" s="2"/>
      <c r="B121" s="37" t="s">
        <v>226</v>
      </c>
      <c r="C121" s="238">
        <v>2774516.7399999998</v>
      </c>
      <c r="D121" s="238">
        <v>19856054.559999999</v>
      </c>
      <c r="E121" s="238">
        <v>22630571.300000001</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43072218.009999231</v>
      </c>
      <c r="D126" s="238">
        <v>169407199.42000115</v>
      </c>
      <c r="E126" s="238">
        <v>212479417.43000036</v>
      </c>
      <c r="F126" s="222">
        <v>452318.82000000263</v>
      </c>
      <c r="G126" s="239">
        <v>-0.16337901323314696</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31361981.229995351</v>
      </c>
      <c r="D129" s="238">
        <v>76075095.350004107</v>
      </c>
      <c r="E129" s="238">
        <v>107437076.57999945</v>
      </c>
      <c r="F129" s="222">
        <v>135034.41999999969</v>
      </c>
      <c r="G129" s="239">
        <v>3.9269664332520327E-2</v>
      </c>
      <c r="H129" s="20"/>
    </row>
    <row r="130" spans="1:8" ht="10.5" customHeight="1" x14ac:dyDescent="0.2">
      <c r="A130" s="2"/>
      <c r="B130" s="37" t="s">
        <v>207</v>
      </c>
      <c r="C130" s="238">
        <v>1512799.2299999709</v>
      </c>
      <c r="D130" s="238">
        <v>10413380.160000332</v>
      </c>
      <c r="E130" s="238">
        <v>11926179.390000302</v>
      </c>
      <c r="F130" s="222">
        <v>6405396.520000264</v>
      </c>
      <c r="G130" s="239">
        <v>-3.8285395418562795E-2</v>
      </c>
      <c r="H130" s="20"/>
    </row>
    <row r="131" spans="1:8" ht="10.5" customHeight="1" x14ac:dyDescent="0.2">
      <c r="A131" s="2"/>
      <c r="B131" s="37" t="s">
        <v>208</v>
      </c>
      <c r="C131" s="238">
        <v>203001172.87998727</v>
      </c>
      <c r="D131" s="238">
        <v>75917258.550005004</v>
      </c>
      <c r="E131" s="238">
        <v>278918431.42999232</v>
      </c>
      <c r="F131" s="222">
        <v>1907203.3999999666</v>
      </c>
      <c r="G131" s="239">
        <v>8.4155430980076718E-2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235875959.3399826</v>
      </c>
      <c r="D135" s="238">
        <v>162405873.06000945</v>
      </c>
      <c r="E135" s="238">
        <v>398281832.39999205</v>
      </c>
      <c r="F135" s="222">
        <v>8447634.340000229</v>
      </c>
      <c r="G135" s="239">
        <v>6.7646281875906267E-2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46657635.940000035</v>
      </c>
      <c r="D138" s="238">
        <v>21578919.330000073</v>
      </c>
      <c r="E138" s="238">
        <v>68236555.2700001</v>
      </c>
      <c r="F138" s="222">
        <v>117872.99999999999</v>
      </c>
      <c r="G138" s="239">
        <v>7.1295142248187782E-2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46657635.940000035</v>
      </c>
      <c r="D141" s="238">
        <v>21579024.330000073</v>
      </c>
      <c r="E141" s="238">
        <v>68236660.2700001</v>
      </c>
      <c r="F141" s="222">
        <v>117872.99999999999</v>
      </c>
      <c r="G141" s="239">
        <v>7.1295546109944041E-2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14916411.050000042</v>
      </c>
      <c r="D144" s="238">
        <v>2461369.2499999963</v>
      </c>
      <c r="E144" s="238">
        <v>17377780.300000038</v>
      </c>
      <c r="F144" s="222">
        <v>3843.2</v>
      </c>
      <c r="G144" s="239">
        <v>0.13851629501740126</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14916411.050000042</v>
      </c>
      <c r="D147" s="55">
        <v>2461369.2499999963</v>
      </c>
      <c r="E147" s="55">
        <v>17377780.300000038</v>
      </c>
      <c r="F147" s="222">
        <v>3843.2</v>
      </c>
      <c r="G147" s="182">
        <v>0.13851629501740126</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26667.759999999998</v>
      </c>
      <c r="D150" s="55">
        <v>15296.569999999998</v>
      </c>
      <c r="E150" s="55">
        <v>41964.329999999994</v>
      </c>
      <c r="F150" s="222"/>
      <c r="G150" s="182">
        <v>9.0144561737484086E-2</v>
      </c>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26667.759999999998</v>
      </c>
      <c r="D152" s="55">
        <v>15296.569999999998</v>
      </c>
      <c r="E152" s="55">
        <v>41964.329999999994</v>
      </c>
      <c r="F152" s="222">
        <v>0</v>
      </c>
      <c r="G152" s="182">
        <v>9.0144561737484086E-2</v>
      </c>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3200.25</v>
      </c>
      <c r="D155" s="55">
        <v>16964.2</v>
      </c>
      <c r="E155" s="55">
        <v>20164.45</v>
      </c>
      <c r="F155" s="222"/>
      <c r="G155" s="182">
        <v>-9.6001721521484229E-2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3200.25</v>
      </c>
      <c r="D157" s="55">
        <v>16964.2</v>
      </c>
      <c r="E157" s="55">
        <v>20164.45</v>
      </c>
      <c r="F157" s="222"/>
      <c r="G157" s="182">
        <v>-9.6001721521484229E-2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46.6</v>
      </c>
      <c r="D160" s="55"/>
      <c r="E160" s="55">
        <v>46.6</v>
      </c>
      <c r="F160" s="222"/>
      <c r="G160" s="182">
        <v>-1.8947368421052602E-2</v>
      </c>
      <c r="H160" s="59"/>
    </row>
    <row r="161" spans="1:8" s="60" customFormat="1" ht="15" customHeight="1" x14ac:dyDescent="0.2">
      <c r="A161" s="24"/>
      <c r="B161" s="37" t="s">
        <v>205</v>
      </c>
      <c r="C161" s="55">
        <v>765005.27000000514</v>
      </c>
      <c r="D161" s="55">
        <v>2209487.5899999952</v>
      </c>
      <c r="E161" s="55">
        <v>2974492.8600000003</v>
      </c>
      <c r="F161" s="222"/>
      <c r="G161" s="182">
        <v>7.9442735906991579E-3</v>
      </c>
      <c r="H161" s="59"/>
    </row>
    <row r="162" spans="1:8" s="57" customFormat="1" ht="10.5" customHeight="1" x14ac:dyDescent="0.2">
      <c r="A162" s="6"/>
      <c r="B162" s="37" t="s">
        <v>206</v>
      </c>
      <c r="C162" s="55">
        <v>12183.64</v>
      </c>
      <c r="D162" s="55">
        <v>99909.89</v>
      </c>
      <c r="E162" s="55">
        <v>112093.53</v>
      </c>
      <c r="F162" s="222"/>
      <c r="G162" s="182"/>
      <c r="H162" s="56"/>
    </row>
    <row r="163" spans="1:8" s="57" customFormat="1" ht="10.5" customHeight="1" x14ac:dyDescent="0.2">
      <c r="A163" s="6"/>
      <c r="B163" s="37" t="s">
        <v>127</v>
      </c>
      <c r="C163" s="55">
        <v>58422.1</v>
      </c>
      <c r="D163" s="55">
        <v>347390.84999999992</v>
      </c>
      <c r="E163" s="55">
        <v>405812.94999999995</v>
      </c>
      <c r="F163" s="222"/>
      <c r="G163" s="182"/>
      <c r="H163" s="56"/>
    </row>
    <row r="164" spans="1:8" s="57" customFormat="1" ht="10.5" customHeight="1" x14ac:dyDescent="0.2">
      <c r="A164" s="6"/>
      <c r="B164" s="37" t="s">
        <v>207</v>
      </c>
      <c r="C164" s="55">
        <v>89745.3100000001</v>
      </c>
      <c r="D164" s="55">
        <v>129104.76999999997</v>
      </c>
      <c r="E164" s="55">
        <v>218850.0800000001</v>
      </c>
      <c r="F164" s="222"/>
      <c r="G164" s="182">
        <v>0.1547095485765313</v>
      </c>
      <c r="H164" s="56"/>
    </row>
    <row r="165" spans="1:8" s="57" customFormat="1" ht="10.5" customHeight="1" x14ac:dyDescent="0.2">
      <c r="A165" s="6"/>
      <c r="B165" s="37" t="s">
        <v>208</v>
      </c>
      <c r="C165" s="55">
        <v>9006.3499999999985</v>
      </c>
      <c r="D165" s="55">
        <v>51302.020000000019</v>
      </c>
      <c r="E165" s="55">
        <v>60308.370000000017</v>
      </c>
      <c r="F165" s="222"/>
      <c r="G165" s="182">
        <v>-0.1989787400209988</v>
      </c>
      <c r="H165" s="56"/>
    </row>
    <row r="166" spans="1:8" s="57" customFormat="1" ht="10.5" customHeight="1" x14ac:dyDescent="0.2">
      <c r="A166" s="6"/>
      <c r="B166" s="37" t="s">
        <v>209</v>
      </c>
      <c r="C166" s="55">
        <v>408879.64999999997</v>
      </c>
      <c r="D166" s="55">
        <v>203756.05999999988</v>
      </c>
      <c r="E166" s="55">
        <v>612635.70999999985</v>
      </c>
      <c r="F166" s="222"/>
      <c r="G166" s="182">
        <v>0.15127194228175367</v>
      </c>
      <c r="H166" s="56"/>
    </row>
    <row r="167" spans="1:8" s="57" customFormat="1" ht="10.5" customHeight="1" x14ac:dyDescent="0.2">
      <c r="A167" s="6"/>
      <c r="B167" s="37" t="s">
        <v>210</v>
      </c>
      <c r="C167" s="55">
        <v>74457</v>
      </c>
      <c r="D167" s="55">
        <v>22741.599999999999</v>
      </c>
      <c r="E167" s="55">
        <v>97198.6</v>
      </c>
      <c r="F167" s="222"/>
      <c r="G167" s="182">
        <v>-0.11072095311592944</v>
      </c>
      <c r="H167" s="56"/>
    </row>
    <row r="168" spans="1:8" s="57" customFormat="1" ht="10.5" customHeight="1" x14ac:dyDescent="0.2">
      <c r="A168" s="6"/>
      <c r="B168" s="37" t="s">
        <v>211</v>
      </c>
      <c r="C168" s="55">
        <v>4535274.2799999919</v>
      </c>
      <c r="D168" s="55">
        <v>539185.85999999871</v>
      </c>
      <c r="E168" s="55">
        <v>5074460.1399999913</v>
      </c>
      <c r="F168" s="222"/>
      <c r="G168" s="182">
        <v>-4.0545576711046638E-2</v>
      </c>
      <c r="H168" s="56"/>
    </row>
    <row r="169" spans="1:8" s="57" customFormat="1" ht="10.5" customHeight="1" x14ac:dyDescent="0.2">
      <c r="A169" s="6"/>
      <c r="B169" s="37" t="s">
        <v>212</v>
      </c>
      <c r="C169" s="55">
        <v>11</v>
      </c>
      <c r="D169" s="55">
        <v>11.200000000000001</v>
      </c>
      <c r="E169" s="55">
        <v>22.200000000000003</v>
      </c>
      <c r="F169" s="222"/>
      <c r="G169" s="182">
        <v>0.1100000000000001</v>
      </c>
      <c r="H169" s="56"/>
    </row>
    <row r="170" spans="1:8" s="57" customFormat="1" ht="10.5" customHeight="1" x14ac:dyDescent="0.2">
      <c r="A170" s="6"/>
      <c r="B170" s="35" t="s">
        <v>234</v>
      </c>
      <c r="C170" s="55">
        <v>5954115.1999999965</v>
      </c>
      <c r="D170" s="55">
        <v>3603484.8399999938</v>
      </c>
      <c r="E170" s="55">
        <v>9557600.0399999898</v>
      </c>
      <c r="F170" s="222"/>
      <c r="G170" s="182">
        <v>-7.7208154844816468E-2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346665475.54998189</v>
      </c>
      <c r="D172" s="55">
        <v>359502314.67001057</v>
      </c>
      <c r="E172" s="55">
        <v>706167790.21999252</v>
      </c>
      <c r="F172" s="222">
        <v>9021669.3600002341</v>
      </c>
      <c r="G172" s="182">
        <v>-1.4466365907531697E-2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702308.25000000745</v>
      </c>
      <c r="D176" s="55">
        <v>476125.17000000161</v>
      </c>
      <c r="E176" s="55">
        <v>1178433.420000009</v>
      </c>
      <c r="F176" s="222">
        <v>106233.87000000007</v>
      </c>
      <c r="G176" s="182">
        <v>9.5258882076649787E-3</v>
      </c>
      <c r="H176" s="59"/>
    </row>
    <row r="177" spans="1:8" s="60" customFormat="1" ht="10.5" customHeight="1" x14ac:dyDescent="0.2">
      <c r="A177" s="24"/>
      <c r="B177" s="37" t="s">
        <v>214</v>
      </c>
      <c r="C177" s="55">
        <v>1789379847.47</v>
      </c>
      <c r="D177" s="55">
        <v>1173948665</v>
      </c>
      <c r="E177" s="55">
        <v>2963328512.4699998</v>
      </c>
      <c r="F177" s="222">
        <v>183578028.52000001</v>
      </c>
      <c r="G177" s="182">
        <v>5.1961856067062051E-3</v>
      </c>
      <c r="H177" s="59"/>
    </row>
    <row r="178" spans="1:8" s="60" customFormat="1" ht="10.5" customHeight="1" x14ac:dyDescent="0.2">
      <c r="A178" s="24"/>
      <c r="B178" s="37" t="s">
        <v>215</v>
      </c>
      <c r="C178" s="55">
        <v>387150.20000000007</v>
      </c>
      <c r="D178" s="55">
        <v>117509.85</v>
      </c>
      <c r="E178" s="55">
        <v>504660.05000000005</v>
      </c>
      <c r="F178" s="222">
        <v>16454</v>
      </c>
      <c r="G178" s="182">
        <v>-0.70620648661386332</v>
      </c>
      <c r="H178" s="59"/>
    </row>
    <row r="179" spans="1:8" s="60" customFormat="1" ht="10.5" customHeight="1" x14ac:dyDescent="0.2">
      <c r="A179" s="24"/>
      <c r="B179" s="37" t="s">
        <v>216</v>
      </c>
      <c r="C179" s="55">
        <v>538589.61</v>
      </c>
      <c r="D179" s="55">
        <v>329403.44000000006</v>
      </c>
      <c r="E179" s="55">
        <v>867993.05</v>
      </c>
      <c r="F179" s="222">
        <v>39796.179999999993</v>
      </c>
      <c r="G179" s="182">
        <v>-6.667592614715212E-2</v>
      </c>
      <c r="H179" s="59"/>
    </row>
    <row r="180" spans="1:8" s="60" customFormat="1" ht="10.5" customHeight="1" x14ac:dyDescent="0.2">
      <c r="A180" s="24"/>
      <c r="B180" s="37" t="s">
        <v>217</v>
      </c>
      <c r="C180" s="55">
        <v>3284301.6699999501</v>
      </c>
      <c r="D180" s="55">
        <v>2174118.8600000474</v>
      </c>
      <c r="E180" s="55">
        <v>5458420.5299999975</v>
      </c>
      <c r="F180" s="222">
        <v>269846.10999999929</v>
      </c>
      <c r="G180" s="182">
        <v>-5.8774886694479056E-2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1794292197.2</v>
      </c>
      <c r="D186" s="166">
        <v>1177045822.3200002</v>
      </c>
      <c r="E186" s="166">
        <v>2971338019.5199995</v>
      </c>
      <c r="F186" s="342">
        <v>184010358.68000001</v>
      </c>
      <c r="G186" s="194">
        <v>4.636690780525532E-3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28446025.106467247</v>
      </c>
      <c r="E189" s="55">
        <v>28446025.106467247</v>
      </c>
      <c r="F189" s="222"/>
      <c r="G189" s="185">
        <v>-2.0861587761073608E-2</v>
      </c>
      <c r="H189" s="69"/>
    </row>
    <row r="190" spans="1:8" ht="10.5" hidden="1" customHeight="1" x14ac:dyDescent="0.2">
      <c r="A190" s="2"/>
      <c r="B190" s="82" t="s">
        <v>81</v>
      </c>
      <c r="C190" s="55"/>
      <c r="D190" s="55">
        <v>20343168.371039607</v>
      </c>
      <c r="E190" s="55">
        <v>20343168.371039607</v>
      </c>
      <c r="F190" s="222"/>
      <c r="G190" s="185">
        <v>7.5161613435707375E-2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52953594.477506854</v>
      </c>
      <c r="E192" s="377">
        <v>52953594.477506854</v>
      </c>
      <c r="F192" s="393"/>
      <c r="G192" s="394">
        <v>2.8213532323068335E-2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28.2.2024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166116</v>
      </c>
      <c r="D10" s="222">
        <v>1048</v>
      </c>
      <c r="E10" s="179">
        <v>-7.6266049791192891E-2</v>
      </c>
      <c r="F10" s="20"/>
    </row>
    <row r="11" spans="1:6" ht="10.5" customHeight="1" x14ac:dyDescent="0.2">
      <c r="B11" s="16" t="s">
        <v>23</v>
      </c>
      <c r="C11" s="30">
        <v>1721</v>
      </c>
      <c r="D11" s="222"/>
      <c r="E11" s="179">
        <v>-0.19087917254348852</v>
      </c>
      <c r="F11" s="20"/>
    </row>
    <row r="12" spans="1:6" ht="10.5" customHeight="1" x14ac:dyDescent="0.2">
      <c r="B12" s="16" t="s">
        <v>218</v>
      </c>
      <c r="C12" s="30">
        <v>329.94999999999993</v>
      </c>
      <c r="D12" s="222"/>
      <c r="E12" s="179">
        <v>-0.17264292878635912</v>
      </c>
      <c r="F12" s="20"/>
    </row>
    <row r="13" spans="1:6" ht="10.5" customHeight="1" x14ac:dyDescent="0.2">
      <c r="B13" s="33" t="s">
        <v>193</v>
      </c>
      <c r="C13" s="30">
        <v>11866</v>
      </c>
      <c r="D13" s="222">
        <v>141</v>
      </c>
      <c r="E13" s="179">
        <v>-5.0871860502319621E-2</v>
      </c>
      <c r="F13" s="20"/>
    </row>
    <row r="14" spans="1:6" x14ac:dyDescent="0.2">
      <c r="B14" s="33" t="s">
        <v>194</v>
      </c>
      <c r="C14" s="30">
        <v>164</v>
      </c>
      <c r="D14" s="222">
        <v>4</v>
      </c>
      <c r="E14" s="179">
        <v>8.6092715231788075E-2</v>
      </c>
      <c r="F14" s="20"/>
    </row>
    <row r="15" spans="1:6" x14ac:dyDescent="0.2">
      <c r="B15" s="33" t="s">
        <v>322</v>
      </c>
      <c r="C15" s="30">
        <v>3</v>
      </c>
      <c r="D15" s="222">
        <v>2</v>
      </c>
      <c r="E15" s="179">
        <v>-0.5714285714285714</v>
      </c>
      <c r="F15" s="20"/>
    </row>
    <row r="16" spans="1:6" x14ac:dyDescent="0.2">
      <c r="B16" s="33" t="s">
        <v>324</v>
      </c>
      <c r="C16" s="30"/>
      <c r="D16" s="222"/>
      <c r="E16" s="179"/>
      <c r="F16" s="20"/>
    </row>
    <row r="17" spans="1:6" x14ac:dyDescent="0.2">
      <c r="B17" s="33" t="s">
        <v>325</v>
      </c>
      <c r="C17" s="30">
        <v>7781</v>
      </c>
      <c r="D17" s="222">
        <v>62</v>
      </c>
      <c r="E17" s="179">
        <v>-6.9480985410188989E-2</v>
      </c>
      <c r="F17" s="20"/>
    </row>
    <row r="18" spans="1:6" x14ac:dyDescent="0.2">
      <c r="B18" s="33" t="s">
        <v>320</v>
      </c>
      <c r="C18" s="30">
        <v>9</v>
      </c>
      <c r="D18" s="222">
        <v>0</v>
      </c>
      <c r="E18" s="179">
        <v>0</v>
      </c>
      <c r="F18" s="20"/>
    </row>
    <row r="19" spans="1:6" x14ac:dyDescent="0.2">
      <c r="B19" s="33" t="s">
        <v>321</v>
      </c>
      <c r="C19" s="30">
        <v>3909</v>
      </c>
      <c r="D19" s="222">
        <v>73</v>
      </c>
      <c r="E19" s="179">
        <v>-1.6108733954190768E-2</v>
      </c>
      <c r="F19" s="20"/>
    </row>
    <row r="20" spans="1:6" x14ac:dyDescent="0.2">
      <c r="B20" s="33" t="s">
        <v>323</v>
      </c>
      <c r="C20" s="30">
        <v>12195.95</v>
      </c>
      <c r="D20" s="222">
        <v>141</v>
      </c>
      <c r="E20" s="179">
        <v>-5.463614659555982E-2</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350116</v>
      </c>
      <c r="D23" s="222">
        <v>59857</v>
      </c>
      <c r="E23" s="179">
        <v>-6.9238969483811474E-2</v>
      </c>
      <c r="F23" s="20"/>
    </row>
    <row r="24" spans="1:6" ht="10.5" customHeight="1" x14ac:dyDescent="0.2">
      <c r="B24" s="16" t="s">
        <v>23</v>
      </c>
      <c r="C24" s="30">
        <v>11</v>
      </c>
      <c r="D24" s="222"/>
      <c r="E24" s="179"/>
      <c r="F24" s="34"/>
    </row>
    <row r="25" spans="1:6" ht="10.5" customHeight="1" x14ac:dyDescent="0.2">
      <c r="B25" s="33" t="s">
        <v>193</v>
      </c>
      <c r="C25" s="30">
        <v>6988.5</v>
      </c>
      <c r="D25" s="222">
        <v>1459</v>
      </c>
      <c r="E25" s="179">
        <v>-0.16558212840137065</v>
      </c>
      <c r="F25" s="34"/>
    </row>
    <row r="26" spans="1:6" ht="10.5" customHeight="1" x14ac:dyDescent="0.2">
      <c r="B26" s="33" t="s">
        <v>194</v>
      </c>
      <c r="C26" s="30">
        <v>203380</v>
      </c>
      <c r="D26" s="222">
        <v>51658</v>
      </c>
      <c r="E26" s="179">
        <v>-2.4600797565578536E-2</v>
      </c>
      <c r="F26" s="34"/>
    </row>
    <row r="27" spans="1:6" ht="10.5" customHeight="1" x14ac:dyDescent="0.2">
      <c r="B27" s="33" t="s">
        <v>322</v>
      </c>
      <c r="C27" s="30">
        <v>1277</v>
      </c>
      <c r="D27" s="222">
        <v>830</v>
      </c>
      <c r="E27" s="179">
        <v>-7.9307858687815425E-2</v>
      </c>
      <c r="F27" s="34"/>
    </row>
    <row r="28" spans="1:6" ht="10.5" customHeight="1" x14ac:dyDescent="0.2">
      <c r="B28" s="33" t="s">
        <v>324</v>
      </c>
      <c r="C28" s="30">
        <v>18414</v>
      </c>
      <c r="D28" s="222">
        <v>18070</v>
      </c>
      <c r="E28" s="179">
        <v>-5.194872058899247E-2</v>
      </c>
      <c r="F28" s="34"/>
    </row>
    <row r="29" spans="1:6" ht="10.5" customHeight="1" x14ac:dyDescent="0.2">
      <c r="B29" s="33" t="s">
        <v>325</v>
      </c>
      <c r="C29" s="30">
        <v>19728</v>
      </c>
      <c r="D29" s="222">
        <v>18307</v>
      </c>
      <c r="E29" s="179">
        <v>-2.8751476959432809E-2</v>
      </c>
      <c r="F29" s="34"/>
    </row>
    <row r="30" spans="1:6" ht="10.5" customHeight="1" x14ac:dyDescent="0.2">
      <c r="B30" s="33" t="s">
        <v>320</v>
      </c>
      <c r="C30" s="30">
        <v>120147</v>
      </c>
      <c r="D30" s="222">
        <v>2495</v>
      </c>
      <c r="E30" s="179">
        <v>-1.847101496634207E-2</v>
      </c>
      <c r="F30" s="34"/>
    </row>
    <row r="31" spans="1:6" ht="10.5" customHeight="1" x14ac:dyDescent="0.2">
      <c r="B31" s="33" t="s">
        <v>321</v>
      </c>
      <c r="C31" s="30">
        <v>5569</v>
      </c>
      <c r="D31" s="222">
        <v>828</v>
      </c>
      <c r="E31" s="179">
        <v>2.1834862385321063E-2</v>
      </c>
      <c r="F31" s="34"/>
    </row>
    <row r="32" spans="1:6" ht="10.5" customHeight="1" x14ac:dyDescent="0.2">
      <c r="B32" s="33" t="s">
        <v>323</v>
      </c>
      <c r="C32" s="30">
        <v>38245</v>
      </c>
      <c r="D32" s="222">
        <v>11128</v>
      </c>
      <c r="E32" s="179">
        <v>-3.2494719133811412E-2</v>
      </c>
      <c r="F32" s="34"/>
    </row>
    <row r="33" spans="1:6" ht="10.5" customHeight="1" x14ac:dyDescent="0.2">
      <c r="B33" s="16" t="s">
        <v>195</v>
      </c>
      <c r="C33" s="30">
        <v>210368.5</v>
      </c>
      <c r="D33" s="222">
        <v>53117</v>
      </c>
      <c r="E33" s="179">
        <v>-3.0044982405405984E-2</v>
      </c>
      <c r="F33" s="34"/>
    </row>
    <row r="34" spans="1:6" ht="10.5" customHeight="1" x14ac:dyDescent="0.2">
      <c r="B34" s="16" t="s">
        <v>196</v>
      </c>
      <c r="C34" s="30">
        <v>7</v>
      </c>
      <c r="D34" s="222"/>
      <c r="E34" s="179">
        <v>-0.58823529411764708</v>
      </c>
      <c r="F34" s="34"/>
    </row>
    <row r="35" spans="1:6" ht="10.5" customHeight="1" x14ac:dyDescent="0.2">
      <c r="B35" s="16" t="s">
        <v>197</v>
      </c>
      <c r="C35" s="30">
        <v>3</v>
      </c>
      <c r="D35" s="222"/>
      <c r="E35" s="179"/>
      <c r="F35" s="34"/>
    </row>
    <row r="36" spans="1:6" ht="10.5" customHeight="1" x14ac:dyDescent="0.2">
      <c r="B36" s="16" t="s">
        <v>198</v>
      </c>
      <c r="C36" s="30"/>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516232</v>
      </c>
      <c r="D39" s="222">
        <v>60905</v>
      </c>
      <c r="E39" s="179">
        <v>-7.1511820313961305E-2</v>
      </c>
      <c r="F39" s="34"/>
    </row>
    <row r="40" spans="1:6" ht="10.5" customHeight="1" x14ac:dyDescent="0.2">
      <c r="B40" s="16" t="s">
        <v>23</v>
      </c>
      <c r="C40" s="30">
        <v>1732</v>
      </c>
      <c r="D40" s="222"/>
      <c r="E40" s="179">
        <v>-0.2198198198198198</v>
      </c>
      <c r="F40" s="34"/>
    </row>
    <row r="41" spans="1:6" s="28" customFormat="1" ht="10.5" customHeight="1" x14ac:dyDescent="0.2">
      <c r="A41" s="24"/>
      <c r="B41" s="33" t="s">
        <v>193</v>
      </c>
      <c r="C41" s="30">
        <v>7318.45</v>
      </c>
      <c r="D41" s="222">
        <v>1459</v>
      </c>
      <c r="E41" s="179">
        <v>-0.16590305558404861</v>
      </c>
      <c r="F41" s="27"/>
    </row>
    <row r="42" spans="1:6" ht="10.5" customHeight="1" x14ac:dyDescent="0.2">
      <c r="B42" s="33" t="s">
        <v>194</v>
      </c>
      <c r="C42" s="343">
        <v>215246</v>
      </c>
      <c r="D42" s="222">
        <v>51799</v>
      </c>
      <c r="E42" s="344">
        <v>-2.6086877832149025E-2</v>
      </c>
      <c r="F42" s="34"/>
    </row>
    <row r="43" spans="1:6" ht="10.5" customHeight="1" x14ac:dyDescent="0.2">
      <c r="B43" s="33" t="s">
        <v>322</v>
      </c>
      <c r="C43" s="343">
        <v>1441</v>
      </c>
      <c r="D43" s="222">
        <v>834</v>
      </c>
      <c r="E43" s="344">
        <v>-6.3068920676202844E-2</v>
      </c>
      <c r="F43" s="34"/>
    </row>
    <row r="44" spans="1:6" ht="10.5" customHeight="1" x14ac:dyDescent="0.2">
      <c r="B44" s="33" t="s">
        <v>324</v>
      </c>
      <c r="C44" s="343">
        <v>18417</v>
      </c>
      <c r="D44" s="222">
        <v>18072</v>
      </c>
      <c r="E44" s="344">
        <v>-5.2135872362326308E-2</v>
      </c>
      <c r="F44" s="34"/>
    </row>
    <row r="45" spans="1:6" ht="10.5" customHeight="1" x14ac:dyDescent="0.2">
      <c r="B45" s="33" t="s">
        <v>325</v>
      </c>
      <c r="C45" s="343">
        <v>19728</v>
      </c>
      <c r="D45" s="222">
        <v>18307</v>
      </c>
      <c r="E45" s="344">
        <v>-2.8751476959432809E-2</v>
      </c>
      <c r="F45" s="34"/>
    </row>
    <row r="46" spans="1:6" ht="10.5" customHeight="1" x14ac:dyDescent="0.2">
      <c r="B46" s="33" t="s">
        <v>320</v>
      </c>
      <c r="C46" s="343">
        <v>127928</v>
      </c>
      <c r="D46" s="222">
        <v>2557</v>
      </c>
      <c r="E46" s="344">
        <v>-2.1732813336392098E-2</v>
      </c>
      <c r="F46" s="34"/>
    </row>
    <row r="47" spans="1:6" ht="10.5" customHeight="1" x14ac:dyDescent="0.2">
      <c r="B47" s="33" t="s">
        <v>321</v>
      </c>
      <c r="C47" s="343">
        <v>5578</v>
      </c>
      <c r="D47" s="222">
        <v>828</v>
      </c>
      <c r="E47" s="344">
        <v>2.1798864260853534E-2</v>
      </c>
      <c r="F47" s="34"/>
    </row>
    <row r="48" spans="1:6" ht="10.5" customHeight="1" x14ac:dyDescent="0.2">
      <c r="B48" s="33" t="s">
        <v>323</v>
      </c>
      <c r="C48" s="343">
        <v>42154</v>
      </c>
      <c r="D48" s="222">
        <v>11201</v>
      </c>
      <c r="E48" s="344">
        <v>-3.0998218493190066E-2</v>
      </c>
      <c r="F48" s="34"/>
    </row>
    <row r="49" spans="1:6" ht="10.5" customHeight="1" x14ac:dyDescent="0.2">
      <c r="B49" s="16" t="s">
        <v>196</v>
      </c>
      <c r="C49" s="343">
        <v>222564.45</v>
      </c>
      <c r="D49" s="222">
        <v>53258</v>
      </c>
      <c r="E49" s="344">
        <v>-3.14255984709223E-2</v>
      </c>
      <c r="F49" s="34"/>
    </row>
    <row r="50" spans="1:6" s="28" customFormat="1" ht="10.5" customHeight="1" x14ac:dyDescent="0.2">
      <c r="A50" s="24"/>
      <c r="B50" s="16" t="s">
        <v>197</v>
      </c>
      <c r="C50" s="343">
        <v>7</v>
      </c>
      <c r="D50" s="222"/>
      <c r="E50" s="344">
        <v>-0.58823529411764708</v>
      </c>
      <c r="F50" s="27"/>
    </row>
    <row r="51" spans="1:6" ht="10.5" customHeight="1" x14ac:dyDescent="0.2">
      <c r="B51" s="16" t="s">
        <v>198</v>
      </c>
      <c r="C51" s="343">
        <v>3</v>
      </c>
      <c r="D51" s="222"/>
      <c r="E51" s="344"/>
      <c r="F51" s="34"/>
    </row>
    <row r="52" spans="1:6" ht="11.25" customHeight="1" x14ac:dyDescent="0.2">
      <c r="B52" s="16" t="s">
        <v>303</v>
      </c>
      <c r="C52" s="343"/>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217814</v>
      </c>
      <c r="D55" s="222">
        <v>372</v>
      </c>
      <c r="E55" s="179">
        <v>7.2103954913493862E-2</v>
      </c>
      <c r="F55" s="34"/>
    </row>
    <row r="56" spans="1:6" ht="10.5" customHeight="1" x14ac:dyDescent="0.2">
      <c r="B56" s="16" t="s">
        <v>169</v>
      </c>
      <c r="C56" s="30">
        <v>10475</v>
      </c>
      <c r="D56" s="222"/>
      <c r="E56" s="179">
        <v>-0.10577087246030392</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3868</v>
      </c>
      <c r="D59" s="222"/>
      <c r="E59" s="179">
        <v>-2.1255060728744946E-2</v>
      </c>
      <c r="F59" s="36"/>
    </row>
    <row r="60" spans="1:6" s="28" customFormat="1" ht="10.5" customHeight="1" x14ac:dyDescent="0.2">
      <c r="A60" s="24"/>
      <c r="B60" s="16" t="s">
        <v>23</v>
      </c>
      <c r="C60" s="30">
        <v>1</v>
      </c>
      <c r="D60" s="222"/>
      <c r="E60" s="179"/>
      <c r="F60" s="36"/>
    </row>
    <row r="61" spans="1:6" s="28" customFormat="1" ht="10.5" customHeight="1" x14ac:dyDescent="0.2">
      <c r="A61" s="24"/>
      <c r="B61" s="16" t="s">
        <v>199</v>
      </c>
      <c r="C61" s="30">
        <v>3430</v>
      </c>
      <c r="D61" s="222"/>
      <c r="E61" s="179">
        <v>-5.7692307692307709E-2</v>
      </c>
      <c r="F61" s="36"/>
    </row>
    <row r="62" spans="1:6" s="28" customFormat="1" ht="10.5" customHeight="1" x14ac:dyDescent="0.2">
      <c r="A62" s="24"/>
      <c r="B62" s="16" t="s">
        <v>200</v>
      </c>
      <c r="C62" s="30">
        <v>235</v>
      </c>
      <c r="D62" s="222"/>
      <c r="E62" s="179">
        <v>8.2949308755760454E-2</v>
      </c>
      <c r="F62" s="36"/>
    </row>
    <row r="63" spans="1:6" s="28" customFormat="1" ht="10.5" customHeight="1" x14ac:dyDescent="0.2">
      <c r="A63" s="24"/>
      <c r="B63" s="16" t="s">
        <v>201</v>
      </c>
      <c r="C63" s="30">
        <v>878</v>
      </c>
      <c r="D63" s="222">
        <v>2</v>
      </c>
      <c r="E63" s="179">
        <v>5.0239234449760861E-2</v>
      </c>
      <c r="F63" s="36"/>
    </row>
    <row r="64" spans="1:6" s="28" customFormat="1" ht="10.5" customHeight="1" x14ac:dyDescent="0.2">
      <c r="A64" s="24"/>
      <c r="B64" s="16" t="s">
        <v>202</v>
      </c>
      <c r="C64" s="30">
        <v>29685</v>
      </c>
      <c r="D64" s="222"/>
      <c r="E64" s="179">
        <v>5.5129025378545471E-2</v>
      </c>
      <c r="F64" s="36"/>
    </row>
    <row r="65" spans="1:6" s="28" customFormat="1" ht="10.5" customHeight="1" x14ac:dyDescent="0.2">
      <c r="A65" s="24"/>
      <c r="B65" s="16" t="s">
        <v>203</v>
      </c>
      <c r="C65" s="30">
        <v>1880</v>
      </c>
      <c r="D65" s="222"/>
      <c r="E65" s="179">
        <v>-3.8854805725971331E-2</v>
      </c>
      <c r="F65" s="36"/>
    </row>
    <row r="66" spans="1:6" s="28" customFormat="1" ht="10.5" customHeight="1" x14ac:dyDescent="0.2">
      <c r="A66" s="24"/>
      <c r="B66" s="16" t="s">
        <v>204</v>
      </c>
      <c r="C66" s="30">
        <v>1585</v>
      </c>
      <c r="D66" s="222"/>
      <c r="E66" s="179">
        <v>-7.3641145528930418E-2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37535</v>
      </c>
      <c r="D69" s="222"/>
      <c r="E69" s="179">
        <v>2.7286660463079482E-2</v>
      </c>
      <c r="F69" s="36"/>
    </row>
    <row r="70" spans="1:6" s="28" customFormat="1" ht="10.5" customHeight="1" x14ac:dyDescent="0.2">
      <c r="A70" s="24"/>
      <c r="B70" s="16" t="s">
        <v>23</v>
      </c>
      <c r="C70" s="30">
        <v>1871</v>
      </c>
      <c r="D70" s="222"/>
      <c r="E70" s="179">
        <v>-4.2476970317297802E-2</v>
      </c>
      <c r="F70" s="36"/>
    </row>
    <row r="71" spans="1:6" s="28" customFormat="1" ht="10.5" customHeight="1" x14ac:dyDescent="0.2">
      <c r="A71" s="24"/>
      <c r="B71" s="33" t="s">
        <v>193</v>
      </c>
      <c r="C71" s="30">
        <v>3971</v>
      </c>
      <c r="D71" s="222"/>
      <c r="E71" s="179">
        <v>0.16794117647058826</v>
      </c>
      <c r="F71" s="36"/>
    </row>
    <row r="72" spans="1:6" s="28" customFormat="1" ht="10.5" customHeight="1" x14ac:dyDescent="0.2">
      <c r="A72" s="24"/>
      <c r="B72" s="33" t="s">
        <v>194</v>
      </c>
      <c r="C72" s="30">
        <v>7104</v>
      </c>
      <c r="D72" s="222"/>
      <c r="E72" s="179">
        <v>6.1566049013747737E-2</v>
      </c>
      <c r="F72" s="36"/>
    </row>
    <row r="73" spans="1:6" s="28" customFormat="1" ht="10.5" customHeight="1" x14ac:dyDescent="0.2">
      <c r="A73" s="24"/>
      <c r="B73" s="33" t="s">
        <v>322</v>
      </c>
      <c r="C73" s="30">
        <v>40</v>
      </c>
      <c r="D73" s="222"/>
      <c r="E73" s="179">
        <v>-0.23076923076923073</v>
      </c>
      <c r="F73" s="36"/>
    </row>
    <row r="74" spans="1:6" s="28" customFormat="1" ht="10.5" customHeight="1" x14ac:dyDescent="0.2">
      <c r="A74" s="24"/>
      <c r="B74" s="33" t="s">
        <v>324</v>
      </c>
      <c r="C74" s="30">
        <v>496</v>
      </c>
      <c r="D74" s="222"/>
      <c r="E74" s="179">
        <v>0.1588785046728971</v>
      </c>
      <c r="F74" s="36"/>
    </row>
    <row r="75" spans="1:6" s="28" customFormat="1" ht="10.5" customHeight="1" x14ac:dyDescent="0.2">
      <c r="A75" s="24"/>
      <c r="B75" s="33" t="s">
        <v>325</v>
      </c>
      <c r="C75" s="30">
        <v>316</v>
      </c>
      <c r="D75" s="222"/>
      <c r="E75" s="179">
        <v>6.3694267515923553E-3</v>
      </c>
      <c r="F75" s="36"/>
    </row>
    <row r="76" spans="1:6" s="28" customFormat="1" ht="10.5" customHeight="1" x14ac:dyDescent="0.2">
      <c r="A76" s="24"/>
      <c r="B76" s="33" t="s">
        <v>320</v>
      </c>
      <c r="C76" s="30">
        <v>1257</v>
      </c>
      <c r="D76" s="222"/>
      <c r="E76" s="179">
        <v>0.17696629213483139</v>
      </c>
      <c r="F76" s="36"/>
    </row>
    <row r="77" spans="1:6" s="28" customFormat="1" ht="10.5" customHeight="1" x14ac:dyDescent="0.2">
      <c r="A77" s="24"/>
      <c r="B77" s="33" t="s">
        <v>321</v>
      </c>
      <c r="C77" s="30">
        <v>866</v>
      </c>
      <c r="D77" s="222"/>
      <c r="E77" s="179">
        <v>0.31013615733736755</v>
      </c>
      <c r="F77" s="36"/>
    </row>
    <row r="78" spans="1:6" s="28" customFormat="1" ht="10.5" customHeight="1" x14ac:dyDescent="0.2">
      <c r="A78" s="24"/>
      <c r="B78" s="33" t="s">
        <v>323</v>
      </c>
      <c r="C78" s="30">
        <v>4129</v>
      </c>
      <c r="D78" s="222"/>
      <c r="E78" s="179">
        <v>-9.5946270088750341E-3</v>
      </c>
      <c r="F78" s="36"/>
    </row>
    <row r="79" spans="1:6" s="28" customFormat="1" ht="10.5" customHeight="1" x14ac:dyDescent="0.2">
      <c r="A79" s="24"/>
      <c r="B79" s="16" t="s">
        <v>195</v>
      </c>
      <c r="C79" s="30">
        <v>11075</v>
      </c>
      <c r="D79" s="222"/>
      <c r="E79" s="179">
        <v>9.7403884264764207E-2</v>
      </c>
      <c r="F79" s="36"/>
    </row>
    <row r="80" spans="1:6" s="28" customFormat="1" ht="10.5" customHeight="1" x14ac:dyDescent="0.2">
      <c r="A80" s="24"/>
      <c r="B80" s="16" t="s">
        <v>196</v>
      </c>
      <c r="C80" s="30">
        <v>10</v>
      </c>
      <c r="D80" s="222"/>
      <c r="E80" s="179">
        <v>-0.33333333333333337</v>
      </c>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80</v>
      </c>
      <c r="D83" s="222"/>
      <c r="E83" s="344">
        <v>-0.15789473684210531</v>
      </c>
      <c r="F83" s="34"/>
    </row>
    <row r="84" spans="1:6" ht="10.5" customHeight="1" x14ac:dyDescent="0.2">
      <c r="B84" s="16" t="s">
        <v>201</v>
      </c>
      <c r="C84" s="343">
        <v>251</v>
      </c>
      <c r="D84" s="222"/>
      <c r="E84" s="344">
        <v>-2.7131782945736482E-2</v>
      </c>
      <c r="F84" s="20"/>
    </row>
    <row r="85" spans="1:6" ht="10.5" customHeight="1" x14ac:dyDescent="0.2">
      <c r="B85" s="16" t="s">
        <v>202</v>
      </c>
      <c r="C85" s="343">
        <v>6298</v>
      </c>
      <c r="D85" s="222"/>
      <c r="E85" s="344">
        <v>0.17193896538890963</v>
      </c>
      <c r="F85" s="34"/>
    </row>
    <row r="86" spans="1:6" ht="10.5" customHeight="1" x14ac:dyDescent="0.2">
      <c r="B86" s="16" t="s">
        <v>203</v>
      </c>
      <c r="C86" s="343">
        <v>695</v>
      </c>
      <c r="D86" s="222"/>
      <c r="E86" s="344">
        <v>-2.1126760563380254E-2</v>
      </c>
      <c r="F86" s="34"/>
    </row>
    <row r="87" spans="1:6" ht="10.5" customHeight="1" x14ac:dyDescent="0.2">
      <c r="B87" s="16" t="s">
        <v>204</v>
      </c>
      <c r="C87" s="343"/>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775449</v>
      </c>
      <c r="D90" s="222">
        <v>61277</v>
      </c>
      <c r="E90" s="346">
        <v>-3.0260852601210253E-2</v>
      </c>
      <c r="F90" s="47"/>
    </row>
    <row r="91" spans="1:6" s="28" customFormat="1" ht="10.5" customHeight="1" x14ac:dyDescent="0.2">
      <c r="A91" s="24"/>
      <c r="B91" s="16" t="s">
        <v>169</v>
      </c>
      <c r="C91" s="345">
        <v>14079</v>
      </c>
      <c r="D91" s="222"/>
      <c r="E91" s="346">
        <v>-0.11385951661631422</v>
      </c>
      <c r="F91" s="47"/>
    </row>
    <row r="92" spans="1:6" ht="10.5" customHeight="1" x14ac:dyDescent="0.2">
      <c r="B92" s="33" t="s">
        <v>193</v>
      </c>
      <c r="C92" s="345">
        <v>70227.45</v>
      </c>
      <c r="D92" s="222">
        <v>1526</v>
      </c>
      <c r="E92" s="346">
        <v>0.1061513890004584</v>
      </c>
      <c r="F92" s="47"/>
    </row>
    <row r="93" spans="1:6" ht="10.5" customHeight="1" x14ac:dyDescent="0.2">
      <c r="B93" s="33" t="s">
        <v>194</v>
      </c>
      <c r="C93" s="46">
        <v>222350</v>
      </c>
      <c r="D93" s="222">
        <v>51799</v>
      </c>
      <c r="E93" s="190">
        <v>-2.3510837558491593E-2</v>
      </c>
      <c r="F93" s="47"/>
    </row>
    <row r="94" spans="1:6" ht="10.5" customHeight="1" x14ac:dyDescent="0.2">
      <c r="B94" s="33" t="s">
        <v>322</v>
      </c>
      <c r="C94" s="46">
        <v>1481</v>
      </c>
      <c r="D94" s="222">
        <v>834</v>
      </c>
      <c r="E94" s="190">
        <v>-6.855345911949684E-2</v>
      </c>
      <c r="F94" s="47"/>
    </row>
    <row r="95" spans="1:6" ht="10.5" customHeight="1" x14ac:dyDescent="0.2">
      <c r="B95" s="33" t="s">
        <v>324</v>
      </c>
      <c r="C95" s="46">
        <v>18913</v>
      </c>
      <c r="D95" s="222">
        <v>18072</v>
      </c>
      <c r="E95" s="190">
        <v>-4.7587873904723521E-2</v>
      </c>
      <c r="F95" s="47"/>
    </row>
    <row r="96" spans="1:6" ht="10.5" customHeight="1" x14ac:dyDescent="0.2">
      <c r="B96" s="33" t="s">
        <v>325</v>
      </c>
      <c r="C96" s="46">
        <v>20044</v>
      </c>
      <c r="D96" s="222">
        <v>18307</v>
      </c>
      <c r="E96" s="190">
        <v>-2.8216813730243429E-2</v>
      </c>
      <c r="F96" s="47"/>
    </row>
    <row r="97" spans="2:6" ht="10.5" customHeight="1" x14ac:dyDescent="0.2">
      <c r="B97" s="33" t="s">
        <v>320</v>
      </c>
      <c r="C97" s="46">
        <v>129185</v>
      </c>
      <c r="D97" s="222">
        <v>2557</v>
      </c>
      <c r="E97" s="190">
        <v>-2.0123181480301566E-2</v>
      </c>
      <c r="F97" s="47"/>
    </row>
    <row r="98" spans="2:6" ht="10.5" customHeight="1" x14ac:dyDescent="0.2">
      <c r="B98" s="33" t="s">
        <v>321</v>
      </c>
      <c r="C98" s="46">
        <v>6444</v>
      </c>
      <c r="D98" s="222">
        <v>828</v>
      </c>
      <c r="E98" s="190">
        <v>5.2941176470588269E-2</v>
      </c>
      <c r="F98" s="47"/>
    </row>
    <row r="99" spans="2:6" ht="10.5" customHeight="1" x14ac:dyDescent="0.2">
      <c r="B99" s="33" t="s">
        <v>323</v>
      </c>
      <c r="C99" s="46">
        <v>46283</v>
      </c>
      <c r="D99" s="222">
        <v>11201</v>
      </c>
      <c r="E99" s="190">
        <v>-2.912641725139764E-2</v>
      </c>
      <c r="F99" s="47"/>
    </row>
    <row r="100" spans="2:6" ht="10.5" customHeight="1" x14ac:dyDescent="0.2">
      <c r="B100" s="16" t="s">
        <v>195</v>
      </c>
      <c r="C100" s="46">
        <v>292577.45</v>
      </c>
      <c r="D100" s="222">
        <v>53325</v>
      </c>
      <c r="E100" s="190">
        <v>4.7592375604241788E-3</v>
      </c>
      <c r="F100" s="47"/>
    </row>
    <row r="101" spans="2:6" ht="10.5" customHeight="1" x14ac:dyDescent="0.2">
      <c r="B101" s="16" t="s">
        <v>196</v>
      </c>
      <c r="C101" s="46">
        <v>17</v>
      </c>
      <c r="D101" s="222"/>
      <c r="E101" s="190">
        <v>-0.46875</v>
      </c>
      <c r="F101" s="47"/>
    </row>
    <row r="102" spans="2:6" ht="10.5" customHeight="1" x14ac:dyDescent="0.2">
      <c r="B102" s="16" t="s">
        <v>197</v>
      </c>
      <c r="C102" s="46">
        <v>3</v>
      </c>
      <c r="D102" s="222"/>
      <c r="E102" s="190"/>
      <c r="F102" s="47"/>
    </row>
    <row r="103" spans="2:6" ht="10.5" customHeight="1" x14ac:dyDescent="0.2">
      <c r="B103" s="16" t="s">
        <v>198</v>
      </c>
      <c r="C103" s="46"/>
      <c r="D103" s="222"/>
      <c r="E103" s="190"/>
      <c r="F103" s="47"/>
    </row>
    <row r="104" spans="2:6" ht="10.5" customHeight="1" x14ac:dyDescent="0.2">
      <c r="B104" s="16" t="s">
        <v>200</v>
      </c>
      <c r="C104" s="46">
        <v>315</v>
      </c>
      <c r="D104" s="222"/>
      <c r="E104" s="190">
        <v>9.6153846153845812E-3</v>
      </c>
      <c r="F104" s="47"/>
    </row>
    <row r="105" spans="2:6" ht="10.5" customHeight="1" x14ac:dyDescent="0.2">
      <c r="B105" s="16" t="s">
        <v>201</v>
      </c>
      <c r="C105" s="46">
        <v>1129</v>
      </c>
      <c r="D105" s="222">
        <v>2</v>
      </c>
      <c r="E105" s="190">
        <v>3.1992687385740348E-2</v>
      </c>
      <c r="F105" s="47"/>
    </row>
    <row r="106" spans="2:6" ht="10.5" customHeight="1" x14ac:dyDescent="0.2">
      <c r="B106" s="16" t="s">
        <v>202</v>
      </c>
      <c r="C106" s="46">
        <v>35983</v>
      </c>
      <c r="D106" s="222"/>
      <c r="E106" s="190">
        <v>7.3862958099558229E-2</v>
      </c>
      <c r="F106" s="47"/>
    </row>
    <row r="107" spans="2:6" ht="10.5" customHeight="1" x14ac:dyDescent="0.2">
      <c r="B107" s="16" t="s">
        <v>203</v>
      </c>
      <c r="C107" s="46">
        <v>2575</v>
      </c>
      <c r="D107" s="222"/>
      <c r="E107" s="190">
        <v>-3.4133533383345793E-2</v>
      </c>
      <c r="F107" s="47"/>
    </row>
    <row r="108" spans="2:6" ht="10.5" customHeight="1" x14ac:dyDescent="0.2">
      <c r="B108" s="16" t="s">
        <v>204</v>
      </c>
      <c r="C108" s="46">
        <v>1585</v>
      </c>
      <c r="D108" s="222"/>
      <c r="E108" s="190">
        <v>-0.19379450661241093</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28.2.2024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783034.14000000199</v>
      </c>
      <c r="D119" s="222">
        <v>20374.5</v>
      </c>
      <c r="E119" s="239">
        <v>1.1562390370409625E-2</v>
      </c>
      <c r="F119" s="20"/>
    </row>
    <row r="120" spans="1:6" ht="10.5" customHeight="1" x14ac:dyDescent="0.2">
      <c r="A120" s="2"/>
      <c r="B120" s="37" t="s">
        <v>206</v>
      </c>
      <c r="C120" s="238">
        <v>2225.5</v>
      </c>
      <c r="D120" s="222"/>
      <c r="E120" s="239">
        <v>-0.64374329667515084</v>
      </c>
      <c r="F120" s="20"/>
    </row>
    <row r="121" spans="1:6" ht="10.5" customHeight="1" x14ac:dyDescent="0.2">
      <c r="A121" s="2"/>
      <c r="B121" s="37" t="s">
        <v>226</v>
      </c>
      <c r="C121" s="238">
        <v>1085.8</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786360.44000000204</v>
      </c>
      <c r="D126" s="222">
        <v>20374.5</v>
      </c>
      <c r="E126" s="239">
        <v>7.6702376260819882E-3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850972.71999999473</v>
      </c>
      <c r="D129" s="222">
        <v>787.69999999999993</v>
      </c>
      <c r="E129" s="239">
        <v>-1.8541241976769429E-3</v>
      </c>
      <c r="F129" s="20"/>
    </row>
    <row r="130" spans="1:6" ht="10.5" customHeight="1" x14ac:dyDescent="0.2">
      <c r="A130" s="2"/>
      <c r="B130" s="37" t="s">
        <v>208</v>
      </c>
      <c r="C130" s="238">
        <v>42342.049999999996</v>
      </c>
      <c r="D130" s="222">
        <v>36265.250000000007</v>
      </c>
      <c r="E130" s="239">
        <v>5.6695428653427582E-2</v>
      </c>
      <c r="F130" s="20"/>
    </row>
    <row r="131" spans="1:6" ht="10.5" customHeight="1" x14ac:dyDescent="0.2">
      <c r="A131" s="2"/>
      <c r="B131" s="37" t="s">
        <v>209</v>
      </c>
      <c r="C131" s="238">
        <v>697494.98999999964</v>
      </c>
      <c r="D131" s="222">
        <v>10985.640000000003</v>
      </c>
      <c r="E131" s="239">
        <v>2.878697916547579E-2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1590809.7599999944</v>
      </c>
      <c r="D135" s="222">
        <v>48038.590000000011</v>
      </c>
      <c r="E135" s="239">
        <v>1.2866406058274604E-2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8717.4000000000015</v>
      </c>
      <c r="D138" s="222">
        <v>810</v>
      </c>
      <c r="E138" s="239">
        <v>0.34969344150616255</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8717.4000000000015</v>
      </c>
      <c r="D141" s="222">
        <v>810</v>
      </c>
      <c r="E141" s="239">
        <v>0.34969344150616255</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16538.350000000002</v>
      </c>
      <c r="D144" s="222"/>
      <c r="E144" s="239">
        <v>0.14122439234433903</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16538.350000000002</v>
      </c>
      <c r="D147" s="222"/>
      <c r="E147" s="182">
        <v>0.14122439234433903</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140</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140</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531.6</v>
      </c>
      <c r="D155" s="222"/>
      <c r="E155" s="182">
        <v>-4.9186192094437531E-2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531.6</v>
      </c>
      <c r="D157" s="222"/>
      <c r="E157" s="182">
        <v>-4.9186192094437531E-2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30.6</v>
      </c>
      <c r="D160" s="222"/>
      <c r="E160" s="182"/>
      <c r="F160" s="59"/>
    </row>
    <row r="161" spans="1:6" s="57" customFormat="1" ht="10.5" customHeight="1" x14ac:dyDescent="0.2">
      <c r="A161" s="6"/>
      <c r="B161" s="37" t="s">
        <v>205</v>
      </c>
      <c r="C161" s="55">
        <v>10741.499999999996</v>
      </c>
      <c r="D161" s="222"/>
      <c r="E161" s="182">
        <v>0.19265851316015925</v>
      </c>
      <c r="F161" s="56"/>
    </row>
    <row r="162" spans="1:6" s="57" customFormat="1" ht="10.5" customHeight="1" x14ac:dyDescent="0.2">
      <c r="A162" s="6"/>
      <c r="B162" s="37" t="s">
        <v>206</v>
      </c>
      <c r="C162" s="55">
        <v>29.7</v>
      </c>
      <c r="D162" s="222"/>
      <c r="E162" s="182">
        <v>0.56315789473684208</v>
      </c>
      <c r="F162" s="56"/>
    </row>
    <row r="163" spans="1:6" s="57" customFormat="1" ht="10.5" customHeight="1" x14ac:dyDescent="0.2">
      <c r="A163" s="6"/>
      <c r="B163" s="37" t="s">
        <v>226</v>
      </c>
      <c r="C163" s="55">
        <v>35</v>
      </c>
      <c r="D163" s="222"/>
      <c r="E163" s="182"/>
      <c r="F163" s="56"/>
    </row>
    <row r="164" spans="1:6" s="57" customFormat="1" ht="10.5" customHeight="1" x14ac:dyDescent="0.2">
      <c r="A164" s="6"/>
      <c r="B164" s="37" t="s">
        <v>207</v>
      </c>
      <c r="C164" s="55">
        <v>3817.7999999999997</v>
      </c>
      <c r="D164" s="222"/>
      <c r="E164" s="182">
        <v>-4.4283675870528394E-2</v>
      </c>
      <c r="F164" s="56"/>
    </row>
    <row r="165" spans="1:6" s="57" customFormat="1" ht="10.5" customHeight="1" x14ac:dyDescent="0.2">
      <c r="A165" s="6"/>
      <c r="B165" s="37" t="s">
        <v>208</v>
      </c>
      <c r="C165" s="55">
        <v>27.7</v>
      </c>
      <c r="D165" s="222"/>
      <c r="E165" s="182">
        <v>-0.58157099697885206</v>
      </c>
      <c r="F165" s="56"/>
    </row>
    <row r="166" spans="1:6" s="57" customFormat="1" ht="10.5" customHeight="1" x14ac:dyDescent="0.2">
      <c r="A166" s="6"/>
      <c r="B166" s="37" t="s">
        <v>209</v>
      </c>
      <c r="C166" s="55">
        <v>1467.4</v>
      </c>
      <c r="D166" s="222"/>
      <c r="E166" s="182">
        <v>0.2258980785296576</v>
      </c>
      <c r="F166" s="56"/>
    </row>
    <row r="167" spans="1:6" s="57" customFormat="1" ht="10.5" customHeight="1" x14ac:dyDescent="0.2">
      <c r="A167" s="6"/>
      <c r="B167" s="37" t="s">
        <v>210</v>
      </c>
      <c r="C167" s="55">
        <v>52.1</v>
      </c>
      <c r="D167" s="222"/>
      <c r="E167" s="182"/>
      <c r="F167" s="56"/>
    </row>
    <row r="168" spans="1:6" s="57" customFormat="1" ht="10.5" customHeight="1" x14ac:dyDescent="0.2">
      <c r="A168" s="6"/>
      <c r="B168" s="37" t="s">
        <v>211</v>
      </c>
      <c r="C168" s="55">
        <v>12227.050000000001</v>
      </c>
      <c r="D168" s="222"/>
      <c r="E168" s="182">
        <v>-6.4097608395301764E-2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28432.85</v>
      </c>
      <c r="D170" s="222"/>
      <c r="E170" s="182">
        <v>3.8825072524132143E-2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2431942.3999999966</v>
      </c>
      <c r="D172" s="222">
        <v>69223.090000000011</v>
      </c>
      <c r="E172" s="182">
        <v>1.3115617184698447E-2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44846.950000000026</v>
      </c>
      <c r="D176" s="222">
        <v>2583.3000000000002</v>
      </c>
      <c r="E176" s="182">
        <v>5.447429646968005E-2</v>
      </c>
      <c r="F176" s="59"/>
    </row>
    <row r="177" spans="1:10" s="60" customFormat="1" ht="10.5" customHeight="1" x14ac:dyDescent="0.2">
      <c r="A177" s="24"/>
      <c r="B177" s="37" t="s">
        <v>214</v>
      </c>
      <c r="C177" s="55">
        <v>67811262</v>
      </c>
      <c r="D177" s="222">
        <v>8590573</v>
      </c>
      <c r="E177" s="182">
        <v>5.6091362123609212E-3</v>
      </c>
      <c r="F177" s="59"/>
    </row>
    <row r="178" spans="1:10" s="60" customFormat="1" ht="10.5" customHeight="1" x14ac:dyDescent="0.2">
      <c r="A178" s="24"/>
      <c r="B178" s="37" t="s">
        <v>215</v>
      </c>
      <c r="C178" s="55">
        <v>17692</v>
      </c>
      <c r="D178" s="222">
        <v>1052</v>
      </c>
      <c r="E178" s="182">
        <v>-0.36864455923417994</v>
      </c>
      <c r="F178" s="59"/>
    </row>
    <row r="179" spans="1:10" s="60" customFormat="1" ht="10.5" customHeight="1" x14ac:dyDescent="0.2">
      <c r="A179" s="24"/>
      <c r="B179" s="37" t="s">
        <v>216</v>
      </c>
      <c r="C179" s="55">
        <v>31270.5</v>
      </c>
      <c r="D179" s="222">
        <v>3432</v>
      </c>
      <c r="E179" s="182">
        <v>-0.1050100888679002</v>
      </c>
      <c r="F179" s="59"/>
    </row>
    <row r="180" spans="1:10" s="60" customFormat="1" ht="10.5" customHeight="1" x14ac:dyDescent="0.2">
      <c r="A180" s="24"/>
      <c r="B180" s="37" t="s">
        <v>217</v>
      </c>
      <c r="C180" s="55">
        <v>183470.9</v>
      </c>
      <c r="D180" s="222">
        <v>10203.900000000001</v>
      </c>
      <c r="E180" s="182">
        <v>-1.7237443203653613E-2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68088542.349999994</v>
      </c>
      <c r="D186" s="342">
        <v>8607844.2000000011</v>
      </c>
      <c r="E186" s="194">
        <v>5.3649232505557087E-3</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28.2.2024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407662</v>
      </c>
      <c r="D10" s="222">
        <v>9367</v>
      </c>
      <c r="E10" s="179">
        <v>-1.7520943190691529E-2</v>
      </c>
      <c r="F10" s="20"/>
    </row>
    <row r="11" spans="1:6" ht="10.5" customHeight="1" x14ac:dyDescent="0.2">
      <c r="B11" s="16" t="s">
        <v>23</v>
      </c>
      <c r="C11" s="30">
        <v>2464</v>
      </c>
      <c r="D11" s="222"/>
      <c r="E11" s="179">
        <v>-9.3451066961000695E-2</v>
      </c>
      <c r="F11" s="20"/>
    </row>
    <row r="12" spans="1:6" ht="10.5" customHeight="1" x14ac:dyDescent="0.2">
      <c r="B12" s="16" t="s">
        <v>218</v>
      </c>
      <c r="C12" s="30">
        <v>4216.800000000002</v>
      </c>
      <c r="D12" s="222">
        <v>564.00000000000011</v>
      </c>
      <c r="E12" s="179">
        <v>3.6094252930046755E-2</v>
      </c>
      <c r="F12" s="20"/>
    </row>
    <row r="13" spans="1:6" ht="10.5" customHeight="1" x14ac:dyDescent="0.2">
      <c r="B13" s="33" t="s">
        <v>193</v>
      </c>
      <c r="C13" s="30">
        <v>14309</v>
      </c>
      <c r="D13" s="222">
        <v>920</v>
      </c>
      <c r="E13" s="179">
        <v>0.16031462860849821</v>
      </c>
      <c r="F13" s="20"/>
    </row>
    <row r="14" spans="1:6" x14ac:dyDescent="0.2">
      <c r="B14" s="33" t="s">
        <v>194</v>
      </c>
      <c r="C14" s="30">
        <v>1862</v>
      </c>
      <c r="D14" s="222">
        <v>202</v>
      </c>
      <c r="E14" s="179">
        <v>0.1043890865954924</v>
      </c>
      <c r="F14" s="20"/>
    </row>
    <row r="15" spans="1:6" x14ac:dyDescent="0.2">
      <c r="B15" s="33" t="s">
        <v>322</v>
      </c>
      <c r="C15" s="30"/>
      <c r="D15" s="222"/>
      <c r="E15" s="179"/>
      <c r="F15" s="20"/>
    </row>
    <row r="16" spans="1:6" x14ac:dyDescent="0.2">
      <c r="B16" s="33" t="s">
        <v>324</v>
      </c>
      <c r="C16" s="30">
        <v>2</v>
      </c>
      <c r="D16" s="222">
        <v>1</v>
      </c>
      <c r="E16" s="179">
        <v>0</v>
      </c>
      <c r="F16" s="20"/>
    </row>
    <row r="17" spans="1:6" x14ac:dyDescent="0.2">
      <c r="B17" s="33" t="s">
        <v>325</v>
      </c>
      <c r="C17" s="30">
        <v>2117</v>
      </c>
      <c r="D17" s="222">
        <v>33</v>
      </c>
      <c r="E17" s="179">
        <v>8.8431876606683835E-2</v>
      </c>
      <c r="F17" s="20"/>
    </row>
    <row r="18" spans="1:6" x14ac:dyDescent="0.2">
      <c r="B18" s="33" t="s">
        <v>320</v>
      </c>
      <c r="C18" s="30">
        <v>958</v>
      </c>
      <c r="D18" s="222">
        <v>0</v>
      </c>
      <c r="E18" s="179">
        <v>0.33612273361227341</v>
      </c>
      <c r="F18" s="20"/>
    </row>
    <row r="19" spans="1:6" x14ac:dyDescent="0.2">
      <c r="B19" s="33" t="s">
        <v>321</v>
      </c>
      <c r="C19" s="30">
        <v>9370</v>
      </c>
      <c r="D19" s="222">
        <v>684</v>
      </c>
      <c r="E19" s="179">
        <v>0.17389125532448002</v>
      </c>
      <c r="F19" s="20"/>
    </row>
    <row r="20" spans="1:6" x14ac:dyDescent="0.2">
      <c r="B20" s="33" t="s">
        <v>323</v>
      </c>
      <c r="C20" s="30">
        <v>18525.800000000003</v>
      </c>
      <c r="D20" s="222">
        <v>1484</v>
      </c>
      <c r="E20" s="179">
        <v>0.12949109554380867</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93890</v>
      </c>
      <c r="D23" s="222">
        <v>9204</v>
      </c>
      <c r="E23" s="179">
        <v>3.9929113363238677E-2</v>
      </c>
      <c r="F23" s="20"/>
    </row>
    <row r="24" spans="1:6" ht="10.5" customHeight="1" x14ac:dyDescent="0.2">
      <c r="B24" s="16" t="s">
        <v>23</v>
      </c>
      <c r="C24" s="30">
        <v>22</v>
      </c>
      <c r="D24" s="222"/>
      <c r="E24" s="179">
        <v>-0.33333333333333337</v>
      </c>
      <c r="F24" s="34"/>
    </row>
    <row r="25" spans="1:6" ht="10.5" customHeight="1" x14ac:dyDescent="0.2">
      <c r="B25" s="33" t="s">
        <v>193</v>
      </c>
      <c r="C25" s="30">
        <v>9880.1999999999989</v>
      </c>
      <c r="D25" s="222">
        <v>753</v>
      </c>
      <c r="E25" s="179">
        <v>-0.22854934295284735</v>
      </c>
      <c r="F25" s="34"/>
    </row>
    <row r="26" spans="1:6" ht="10.5" customHeight="1" x14ac:dyDescent="0.2">
      <c r="B26" s="33" t="s">
        <v>194</v>
      </c>
      <c r="C26" s="30">
        <v>223630</v>
      </c>
      <c r="D26" s="222">
        <v>45657</v>
      </c>
      <c r="E26" s="179">
        <v>5.2691039440020848E-2</v>
      </c>
      <c r="F26" s="34"/>
    </row>
    <row r="27" spans="1:6" ht="10.5" customHeight="1" x14ac:dyDescent="0.2">
      <c r="B27" s="33" t="s">
        <v>322</v>
      </c>
      <c r="C27" s="30">
        <v>15276</v>
      </c>
      <c r="D27" s="222">
        <v>14467</v>
      </c>
      <c r="E27" s="179">
        <v>6.4789321437284331E-2</v>
      </c>
      <c r="F27" s="34"/>
    </row>
    <row r="28" spans="1:6" ht="10.5" customHeight="1" x14ac:dyDescent="0.2">
      <c r="B28" s="33" t="s">
        <v>324</v>
      </c>
      <c r="C28" s="30">
        <v>-1</v>
      </c>
      <c r="D28" s="222"/>
      <c r="E28" s="179"/>
      <c r="F28" s="34"/>
    </row>
    <row r="29" spans="1:6" ht="10.5" customHeight="1" x14ac:dyDescent="0.2">
      <c r="B29" s="33" t="s">
        <v>325</v>
      </c>
      <c r="C29" s="30">
        <v>20924</v>
      </c>
      <c r="D29" s="222">
        <v>20864</v>
      </c>
      <c r="E29" s="179">
        <v>6.089337321908439E-2</v>
      </c>
      <c r="F29" s="34"/>
    </row>
    <row r="30" spans="1:6" ht="10.5" customHeight="1" x14ac:dyDescent="0.2">
      <c r="B30" s="33" t="s">
        <v>320</v>
      </c>
      <c r="C30" s="30">
        <v>20543</v>
      </c>
      <c r="D30" s="222">
        <v>254</v>
      </c>
      <c r="E30" s="179">
        <v>1.8391830259766095E-2</v>
      </c>
      <c r="F30" s="34"/>
    </row>
    <row r="31" spans="1:6" ht="10.5" customHeight="1" x14ac:dyDescent="0.2">
      <c r="B31" s="33" t="s">
        <v>321</v>
      </c>
      <c r="C31" s="30">
        <v>143454</v>
      </c>
      <c r="D31" s="222">
        <v>7734</v>
      </c>
      <c r="E31" s="179">
        <v>4.8816687016091986E-2</v>
      </c>
      <c r="F31" s="34"/>
    </row>
    <row r="32" spans="1:6" ht="10.5" customHeight="1" x14ac:dyDescent="0.2">
      <c r="B32" s="33" t="s">
        <v>323</v>
      </c>
      <c r="C32" s="30">
        <v>23434</v>
      </c>
      <c r="D32" s="222">
        <v>2338</v>
      </c>
      <c r="E32" s="179">
        <v>9.4126435708282719E-2</v>
      </c>
      <c r="F32" s="34"/>
    </row>
    <row r="33" spans="1:6" ht="10.5" customHeight="1" x14ac:dyDescent="0.2">
      <c r="B33" s="16" t="s">
        <v>195</v>
      </c>
      <c r="C33" s="30">
        <v>233510.2</v>
      </c>
      <c r="D33" s="222">
        <v>46410</v>
      </c>
      <c r="E33" s="179">
        <v>3.6699789294977414E-2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501552</v>
      </c>
      <c r="D39" s="222">
        <v>18571</v>
      </c>
      <c r="E39" s="344">
        <v>-7.2543085446451494E-3</v>
      </c>
      <c r="F39" s="34"/>
    </row>
    <row r="40" spans="1:6" ht="10.5" customHeight="1" x14ac:dyDescent="0.2">
      <c r="B40" s="16" t="s">
        <v>23</v>
      </c>
      <c r="C40" s="343">
        <v>2486</v>
      </c>
      <c r="D40" s="222"/>
      <c r="E40" s="344">
        <v>-9.6328607778989439E-2</v>
      </c>
      <c r="F40" s="34"/>
    </row>
    <row r="41" spans="1:6" s="28" customFormat="1" ht="10.5" customHeight="1" x14ac:dyDescent="0.2">
      <c r="A41" s="24"/>
      <c r="B41" s="33" t="s">
        <v>193</v>
      </c>
      <c r="C41" s="343">
        <v>14097</v>
      </c>
      <c r="D41" s="222">
        <v>1317</v>
      </c>
      <c r="E41" s="344">
        <v>-0.16473111653591854</v>
      </c>
      <c r="F41" s="27"/>
    </row>
    <row r="42" spans="1:6" ht="10.5" customHeight="1" x14ac:dyDescent="0.2">
      <c r="B42" s="33" t="s">
        <v>194</v>
      </c>
      <c r="C42" s="343">
        <v>237939</v>
      </c>
      <c r="D42" s="222">
        <v>46577</v>
      </c>
      <c r="E42" s="344">
        <v>5.8595844168555677E-2</v>
      </c>
      <c r="F42" s="34"/>
    </row>
    <row r="43" spans="1:6" ht="10.5" customHeight="1" x14ac:dyDescent="0.2">
      <c r="B43" s="33" t="s">
        <v>322</v>
      </c>
      <c r="C43" s="343">
        <v>17138</v>
      </c>
      <c r="D43" s="222">
        <v>14669</v>
      </c>
      <c r="E43" s="344">
        <v>6.8953687821612375E-2</v>
      </c>
      <c r="F43" s="34"/>
    </row>
    <row r="44" spans="1:6" ht="10.5" customHeight="1" x14ac:dyDescent="0.2">
      <c r="B44" s="33" t="s">
        <v>324</v>
      </c>
      <c r="C44" s="343">
        <v>-1</v>
      </c>
      <c r="D44" s="222"/>
      <c r="E44" s="344"/>
      <c r="F44" s="34"/>
    </row>
    <row r="45" spans="1:6" ht="10.5" customHeight="1" x14ac:dyDescent="0.2">
      <c r="B45" s="33" t="s">
        <v>325</v>
      </c>
      <c r="C45" s="343">
        <v>20926</v>
      </c>
      <c r="D45" s="222">
        <v>20865</v>
      </c>
      <c r="E45" s="344">
        <v>6.0887198986058211E-2</v>
      </c>
      <c r="F45" s="34"/>
    </row>
    <row r="46" spans="1:6" ht="10.5" customHeight="1" x14ac:dyDescent="0.2">
      <c r="B46" s="33" t="s">
        <v>320</v>
      </c>
      <c r="C46" s="343">
        <v>22660</v>
      </c>
      <c r="D46" s="222">
        <v>287</v>
      </c>
      <c r="E46" s="344">
        <v>2.4551250169552841E-2</v>
      </c>
      <c r="F46" s="34"/>
    </row>
    <row r="47" spans="1:6" ht="10.5" customHeight="1" x14ac:dyDescent="0.2">
      <c r="B47" s="33" t="s">
        <v>321</v>
      </c>
      <c r="C47" s="30">
        <v>144412</v>
      </c>
      <c r="D47" s="222">
        <v>7734</v>
      </c>
      <c r="E47" s="179">
        <v>5.0314922832996434E-2</v>
      </c>
      <c r="F47" s="34"/>
    </row>
    <row r="48" spans="1:6" ht="10.5" customHeight="1" x14ac:dyDescent="0.2">
      <c r="B48" s="33" t="s">
        <v>323</v>
      </c>
      <c r="C48" s="30">
        <v>32804</v>
      </c>
      <c r="D48" s="222">
        <v>3022</v>
      </c>
      <c r="E48" s="179">
        <v>0.11578231292517005</v>
      </c>
      <c r="F48" s="34"/>
    </row>
    <row r="49" spans="1:6" ht="10.5" customHeight="1" x14ac:dyDescent="0.2">
      <c r="B49" s="16" t="s">
        <v>195</v>
      </c>
      <c r="C49" s="30">
        <v>252036</v>
      </c>
      <c r="D49" s="222">
        <v>47894</v>
      </c>
      <c r="E49" s="179">
        <v>4.299807528128996E-2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90</v>
      </c>
      <c r="D59" s="222"/>
      <c r="E59" s="179">
        <v>-8.1632653061224469E-2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156</v>
      </c>
      <c r="D61" s="222"/>
      <c r="E61" s="179">
        <v>4.0000000000000036E-2</v>
      </c>
      <c r="F61" s="36"/>
    </row>
    <row r="62" spans="1:6" s="28" customFormat="1" ht="10.5" customHeight="1" x14ac:dyDescent="0.2">
      <c r="A62" s="24"/>
      <c r="B62" s="16" t="s">
        <v>200</v>
      </c>
      <c r="C62" s="30">
        <v>2</v>
      </c>
      <c r="D62" s="222"/>
      <c r="E62" s="179">
        <v>-0.5</v>
      </c>
      <c r="F62" s="36"/>
    </row>
    <row r="63" spans="1:6" s="28" customFormat="1" ht="10.5" customHeight="1" x14ac:dyDescent="0.2">
      <c r="A63" s="24"/>
      <c r="B63" s="16" t="s">
        <v>201</v>
      </c>
      <c r="C63" s="30">
        <v>36</v>
      </c>
      <c r="D63" s="222"/>
      <c r="E63" s="179">
        <v>0.19999999999999996</v>
      </c>
      <c r="F63" s="36"/>
    </row>
    <row r="64" spans="1:6" s="28" customFormat="1" ht="10.5" customHeight="1" x14ac:dyDescent="0.2">
      <c r="A64" s="24"/>
      <c r="B64" s="16" t="s">
        <v>202</v>
      </c>
      <c r="C64" s="30">
        <v>255</v>
      </c>
      <c r="D64" s="222"/>
      <c r="E64" s="179">
        <v>0</v>
      </c>
      <c r="F64" s="36"/>
    </row>
    <row r="65" spans="1:6" s="28" customFormat="1" ht="10.5" customHeight="1" x14ac:dyDescent="0.2">
      <c r="A65" s="24"/>
      <c r="B65" s="16" t="s">
        <v>203</v>
      </c>
      <c r="C65" s="30">
        <v>236</v>
      </c>
      <c r="D65" s="222"/>
      <c r="E65" s="179">
        <v>1.7241379310344751E-2</v>
      </c>
      <c r="F65" s="36"/>
    </row>
    <row r="66" spans="1:6" s="28" customFormat="1" ht="10.5" customHeight="1" x14ac:dyDescent="0.2">
      <c r="A66" s="24"/>
      <c r="B66" s="16" t="s">
        <v>204</v>
      </c>
      <c r="C66" s="30">
        <v>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18329</v>
      </c>
      <c r="D69" s="222"/>
      <c r="E69" s="179">
        <v>0.14635061604853328</v>
      </c>
      <c r="F69" s="36"/>
    </row>
    <row r="70" spans="1:6" s="28" customFormat="1" ht="10.5" customHeight="1" x14ac:dyDescent="0.2">
      <c r="A70" s="24"/>
      <c r="B70" s="16" t="s">
        <v>23</v>
      </c>
      <c r="C70" s="30">
        <v>15</v>
      </c>
      <c r="D70" s="222"/>
      <c r="E70" s="179">
        <v>-0.31818181818181823</v>
      </c>
      <c r="F70" s="36"/>
    </row>
    <row r="71" spans="1:6" s="28" customFormat="1" ht="10.5" customHeight="1" x14ac:dyDescent="0.2">
      <c r="A71" s="24"/>
      <c r="B71" s="33" t="s">
        <v>193</v>
      </c>
      <c r="C71" s="30">
        <v>390.90000000000003</v>
      </c>
      <c r="D71" s="222"/>
      <c r="E71" s="179">
        <v>-0.4201501171863411</v>
      </c>
      <c r="F71" s="36"/>
    </row>
    <row r="72" spans="1:6" ht="10.5" customHeight="1" x14ac:dyDescent="0.2">
      <c r="B72" s="33" t="s">
        <v>194</v>
      </c>
      <c r="C72" s="30">
        <v>3137</v>
      </c>
      <c r="D72" s="222"/>
      <c r="E72" s="179">
        <v>-0.21692461308037947</v>
      </c>
      <c r="F72" s="34"/>
    </row>
    <row r="73" spans="1:6" ht="10.5" customHeight="1" x14ac:dyDescent="0.2">
      <c r="B73" s="33" t="s">
        <v>322</v>
      </c>
      <c r="C73" s="343">
        <v>205</v>
      </c>
      <c r="D73" s="222"/>
      <c r="E73" s="344">
        <v>-0.17670682730923692</v>
      </c>
      <c r="F73" s="34"/>
    </row>
    <row r="74" spans="1:6" ht="10.5" customHeight="1" x14ac:dyDescent="0.2">
      <c r="B74" s="33" t="s">
        <v>324</v>
      </c>
      <c r="C74" s="343"/>
      <c r="D74" s="222"/>
      <c r="E74" s="344"/>
      <c r="F74" s="34"/>
    </row>
    <row r="75" spans="1:6" ht="10.5" customHeight="1" x14ac:dyDescent="0.2">
      <c r="B75" s="33" t="s">
        <v>325</v>
      </c>
      <c r="C75" s="343">
        <v>23</v>
      </c>
      <c r="D75" s="222"/>
      <c r="E75" s="344">
        <v>-0.5106382978723405</v>
      </c>
      <c r="F75" s="34"/>
    </row>
    <row r="76" spans="1:6" ht="10.5" customHeight="1" x14ac:dyDescent="0.2">
      <c r="B76" s="33" t="s">
        <v>320</v>
      </c>
      <c r="C76" s="343">
        <v>358</v>
      </c>
      <c r="D76" s="222"/>
      <c r="E76" s="344">
        <v>-0.16744186046511633</v>
      </c>
      <c r="F76" s="34"/>
    </row>
    <row r="77" spans="1:6" ht="10.5" customHeight="1" x14ac:dyDescent="0.2">
      <c r="B77" s="33" t="s">
        <v>321</v>
      </c>
      <c r="C77" s="343">
        <v>1535</v>
      </c>
      <c r="D77" s="222"/>
      <c r="E77" s="344">
        <v>-0.10651920838183937</v>
      </c>
      <c r="F77" s="34"/>
    </row>
    <row r="78" spans="1:6" ht="10.5" customHeight="1" x14ac:dyDescent="0.2">
      <c r="B78" s="33" t="s">
        <v>323</v>
      </c>
      <c r="C78" s="343">
        <v>1016</v>
      </c>
      <c r="D78" s="222"/>
      <c r="E78" s="344">
        <v>-0.34955185659411014</v>
      </c>
      <c r="F78" s="34"/>
    </row>
    <row r="79" spans="1:6" ht="10.5" customHeight="1" x14ac:dyDescent="0.2">
      <c r="B79" s="16" t="s">
        <v>195</v>
      </c>
      <c r="C79" s="343">
        <v>3527.9</v>
      </c>
      <c r="D79" s="222"/>
      <c r="E79" s="344">
        <v>-0.2461977633147725</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4</v>
      </c>
      <c r="D83" s="222"/>
      <c r="E83" s="346">
        <v>-0.6</v>
      </c>
      <c r="F83" s="47"/>
    </row>
    <row r="84" spans="1:6" s="28" customFormat="1" ht="10.5" customHeight="1" x14ac:dyDescent="0.2">
      <c r="A84" s="24"/>
      <c r="B84" s="16" t="s">
        <v>201</v>
      </c>
      <c r="C84" s="345">
        <v>21</v>
      </c>
      <c r="D84" s="222"/>
      <c r="E84" s="346">
        <v>-0.5714285714285714</v>
      </c>
      <c r="F84" s="47"/>
    </row>
    <row r="85" spans="1:6" s="28" customFormat="1" ht="10.5" customHeight="1" x14ac:dyDescent="0.2">
      <c r="A85" s="24"/>
      <c r="B85" s="16" t="s">
        <v>202</v>
      </c>
      <c r="C85" s="46">
        <v>99</v>
      </c>
      <c r="D85" s="222"/>
      <c r="E85" s="190">
        <v>-0.64388489208633093</v>
      </c>
      <c r="F85" s="47"/>
    </row>
    <row r="86" spans="1:6" s="28" customFormat="1" ht="10.5" customHeight="1" x14ac:dyDescent="0.2">
      <c r="A86" s="24"/>
      <c r="B86" s="16" t="s">
        <v>203</v>
      </c>
      <c r="C86" s="46">
        <v>98</v>
      </c>
      <c r="D86" s="222"/>
      <c r="E86" s="190">
        <v>0.66101694915254239</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519971</v>
      </c>
      <c r="D90" s="222">
        <v>18571</v>
      </c>
      <c r="E90" s="190">
        <v>-2.5589626034663304E-3</v>
      </c>
      <c r="F90" s="47"/>
    </row>
    <row r="91" spans="1:6" ht="10.5" customHeight="1" x14ac:dyDescent="0.2">
      <c r="B91" s="16" t="s">
        <v>23</v>
      </c>
      <c r="C91" s="46">
        <v>2501</v>
      </c>
      <c r="D91" s="222"/>
      <c r="E91" s="190">
        <v>-9.8413842826243658E-2</v>
      </c>
      <c r="F91" s="47"/>
    </row>
    <row r="92" spans="1:6" ht="10.5" customHeight="1" x14ac:dyDescent="0.2">
      <c r="B92" s="33" t="s">
        <v>193</v>
      </c>
      <c r="C92" s="46">
        <v>14646.9</v>
      </c>
      <c r="D92" s="222">
        <v>1317</v>
      </c>
      <c r="E92" s="190">
        <v>-0.17269437889240735</v>
      </c>
      <c r="F92" s="47"/>
    </row>
    <row r="93" spans="1:6" ht="10.5" customHeight="1" x14ac:dyDescent="0.2">
      <c r="B93" s="33" t="s">
        <v>194</v>
      </c>
      <c r="C93" s="46">
        <v>241076</v>
      </c>
      <c r="D93" s="222">
        <v>46577</v>
      </c>
      <c r="E93" s="190">
        <v>5.3771290069478894E-2</v>
      </c>
      <c r="F93" s="47"/>
    </row>
    <row r="94" spans="1:6" ht="10.5" customHeight="1" x14ac:dyDescent="0.2">
      <c r="B94" s="33" t="s">
        <v>322</v>
      </c>
      <c r="C94" s="46">
        <v>17343</v>
      </c>
      <c r="D94" s="222">
        <v>14669</v>
      </c>
      <c r="E94" s="190">
        <v>6.5196695636151381E-2</v>
      </c>
      <c r="F94" s="47"/>
    </row>
    <row r="95" spans="1:6" ht="10.5" customHeight="1" x14ac:dyDescent="0.2">
      <c r="B95" s="33" t="s">
        <v>324</v>
      </c>
      <c r="C95" s="46">
        <v>-1</v>
      </c>
      <c r="D95" s="222"/>
      <c r="E95" s="190"/>
      <c r="F95" s="47"/>
    </row>
    <row r="96" spans="1:6" ht="10.5" customHeight="1" x14ac:dyDescent="0.2">
      <c r="B96" s="33" t="s">
        <v>325</v>
      </c>
      <c r="C96" s="46">
        <v>20949</v>
      </c>
      <c r="D96" s="222">
        <v>20865</v>
      </c>
      <c r="E96" s="190">
        <v>5.9528626340279223E-2</v>
      </c>
      <c r="F96" s="47"/>
    </row>
    <row r="97" spans="2:6" ht="10.5" customHeight="1" x14ac:dyDescent="0.2">
      <c r="B97" s="33" t="s">
        <v>320</v>
      </c>
      <c r="C97" s="46">
        <v>23018</v>
      </c>
      <c r="D97" s="222">
        <v>287</v>
      </c>
      <c r="E97" s="190">
        <v>2.0889697077216551E-2</v>
      </c>
      <c r="F97" s="47"/>
    </row>
    <row r="98" spans="2:6" ht="10.5" customHeight="1" x14ac:dyDescent="0.2">
      <c r="B98" s="33" t="s">
        <v>321</v>
      </c>
      <c r="C98" s="46">
        <v>145947</v>
      </c>
      <c r="D98" s="222">
        <v>7734</v>
      </c>
      <c r="E98" s="190">
        <v>4.8379450047409733E-2</v>
      </c>
      <c r="F98" s="47"/>
    </row>
    <row r="99" spans="2:6" ht="10.5" customHeight="1" x14ac:dyDescent="0.2">
      <c r="B99" s="33" t="s">
        <v>323</v>
      </c>
      <c r="C99" s="46">
        <v>33820</v>
      </c>
      <c r="D99" s="222">
        <v>3022</v>
      </c>
      <c r="E99" s="190">
        <v>9.2306698533686449E-2</v>
      </c>
      <c r="F99" s="47"/>
    </row>
    <row r="100" spans="2:6" ht="10.5" customHeight="1" x14ac:dyDescent="0.2">
      <c r="B100" s="16" t="s">
        <v>195</v>
      </c>
      <c r="C100" s="46">
        <v>255722.9</v>
      </c>
      <c r="D100" s="222">
        <v>47894</v>
      </c>
      <c r="E100" s="190">
        <v>3.7504477057746843E-2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6</v>
      </c>
      <c r="D104" s="222"/>
      <c r="E104" s="190">
        <v>-0.5714285714285714</v>
      </c>
      <c r="F104" s="47"/>
    </row>
    <row r="105" spans="2:6" ht="10.5" customHeight="1" x14ac:dyDescent="0.2">
      <c r="B105" s="16" t="s">
        <v>201</v>
      </c>
      <c r="C105" s="46">
        <v>57</v>
      </c>
      <c r="D105" s="222"/>
      <c r="E105" s="190">
        <v>-0.27848101265822789</v>
      </c>
      <c r="F105" s="47"/>
    </row>
    <row r="106" spans="2:6" ht="10.5" customHeight="1" x14ac:dyDescent="0.2">
      <c r="B106" s="16" t="s">
        <v>202</v>
      </c>
      <c r="C106" s="46">
        <v>354</v>
      </c>
      <c r="D106" s="222"/>
      <c r="E106" s="190">
        <v>-0.3358348968105066</v>
      </c>
      <c r="F106" s="47"/>
    </row>
    <row r="107" spans="2:6" ht="10.5" customHeight="1" x14ac:dyDescent="0.2">
      <c r="B107" s="16" t="s">
        <v>203</v>
      </c>
      <c r="C107" s="46">
        <v>334</v>
      </c>
      <c r="D107" s="222"/>
      <c r="E107" s="190">
        <v>0.1477663230240549</v>
      </c>
      <c r="F107" s="47"/>
    </row>
    <row r="108" spans="2:6" ht="10.5" customHeight="1" x14ac:dyDescent="0.2">
      <c r="B108" s="16" t="s">
        <v>204</v>
      </c>
      <c r="C108" s="46">
        <v>90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28.2.2024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567589.62000000034</v>
      </c>
      <c r="D119" s="222">
        <v>847.49999999999989</v>
      </c>
      <c r="E119" s="239">
        <v>3.6756522063946306E-2</v>
      </c>
      <c r="F119" s="20"/>
    </row>
    <row r="120" spans="1:6" ht="10.5" customHeight="1" x14ac:dyDescent="0.2">
      <c r="A120" s="2"/>
      <c r="B120" s="37" t="s">
        <v>206</v>
      </c>
      <c r="C120" s="238">
        <v>7897</v>
      </c>
      <c r="D120" s="222"/>
      <c r="E120" s="239"/>
      <c r="F120" s="20"/>
    </row>
    <row r="121" spans="1:6" ht="10.5" customHeight="1" x14ac:dyDescent="0.2">
      <c r="A121" s="2"/>
      <c r="B121" s="37" t="s">
        <v>226</v>
      </c>
      <c r="C121" s="238">
        <v>8485.4000000000015</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583984.02000000037</v>
      </c>
      <c r="D126" s="222">
        <v>847.49999999999989</v>
      </c>
      <c r="E126" s="239">
        <v>-3.6157908062132926E-2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679062.51999999967</v>
      </c>
      <c r="D129" s="222">
        <v>372.7</v>
      </c>
      <c r="E129" s="239">
        <v>-9.6360684929218676E-3</v>
      </c>
      <c r="F129" s="20"/>
    </row>
    <row r="130" spans="1:6" ht="10.5" customHeight="1" x14ac:dyDescent="0.2">
      <c r="A130" s="2"/>
      <c r="B130" s="37" t="s">
        <v>208</v>
      </c>
      <c r="C130" s="238">
        <v>49176.700000000114</v>
      </c>
      <c r="D130" s="222">
        <v>27591.600000000042</v>
      </c>
      <c r="E130" s="239">
        <v>0.16383950811582992</v>
      </c>
      <c r="F130" s="20"/>
    </row>
    <row r="131" spans="1:6" ht="10.5" customHeight="1" x14ac:dyDescent="0.2">
      <c r="A131" s="2"/>
      <c r="B131" s="37" t="s">
        <v>209</v>
      </c>
      <c r="C131" s="238">
        <v>11628742.130000003</v>
      </c>
      <c r="D131" s="222">
        <v>23521.490000000042</v>
      </c>
      <c r="E131" s="239">
        <v>3.0933121939457076E-2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12356981.350000003</v>
      </c>
      <c r="D135" s="222">
        <v>51485.790000000088</v>
      </c>
      <c r="E135" s="239">
        <v>2.9084210566073354E-2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44612.30000000001</v>
      </c>
      <c r="D138" s="222">
        <v>40</v>
      </c>
      <c r="E138" s="239">
        <v>-7.4533452822516333E-2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44612.30000000001</v>
      </c>
      <c r="D141" s="222">
        <v>40</v>
      </c>
      <c r="E141" s="239">
        <v>-7.4533452822516333E-2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6284</v>
      </c>
      <c r="D144" s="222"/>
      <c r="E144" s="239">
        <v>0.19614356006890565</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6284</v>
      </c>
      <c r="D147" s="222"/>
      <c r="E147" s="182">
        <v>0.19614356006890565</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36</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36</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6</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6</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9770.6500000000015</v>
      </c>
      <c r="D161" s="222"/>
      <c r="E161" s="182">
        <v>-0.1699599874270471</v>
      </c>
      <c r="F161" s="56"/>
    </row>
    <row r="162" spans="1:6" s="57" customFormat="1" ht="10.5" customHeight="1" x14ac:dyDescent="0.2">
      <c r="A162" s="6"/>
      <c r="B162" s="37" t="s">
        <v>206</v>
      </c>
      <c r="C162" s="55">
        <v>207</v>
      </c>
      <c r="D162" s="222"/>
      <c r="E162" s="182"/>
      <c r="F162" s="56"/>
    </row>
    <row r="163" spans="1:6" s="57" customFormat="1" ht="10.5" customHeight="1" x14ac:dyDescent="0.2">
      <c r="A163" s="6"/>
      <c r="B163" s="37" t="s">
        <v>226</v>
      </c>
      <c r="C163" s="55">
        <v>196</v>
      </c>
      <c r="D163" s="222"/>
      <c r="E163" s="182"/>
      <c r="F163" s="56"/>
    </row>
    <row r="164" spans="1:6" s="57" customFormat="1" ht="10.5" customHeight="1" x14ac:dyDescent="0.2">
      <c r="A164" s="6"/>
      <c r="B164" s="37" t="s">
        <v>207</v>
      </c>
      <c r="C164" s="55">
        <v>3447.8500000000004</v>
      </c>
      <c r="D164" s="222"/>
      <c r="E164" s="182">
        <v>2.421019798891999E-2</v>
      </c>
      <c r="F164" s="56"/>
    </row>
    <row r="165" spans="1:6" s="57" customFormat="1" ht="10.5" customHeight="1" x14ac:dyDescent="0.2">
      <c r="A165" s="6"/>
      <c r="B165" s="37" t="s">
        <v>208</v>
      </c>
      <c r="C165" s="55">
        <v>520.20000000000005</v>
      </c>
      <c r="D165" s="222"/>
      <c r="E165" s="182">
        <v>0.52775330396475817</v>
      </c>
      <c r="F165" s="56"/>
    </row>
    <row r="166" spans="1:6" s="57" customFormat="1" ht="10.5" customHeight="1" x14ac:dyDescent="0.2">
      <c r="A166" s="6"/>
      <c r="B166" s="37" t="s">
        <v>209</v>
      </c>
      <c r="C166" s="55">
        <v>25981.809999999998</v>
      </c>
      <c r="D166" s="222"/>
      <c r="E166" s="182">
        <v>5.8812574296120079E-2</v>
      </c>
      <c r="F166" s="56"/>
    </row>
    <row r="167" spans="1:6" s="57" customFormat="1" ht="10.5" customHeight="1" x14ac:dyDescent="0.2">
      <c r="A167" s="6"/>
      <c r="B167" s="37" t="s">
        <v>210</v>
      </c>
      <c r="C167" s="55">
        <v>247.3</v>
      </c>
      <c r="D167" s="222"/>
      <c r="E167" s="182"/>
      <c r="F167" s="56"/>
    </row>
    <row r="168" spans="1:6" s="57" customFormat="1" ht="10.5" customHeight="1" x14ac:dyDescent="0.2">
      <c r="A168" s="6"/>
      <c r="B168" s="37" t="s">
        <v>211</v>
      </c>
      <c r="C168" s="55">
        <v>925.35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41301.160000000003</v>
      </c>
      <c r="D170" s="222"/>
      <c r="E170" s="182">
        <v>-9.8796217581577417E-2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13034283.830000004</v>
      </c>
      <c r="D172" s="222">
        <v>52373.290000000088</v>
      </c>
      <c r="E172" s="182">
        <v>2.512773317550554E-2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713.69999999999993</v>
      </c>
      <c r="D176" s="222">
        <v>236</v>
      </c>
      <c r="E176" s="182">
        <v>8.5970785149117379E-2</v>
      </c>
      <c r="F176" s="59"/>
    </row>
    <row r="177" spans="1:6" s="60" customFormat="1" ht="10.5" customHeight="1" x14ac:dyDescent="0.2">
      <c r="A177" s="24"/>
      <c r="B177" s="37" t="s">
        <v>214</v>
      </c>
      <c r="C177" s="55">
        <v>1335471</v>
      </c>
      <c r="D177" s="222">
        <v>412976</v>
      </c>
      <c r="E177" s="182">
        <v>-3.8041235108403737E-2</v>
      </c>
      <c r="F177" s="59"/>
    </row>
    <row r="178" spans="1:6" s="60" customFormat="1" ht="10.5" customHeight="1" x14ac:dyDescent="0.2">
      <c r="A178" s="24"/>
      <c r="B178" s="37" t="s">
        <v>215</v>
      </c>
      <c r="C178" s="55">
        <v>91</v>
      </c>
      <c r="D178" s="222">
        <v>39</v>
      </c>
      <c r="E178" s="182">
        <v>-0.71826625386996912</v>
      </c>
      <c r="F178" s="59"/>
    </row>
    <row r="179" spans="1:6" s="60" customFormat="1" ht="10.5" customHeight="1" x14ac:dyDescent="0.2">
      <c r="A179" s="24"/>
      <c r="B179" s="37" t="s">
        <v>216</v>
      </c>
      <c r="C179" s="55">
        <v>355.5</v>
      </c>
      <c r="D179" s="222">
        <v>93</v>
      </c>
      <c r="E179" s="182">
        <v>-0.16254416961130747</v>
      </c>
      <c r="F179" s="59"/>
    </row>
    <row r="180" spans="1:6" s="60" customFormat="1" ht="10.5" customHeight="1" x14ac:dyDescent="0.2">
      <c r="A180" s="24"/>
      <c r="B180" s="37" t="s">
        <v>217</v>
      </c>
      <c r="C180" s="55">
        <v>2636.2999999999997</v>
      </c>
      <c r="D180" s="222">
        <v>640.90000000000009</v>
      </c>
      <c r="E180" s="182">
        <v>-6.1781558062564024E-2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1339267.5</v>
      </c>
      <c r="D186" s="342">
        <v>413984.9</v>
      </c>
      <c r="E186" s="194">
        <v>-3.8226349546311655E-2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3365489.1280308878</v>
      </c>
      <c r="D189" s="222"/>
      <c r="E189" s="185">
        <v>6.8464243048643292E-2</v>
      </c>
      <c r="F189" s="69"/>
    </row>
    <row r="190" spans="1:6" ht="10.5" customHeight="1" x14ac:dyDescent="0.2">
      <c r="A190" s="2"/>
      <c r="B190" s="82" t="s">
        <v>76</v>
      </c>
      <c r="C190" s="55">
        <v>10684919.465517242</v>
      </c>
      <c r="D190" s="222"/>
      <c r="E190" s="185">
        <v>0.1133798381711042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14050408.59354813</v>
      </c>
      <c r="D192" s="227"/>
      <c r="E192" s="355">
        <v>0.10227717096600708</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topLeftCell="A42" zoomScaleNormal="100" zoomScaleSheetLayoutView="100" workbookViewId="0">
      <selection activeCell="D73" sqref="D73"/>
    </sheetView>
  </sheetViews>
  <sheetFormatPr baseColWidth="10" defaultRowHeight="12.75" x14ac:dyDescent="0.2"/>
  <cols>
    <col min="1" max="1" width="72.140625" style="691" bestFit="1" customWidth="1"/>
    <col min="2" max="2" width="17.5703125" style="692" customWidth="1"/>
    <col min="3" max="3" width="17.140625" style="692" customWidth="1"/>
    <col min="4" max="4" width="17.85546875" style="692" customWidth="1"/>
    <col min="5" max="5" width="15.7109375" style="692" customWidth="1"/>
    <col min="6" max="6" width="3.28515625" style="691" customWidth="1"/>
    <col min="7" max="7" width="69.28515625" style="691" bestFit="1" customWidth="1"/>
    <col min="8" max="11" width="15.7109375" style="691" customWidth="1"/>
    <col min="12" max="16384" width="11.42578125" style="691"/>
  </cols>
  <sheetData>
    <row r="1" spans="1:11" ht="42.75" customHeight="1" x14ac:dyDescent="0.2">
      <c r="A1" s="761" t="s">
        <v>531</v>
      </c>
      <c r="B1" s="760"/>
      <c r="C1" s="760"/>
      <c r="D1" s="760"/>
      <c r="E1" s="759"/>
      <c r="G1" s="761" t="str">
        <f>A1</f>
        <v xml:space="preserve">RÉSULTATS  DE SYNTHESE           </v>
      </c>
      <c r="H1" s="760"/>
      <c r="I1" s="760"/>
      <c r="J1" s="760"/>
      <c r="K1" s="759"/>
    </row>
    <row r="2" spans="1:11" ht="42.75" customHeight="1" x14ac:dyDescent="0.2">
      <c r="A2" s="758" t="s">
        <v>530</v>
      </c>
      <c r="B2" s="757"/>
      <c r="C2" s="757"/>
      <c r="D2" s="757"/>
      <c r="E2" s="756"/>
      <c r="G2" s="758" t="s">
        <v>533</v>
      </c>
      <c r="H2" s="808"/>
      <c r="I2" s="808"/>
      <c r="J2" s="808"/>
      <c r="K2" s="807"/>
    </row>
    <row r="3" spans="1:11" ht="42.75" customHeight="1" thickBot="1" x14ac:dyDescent="0.25">
      <c r="A3" s="755" t="s">
        <v>532</v>
      </c>
      <c r="B3" s="754"/>
      <c r="C3" s="754"/>
      <c r="D3" s="754"/>
      <c r="E3" s="753"/>
      <c r="G3" s="755" t="str">
        <f>A3</f>
        <v>PERIODE DU 1.1 AU 28.2.2024</v>
      </c>
      <c r="H3" s="806"/>
      <c r="I3" s="806"/>
      <c r="J3" s="806"/>
      <c r="K3" s="805"/>
    </row>
    <row r="4" spans="1:11" ht="30.75" customHeight="1" x14ac:dyDescent="0.2">
      <c r="A4" s="752" t="s">
        <v>529</v>
      </c>
      <c r="B4" s="751" t="s">
        <v>528</v>
      </c>
      <c r="C4" s="750" t="s">
        <v>527</v>
      </c>
      <c r="D4" s="749" t="s">
        <v>526</v>
      </c>
      <c r="E4" s="748" t="s">
        <v>6</v>
      </c>
      <c r="G4" s="752" t="str">
        <f>A4</f>
        <v xml:space="preserve">  PRESTATIONS</v>
      </c>
      <c r="H4" s="804" t="str">
        <f>B4</f>
        <v>maladie</v>
      </c>
      <c r="I4" s="803" t="str">
        <f>C4</f>
        <v>maternité</v>
      </c>
      <c r="J4" s="803" t="str">
        <f>D4</f>
        <v>AT</v>
      </c>
      <c r="K4" s="803" t="str">
        <f>E4</f>
        <v>TOTAL</v>
      </c>
    </row>
    <row r="5" spans="1:11" ht="13.5" thickBot="1" x14ac:dyDescent="0.25">
      <c r="A5" s="747"/>
      <c r="B5" s="746"/>
      <c r="C5" s="701"/>
      <c r="D5" s="700"/>
      <c r="E5" s="699"/>
      <c r="G5" s="747"/>
      <c r="H5" s="802"/>
      <c r="I5" s="801"/>
      <c r="J5" s="800"/>
      <c r="K5" s="799"/>
    </row>
    <row r="6" spans="1:11" x14ac:dyDescent="0.2">
      <c r="A6" s="708"/>
      <c r="B6" s="718"/>
      <c r="C6" s="717"/>
      <c r="D6" s="716"/>
      <c r="E6" s="715"/>
      <c r="G6" s="708"/>
      <c r="H6" s="781"/>
      <c r="I6" s="780"/>
      <c r="J6" s="779"/>
      <c r="K6" s="778"/>
    </row>
    <row r="7" spans="1:11" ht="24.75" customHeight="1" x14ac:dyDescent="0.2">
      <c r="A7" s="743" t="s">
        <v>88</v>
      </c>
      <c r="B7" s="707">
        <v>1013944058.0264976</v>
      </c>
      <c r="C7" s="706">
        <v>7191457.5527449958</v>
      </c>
      <c r="D7" s="705">
        <v>11788081.929999992</v>
      </c>
      <c r="E7" s="704">
        <v>1032923597.5092425</v>
      </c>
      <c r="G7" s="743" t="str">
        <f>A7</f>
        <v>Omnipraticiens libéraux</v>
      </c>
      <c r="H7" s="773">
        <v>0.1226581177878121</v>
      </c>
      <c r="I7" s="772">
        <v>-5.231119080256752E-2</v>
      </c>
      <c r="J7" s="771">
        <v>4.8466280865895106E-2</v>
      </c>
      <c r="K7" s="770">
        <v>0.12031332134337092</v>
      </c>
    </row>
    <row r="8" spans="1:11" ht="14.25" customHeight="1" x14ac:dyDescent="0.2">
      <c r="A8" s="743" t="s">
        <v>102</v>
      </c>
      <c r="B8" s="707">
        <v>2331999845.1534362</v>
      </c>
      <c r="C8" s="745">
        <v>33797828.028720044</v>
      </c>
      <c r="D8" s="705">
        <v>20160302.09</v>
      </c>
      <c r="E8" s="704">
        <v>2385957975.2721562</v>
      </c>
      <c r="G8" s="743" t="str">
        <f>A8</f>
        <v>Spécialistes libéraux</v>
      </c>
      <c r="H8" s="773">
        <v>8.8759502833848591E-2</v>
      </c>
      <c r="I8" s="798">
        <v>-2.8034188504714397E-2</v>
      </c>
      <c r="J8" s="771">
        <v>7.5171543742547753E-2</v>
      </c>
      <c r="K8" s="770">
        <v>8.6793578385309766E-2</v>
      </c>
    </row>
    <row r="9" spans="1:11" s="693" customFormat="1" x14ac:dyDescent="0.2">
      <c r="A9" s="744" t="s">
        <v>113</v>
      </c>
      <c r="B9" s="723">
        <v>3345943903.1799335</v>
      </c>
      <c r="C9" s="722">
        <v>40989285.581465036</v>
      </c>
      <c r="D9" s="721">
        <v>31948384.019999996</v>
      </c>
      <c r="E9" s="720">
        <v>3418881572.7813988</v>
      </c>
      <c r="G9" s="744" t="str">
        <f>A9</f>
        <v>TOTAL Médecins libéraux</v>
      </c>
      <c r="H9" s="785">
        <v>9.8813850464790853E-2</v>
      </c>
      <c r="I9" s="784">
        <v>-3.2383087590556858E-2</v>
      </c>
      <c r="J9" s="783">
        <v>6.5161131803702865E-2</v>
      </c>
      <c r="K9" s="782">
        <v>9.6707284707229224E-2</v>
      </c>
    </row>
    <row r="10" spans="1:11" ht="21" customHeight="1" x14ac:dyDescent="0.2">
      <c r="A10" s="743" t="s">
        <v>121</v>
      </c>
      <c r="B10" s="707">
        <v>560592055.52073538</v>
      </c>
      <c r="C10" s="706">
        <v>1631830.89</v>
      </c>
      <c r="D10" s="705">
        <v>35475.680000000008</v>
      </c>
      <c r="E10" s="704">
        <v>562259362.09073532</v>
      </c>
      <c r="G10" s="743" t="str">
        <f>A10</f>
        <v>Dentistes libéraux</v>
      </c>
      <c r="H10" s="773">
        <v>-5.9822805299785564E-2</v>
      </c>
      <c r="I10" s="772">
        <v>5.066510226680121E-2</v>
      </c>
      <c r="J10" s="771">
        <v>4.3045263327496253E-2</v>
      </c>
      <c r="K10" s="770">
        <v>-5.9529918781589863E-2</v>
      </c>
    </row>
    <row r="11" spans="1:11" x14ac:dyDescent="0.2">
      <c r="A11" s="743" t="s">
        <v>122</v>
      </c>
      <c r="B11" s="707">
        <v>28967339.503435899</v>
      </c>
      <c r="C11" s="706">
        <v>43475392.179999925</v>
      </c>
      <c r="D11" s="705">
        <v>988.79</v>
      </c>
      <c r="E11" s="704">
        <v>72443720.473435834</v>
      </c>
      <c r="G11" s="743" t="str">
        <f>A11</f>
        <v>Sages-femmes libérales</v>
      </c>
      <c r="H11" s="773">
        <v>0.19855674017259783</v>
      </c>
      <c r="I11" s="772">
        <v>3.3099731570909396E-2</v>
      </c>
      <c r="J11" s="771">
        <v>0.15995260663507116</v>
      </c>
      <c r="K11" s="770">
        <v>9.3459693266007671E-2</v>
      </c>
    </row>
    <row r="12" spans="1:11" x14ac:dyDescent="0.2">
      <c r="A12" s="743" t="s">
        <v>243</v>
      </c>
      <c r="B12" s="707">
        <v>244665481.97309801</v>
      </c>
      <c r="C12" s="706">
        <v>4194157.790000001</v>
      </c>
      <c r="D12" s="705">
        <v>706855.16000000015</v>
      </c>
      <c r="E12" s="704">
        <v>249566494.923098</v>
      </c>
      <c r="G12" s="743" t="str">
        <f>A12</f>
        <v>Centres de santé (honoraires)</v>
      </c>
      <c r="H12" s="773">
        <v>0.11593120337059526</v>
      </c>
      <c r="I12" s="772">
        <v>0.30474845584365529</v>
      </c>
      <c r="J12" s="771">
        <v>0.13845665960072284</v>
      </c>
      <c r="K12" s="770">
        <v>0.11871467205145558</v>
      </c>
    </row>
    <row r="13" spans="1:11" s="693" customFormat="1" ht="22.5" customHeight="1" x14ac:dyDescent="0.2">
      <c r="A13" s="744" t="s">
        <v>525</v>
      </c>
      <c r="B13" s="723">
        <v>4180168780.1772032</v>
      </c>
      <c r="C13" s="722">
        <v>90290666.441464975</v>
      </c>
      <c r="D13" s="721">
        <v>32691703.649999999</v>
      </c>
      <c r="E13" s="720">
        <v>4303151150.2686682</v>
      </c>
      <c r="G13" s="744" t="str">
        <f>A13</f>
        <v xml:space="preserve">TOTAL HONORAIRES SECTEUR PRIVÉ (médicaux et dentaires) </v>
      </c>
      <c r="H13" s="785">
        <v>7.6051530139924051E-2</v>
      </c>
      <c r="I13" s="784">
        <v>1.2099942844992828E-2</v>
      </c>
      <c r="J13" s="783">
        <v>6.6624017045320727E-2</v>
      </c>
      <c r="K13" s="782">
        <v>7.4554710455423168E-2</v>
      </c>
    </row>
    <row r="14" spans="1:11" ht="18.75" customHeight="1" x14ac:dyDescent="0.2">
      <c r="A14" s="743" t="s">
        <v>124</v>
      </c>
      <c r="B14" s="707">
        <v>1375355033.1649694</v>
      </c>
      <c r="C14" s="706">
        <v>3982505.3899999554</v>
      </c>
      <c r="D14" s="705">
        <v>3135646.3200000064</v>
      </c>
      <c r="E14" s="704">
        <v>1382473184.8749692</v>
      </c>
      <c r="G14" s="743" t="str">
        <f>A14</f>
        <v>Infirmiers libéraux</v>
      </c>
      <c r="H14" s="773">
        <v>8.6440887705387714E-2</v>
      </c>
      <c r="I14" s="772">
        <v>1.3545200785735512E-2</v>
      </c>
      <c r="J14" s="771">
        <v>5.2364933744983189E-2</v>
      </c>
      <c r="K14" s="770">
        <v>8.6136087183674492E-2</v>
      </c>
    </row>
    <row r="15" spans="1:11" x14ac:dyDescent="0.2">
      <c r="A15" s="743" t="s">
        <v>132</v>
      </c>
      <c r="B15" s="707">
        <v>667388643.61243105</v>
      </c>
      <c r="C15" s="706">
        <v>3437649.1800000072</v>
      </c>
      <c r="D15" s="705">
        <v>26020808.20999999</v>
      </c>
      <c r="E15" s="704">
        <v>696847101.00243115</v>
      </c>
      <c r="G15" s="743" t="str">
        <f>A15</f>
        <v>Masseurs kinésithérapeutes libéraux</v>
      </c>
      <c r="H15" s="773">
        <v>6.0857721117328234E-2</v>
      </c>
      <c r="I15" s="772">
        <v>1.1506861726511941E-2</v>
      </c>
      <c r="J15" s="771">
        <v>2.9078165486574159E-2</v>
      </c>
      <c r="K15" s="770">
        <v>5.9381126700741804E-2</v>
      </c>
    </row>
    <row r="16" spans="1:11" x14ac:dyDescent="0.2">
      <c r="A16" s="743" t="s">
        <v>136</v>
      </c>
      <c r="B16" s="707">
        <v>127761949.74709588</v>
      </c>
      <c r="C16" s="706">
        <v>22233.099999999995</v>
      </c>
      <c r="D16" s="705">
        <v>113076.41000000009</v>
      </c>
      <c r="E16" s="704">
        <v>127897259.25709587</v>
      </c>
      <c r="G16" s="743" t="str">
        <f>A16</f>
        <v>Orthophonistes libéraux</v>
      </c>
      <c r="H16" s="773">
        <v>8.6354865798074387E-2</v>
      </c>
      <c r="I16" s="772">
        <v>0.35861773961929755</v>
      </c>
      <c r="J16" s="771">
        <v>-6.2649310041401285E-2</v>
      </c>
      <c r="K16" s="770">
        <v>8.6240043506641495E-2</v>
      </c>
    </row>
    <row r="17" spans="1:11" x14ac:dyDescent="0.2">
      <c r="A17" s="743" t="s">
        <v>141</v>
      </c>
      <c r="B17" s="707">
        <v>30675834.070000242</v>
      </c>
      <c r="C17" s="706">
        <v>47608.579999999987</v>
      </c>
      <c r="D17" s="705">
        <v>16071.400000000011</v>
      </c>
      <c r="E17" s="704">
        <v>30739514.050000239</v>
      </c>
      <c r="G17" s="743" t="str">
        <f>A17</f>
        <v>Orthoptistes libéraux</v>
      </c>
      <c r="H17" s="773">
        <v>0.15645893399068189</v>
      </c>
      <c r="I17" s="772">
        <v>0.18213490346851757</v>
      </c>
      <c r="J17" s="771">
        <v>0.19612421043700579</v>
      </c>
      <c r="K17" s="770">
        <v>0.15651788987471416</v>
      </c>
    </row>
    <row r="18" spans="1:11" x14ac:dyDescent="0.2">
      <c r="A18" s="743" t="s">
        <v>139</v>
      </c>
      <c r="B18" s="707">
        <v>10309869.309999997</v>
      </c>
      <c r="C18" s="706">
        <v>1306.68</v>
      </c>
      <c r="D18" s="705">
        <v>157.67999999999998</v>
      </c>
      <c r="E18" s="704">
        <v>10311333.669999996</v>
      </c>
      <c r="G18" s="743" t="str">
        <f>A18</f>
        <v>Pédicures libéraux</v>
      </c>
      <c r="H18" s="773">
        <v>0.1701449321409656</v>
      </c>
      <c r="I18" s="772">
        <v>0.48844944639358467</v>
      </c>
      <c r="J18" s="771">
        <v>-0.48571428571428588</v>
      </c>
      <c r="K18" s="770">
        <v>0.17015382310788429</v>
      </c>
    </row>
    <row r="19" spans="1:11" x14ac:dyDescent="0.2">
      <c r="A19" s="743" t="s">
        <v>466</v>
      </c>
      <c r="B19" s="707">
        <v>3477834.2400000007</v>
      </c>
      <c r="C19" s="706">
        <v>13190</v>
      </c>
      <c r="D19" s="705">
        <v>34790</v>
      </c>
      <c r="E19" s="704">
        <v>3525814.2400000007</v>
      </c>
      <c r="G19" s="743" t="s">
        <v>466</v>
      </c>
      <c r="H19" s="773">
        <v>0.26688622168903486</v>
      </c>
      <c r="I19" s="772">
        <v>-0.28393051031487515</v>
      </c>
      <c r="J19" s="771">
        <v>-0.2971717171717172</v>
      </c>
      <c r="K19" s="770">
        <v>0.25335421978431971</v>
      </c>
    </row>
    <row r="20" spans="1:11" x14ac:dyDescent="0.2">
      <c r="A20" s="743" t="s">
        <v>524</v>
      </c>
      <c r="B20" s="707">
        <v>69773.510000000024</v>
      </c>
      <c r="C20" s="706">
        <v>1498.08</v>
      </c>
      <c r="D20" s="705">
        <v>24.270000000000003</v>
      </c>
      <c r="E20" s="704">
        <v>71295.86000000003</v>
      </c>
      <c r="G20" s="743" t="str">
        <f>A20</f>
        <v>Sages-femmes libérales (actes infirmiers prescrits)</v>
      </c>
      <c r="H20" s="773">
        <v>-0.15769728412385664</v>
      </c>
      <c r="I20" s="772">
        <v>1.454006135675634E-2</v>
      </c>
      <c r="J20" s="771">
        <v>-0.9012169807480972</v>
      </c>
      <c r="K20" s="770">
        <v>-0.15684992192426228</v>
      </c>
    </row>
    <row r="21" spans="1:11" x14ac:dyDescent="0.2">
      <c r="A21" s="743" t="s">
        <v>244</v>
      </c>
      <c r="B21" s="707">
        <v>32680241.140000232</v>
      </c>
      <c r="C21" s="706">
        <v>104410.69999999987</v>
      </c>
      <c r="D21" s="705">
        <v>118388.47999999998</v>
      </c>
      <c r="E21" s="704">
        <v>32903040.320000231</v>
      </c>
      <c r="G21" s="743" t="str">
        <f>A21</f>
        <v>Centres de santé (prescriptions)</v>
      </c>
      <c r="H21" s="773">
        <v>4.7932857431181031E-2</v>
      </c>
      <c r="I21" s="772">
        <v>8.3764883243047761E-2</v>
      </c>
      <c r="J21" s="771">
        <v>-0.10821762511214283</v>
      </c>
      <c r="K21" s="770">
        <v>4.7382868038346126E-2</v>
      </c>
    </row>
    <row r="22" spans="1:11" s="693" customFormat="1" ht="20.25" customHeight="1" x14ac:dyDescent="0.2">
      <c r="A22" s="744" t="s">
        <v>287</v>
      </c>
      <c r="B22" s="723">
        <v>2247719178.794497</v>
      </c>
      <c r="C22" s="722">
        <v>7610401.7099999655</v>
      </c>
      <c r="D22" s="721">
        <v>29438962.769999992</v>
      </c>
      <c r="E22" s="720">
        <v>2284768543.274497</v>
      </c>
      <c r="G22" s="744" t="str">
        <f>A22</f>
        <v xml:space="preserve"> TOTAL AUXILIAIRES MÉDICAUX</v>
      </c>
      <c r="H22" s="785">
        <v>7.9603403245625426E-2</v>
      </c>
      <c r="I22" s="784">
        <v>1.4506748726557772E-2</v>
      </c>
      <c r="J22" s="783">
        <v>2.998090861373881E-2</v>
      </c>
      <c r="K22" s="782">
        <v>7.870322504060856E-2</v>
      </c>
    </row>
    <row r="23" spans="1:11" ht="24.75" customHeight="1" x14ac:dyDescent="0.2">
      <c r="A23" s="743" t="s">
        <v>145</v>
      </c>
      <c r="B23" s="707">
        <v>545562936.29260182</v>
      </c>
      <c r="C23" s="706">
        <v>18058672.849999994</v>
      </c>
      <c r="D23" s="705">
        <v>354588.41000000038</v>
      </c>
      <c r="E23" s="704">
        <v>563976197.55260181</v>
      </c>
      <c r="G23" s="743" t="str">
        <f>A23</f>
        <v>Laboratoires</v>
      </c>
      <c r="H23" s="773">
        <v>-7.9007794700619471E-2</v>
      </c>
      <c r="I23" s="772">
        <v>-4.2141086084850565E-2</v>
      </c>
      <c r="J23" s="771">
        <v>-9.3948777712025366E-2</v>
      </c>
      <c r="K23" s="770">
        <v>-7.7880919381079661E-2</v>
      </c>
    </row>
    <row r="24" spans="1:11" ht="23.25" customHeight="1" x14ac:dyDescent="0.2">
      <c r="A24" s="743" t="s">
        <v>162</v>
      </c>
      <c r="B24" s="707">
        <v>913471450.33662903</v>
      </c>
      <c r="C24" s="706">
        <v>1505332.9599999995</v>
      </c>
      <c r="D24" s="705">
        <v>10002001.719999997</v>
      </c>
      <c r="E24" s="704">
        <v>924978785.0166291</v>
      </c>
      <c r="G24" s="743" t="str">
        <f>A24</f>
        <v>Frais de déplacement des malades</v>
      </c>
      <c r="H24" s="773">
        <v>7.5504789651307913E-2</v>
      </c>
      <c r="I24" s="772">
        <v>7.1897283656141564E-2</v>
      </c>
      <c r="J24" s="771">
        <v>7.6896412506701095E-2</v>
      </c>
      <c r="K24" s="770">
        <v>7.5513927509444523E-2</v>
      </c>
    </row>
    <row r="25" spans="1:11" ht="24.75" customHeight="1" x14ac:dyDescent="0.2">
      <c r="A25" s="743" t="s">
        <v>523</v>
      </c>
      <c r="B25" s="707">
        <v>1871181024.3000033</v>
      </c>
      <c r="C25" s="706"/>
      <c r="D25" s="705">
        <v>797135087.91000104</v>
      </c>
      <c r="E25" s="704">
        <v>2668316112.2100043</v>
      </c>
      <c r="G25" s="743" t="str">
        <f>A25</f>
        <v xml:space="preserve">Prestations en espèces </v>
      </c>
      <c r="H25" s="773">
        <v>6.2435214772738723E-2</v>
      </c>
      <c r="I25" s="772"/>
      <c r="J25" s="771">
        <v>0.15570421143968516</v>
      </c>
      <c r="K25" s="770">
        <v>8.8682630530214634E-2</v>
      </c>
    </row>
    <row r="26" spans="1:11" ht="22.5" customHeight="1" x14ac:dyDescent="0.2">
      <c r="A26" s="743" t="s">
        <v>158</v>
      </c>
      <c r="B26" s="707">
        <v>55065515.14142096</v>
      </c>
      <c r="C26" s="706">
        <v>87643.414279999983</v>
      </c>
      <c r="D26" s="705">
        <v>354699.50237999996</v>
      </c>
      <c r="E26" s="704">
        <v>55507858.058080964</v>
      </c>
      <c r="G26" s="743" t="str">
        <f>A26</f>
        <v>Autres prestations diverses</v>
      </c>
      <c r="H26" s="773">
        <v>-0.21816183033798753</v>
      </c>
      <c r="I26" s="772">
        <v>0.26947462010044276</v>
      </c>
      <c r="J26" s="771">
        <v>0.18483087786504315</v>
      </c>
      <c r="K26" s="770">
        <v>-0.21598230427863285</v>
      </c>
    </row>
    <row r="27" spans="1:11" s="693" customFormat="1" ht="18" customHeight="1" x14ac:dyDescent="0.2">
      <c r="A27" s="744" t="s">
        <v>522</v>
      </c>
      <c r="B27" s="723">
        <v>9813168885.0423527</v>
      </c>
      <c r="C27" s="722">
        <v>117552717.37574492</v>
      </c>
      <c r="D27" s="721">
        <v>869977043.96238077</v>
      </c>
      <c r="E27" s="720">
        <v>10800698646.38048</v>
      </c>
      <c r="G27" s="744" t="str">
        <f>A27</f>
        <v>TOTAL SOINS  EXÉCUTÉS EN VILLE HORS PRODUITS DE SANTÉ</v>
      </c>
      <c r="H27" s="785">
        <v>6.2023062850942168E-2</v>
      </c>
      <c r="I27" s="784">
        <v>4.3861775688844862E-3</v>
      </c>
      <c r="J27" s="783">
        <v>0.14629035617911068</v>
      </c>
      <c r="K27" s="782">
        <v>6.7678315233790975E-2</v>
      </c>
    </row>
    <row r="28" spans="1:11" ht="17.25" customHeight="1" x14ac:dyDescent="0.2">
      <c r="A28" s="743" t="s">
        <v>152</v>
      </c>
      <c r="B28" s="707">
        <v>4705018433.9969006</v>
      </c>
      <c r="C28" s="706">
        <v>12401865.320000226</v>
      </c>
      <c r="D28" s="705">
        <v>4268684.2800000198</v>
      </c>
      <c r="E28" s="704">
        <v>4721688983.5969009</v>
      </c>
      <c r="G28" s="743" t="str">
        <f>A28</f>
        <v>Médicaments</v>
      </c>
      <c r="H28" s="773">
        <v>9.443282775121431E-2</v>
      </c>
      <c r="I28" s="772">
        <v>4.0761742009287394E-2</v>
      </c>
      <c r="J28" s="771">
        <v>-4.1983833438433371E-2</v>
      </c>
      <c r="K28" s="770">
        <v>9.414377323739398E-2</v>
      </c>
    </row>
    <row r="29" spans="1:11" x14ac:dyDescent="0.2">
      <c r="A29" s="743" t="s">
        <v>154</v>
      </c>
      <c r="B29" s="707">
        <v>1314367739.2099955</v>
      </c>
      <c r="C29" s="706">
        <v>13128555.480000062</v>
      </c>
      <c r="D29" s="705">
        <v>4989009.0399999963</v>
      </c>
      <c r="E29" s="704">
        <v>1332485303.7299955</v>
      </c>
      <c r="G29" s="743" t="str">
        <f>A29</f>
        <v>LPP</v>
      </c>
      <c r="H29" s="773">
        <v>8.1958190865099034E-2</v>
      </c>
      <c r="I29" s="772">
        <v>2.2747903846378481E-3</v>
      </c>
      <c r="J29" s="771">
        <v>-3.7857868640474024E-3</v>
      </c>
      <c r="K29" s="770">
        <v>8.0763330575323478E-2</v>
      </c>
    </row>
    <row r="30" spans="1:11" x14ac:dyDescent="0.2">
      <c r="A30" s="743" t="s">
        <v>153</v>
      </c>
      <c r="B30" s="707">
        <v>70751.44</v>
      </c>
      <c r="C30" s="706">
        <v>78.400000000000006</v>
      </c>
      <c r="D30" s="705">
        <v>810</v>
      </c>
      <c r="E30" s="704">
        <v>71639.839999999997</v>
      </c>
      <c r="G30" s="743" t="str">
        <f>A30</f>
        <v>Produits d'origine humaine</v>
      </c>
      <c r="H30" s="773">
        <v>1.8390388663120261E-2</v>
      </c>
      <c r="I30" s="772"/>
      <c r="J30" s="771"/>
      <c r="K30" s="770">
        <v>3.117794494873527E-2</v>
      </c>
    </row>
    <row r="31" spans="1:11" s="693" customFormat="1" x14ac:dyDescent="0.2">
      <c r="A31" s="742" t="s">
        <v>521</v>
      </c>
      <c r="B31" s="723">
        <v>6019456924.6468964</v>
      </c>
      <c r="C31" s="722">
        <v>25530499.20000029</v>
      </c>
      <c r="D31" s="721">
        <v>9258503.3200000171</v>
      </c>
      <c r="E31" s="720">
        <v>6054245927.1668968</v>
      </c>
      <c r="G31" s="742" t="str">
        <f>A31</f>
        <v>TOTAL PRODUITS DE SANTÉ</v>
      </c>
      <c r="H31" s="785">
        <v>9.1683508724332841E-2</v>
      </c>
      <c r="I31" s="784">
        <v>2.0611636924491084E-2</v>
      </c>
      <c r="J31" s="783">
        <v>-2.1684779932866993E-2</v>
      </c>
      <c r="K31" s="782">
        <v>9.11697134189835E-2</v>
      </c>
    </row>
    <row r="32" spans="1:11" s="693" customFormat="1" ht="24.75" hidden="1" customHeight="1" x14ac:dyDescent="0.2">
      <c r="A32" s="741" t="s">
        <v>520</v>
      </c>
      <c r="B32" s="740">
        <v>51.34</v>
      </c>
      <c r="C32" s="739"/>
      <c r="D32" s="738"/>
      <c r="E32" s="737">
        <v>51.34</v>
      </c>
      <c r="G32" s="741" t="str">
        <f>A32</f>
        <v>Ticket modérateur des ALD 31-32</v>
      </c>
      <c r="H32" s="797">
        <v>-0.77291224345364473</v>
      </c>
      <c r="I32" s="796"/>
      <c r="J32" s="795"/>
      <c r="K32" s="794">
        <v>-0.77291224345364473</v>
      </c>
    </row>
    <row r="33" spans="1:11" s="693" customFormat="1" ht="22.5" customHeight="1" thickBot="1" x14ac:dyDescent="0.25">
      <c r="A33" s="736" t="s">
        <v>519</v>
      </c>
      <c r="B33" s="697">
        <v>15832625861.029259</v>
      </c>
      <c r="C33" s="696">
        <v>143083216.57574514</v>
      </c>
      <c r="D33" s="695">
        <v>879235547.28238106</v>
      </c>
      <c r="E33" s="694">
        <v>16854944624.887384</v>
      </c>
      <c r="G33" s="736" t="str">
        <f>A33</f>
        <v>TOTAL SOINS EXÉCUTÉS EN VILLE</v>
      </c>
      <c r="H33" s="765">
        <v>7.3107870626568427E-2</v>
      </c>
      <c r="I33" s="764">
        <v>7.243383349957444E-3</v>
      </c>
      <c r="J33" s="763">
        <v>0.14422158776268401</v>
      </c>
      <c r="K33" s="762">
        <v>7.5999028133785007E-2</v>
      </c>
    </row>
    <row r="34" spans="1:11" s="731" customFormat="1" ht="24.95" customHeight="1" x14ac:dyDescent="0.2">
      <c r="A34" s="729" t="s">
        <v>518</v>
      </c>
      <c r="B34" s="735">
        <v>7833495465.5459404</v>
      </c>
      <c r="C34" s="734">
        <v>272758436.09648681</v>
      </c>
      <c r="D34" s="733">
        <v>37568140.566505544</v>
      </c>
      <c r="E34" s="732">
        <v>8143822042.2089329</v>
      </c>
      <c r="G34" s="729" t="str">
        <f>A34</f>
        <v>ODMCO Secteur public</v>
      </c>
      <c r="H34" s="793">
        <v>0.11362218530639834</v>
      </c>
      <c r="I34" s="792">
        <v>0.1134530645528522</v>
      </c>
      <c r="J34" s="791">
        <v>0.11339739541102078</v>
      </c>
      <c r="K34" s="790">
        <v>0.11361548299471624</v>
      </c>
    </row>
    <row r="35" spans="1:11" ht="24.95" customHeight="1" x14ac:dyDescent="0.2">
      <c r="A35" s="724" t="s">
        <v>517</v>
      </c>
      <c r="B35" s="723">
        <v>1735355967.5550561</v>
      </c>
      <c r="C35" s="722">
        <v>60405832.647056162</v>
      </c>
      <c r="D35" s="721">
        <v>8325213.1076148907</v>
      </c>
      <c r="E35" s="720">
        <v>1804087013.3097272</v>
      </c>
      <c r="G35" s="724" t="str">
        <f>A35</f>
        <v>MIGAC Secteur public</v>
      </c>
      <c r="H35" s="785">
        <v>-0.34096808951271051</v>
      </c>
      <c r="I35" s="784">
        <v>-0.34096808734286133</v>
      </c>
      <c r="J35" s="783">
        <v>-0.34096808586401151</v>
      </c>
      <c r="K35" s="782">
        <v>-0.34096808942322043</v>
      </c>
    </row>
    <row r="36" spans="1:11" ht="24.95" customHeight="1" x14ac:dyDescent="0.2">
      <c r="A36" s="724" t="s">
        <v>516</v>
      </c>
      <c r="B36" s="723"/>
      <c r="C36" s="722"/>
      <c r="D36" s="721"/>
      <c r="E36" s="720"/>
      <c r="G36" s="724"/>
      <c r="H36" s="785"/>
      <c r="I36" s="784"/>
      <c r="J36" s="783"/>
      <c r="K36" s="782"/>
    </row>
    <row r="37" spans="1:11" ht="24.95" customHeight="1" x14ac:dyDescent="0.2">
      <c r="A37" s="724" t="s">
        <v>515</v>
      </c>
      <c r="B37" s="723">
        <v>3014201498.9672475</v>
      </c>
      <c r="C37" s="722">
        <v>96349875.89195247</v>
      </c>
      <c r="D37" s="721">
        <v>13279069.473152712</v>
      </c>
      <c r="E37" s="720">
        <v>3123830444.3323526</v>
      </c>
      <c r="G37" s="724" t="str">
        <f>A37</f>
        <v>DAF secteur public</v>
      </c>
      <c r="H37" s="785">
        <v>-0.10876479817273599</v>
      </c>
      <c r="I37" s="784">
        <v>-0.13108961960625354</v>
      </c>
      <c r="J37" s="783">
        <v>-0.1310894284325671</v>
      </c>
      <c r="K37" s="782">
        <v>-0.10956767929159061</v>
      </c>
    </row>
    <row r="38" spans="1:11" ht="24.95" customHeight="1" x14ac:dyDescent="0.2">
      <c r="A38" s="708" t="s">
        <v>514</v>
      </c>
      <c r="B38" s="707">
        <v>478813769.02420479</v>
      </c>
      <c r="C38" s="706">
        <v>29294608.319999706</v>
      </c>
      <c r="D38" s="705">
        <v>2293801.9000000018</v>
      </c>
      <c r="E38" s="704">
        <v>510402179.24420446</v>
      </c>
      <c r="G38" s="708" t="str">
        <f>A38</f>
        <v>Honoraires du secteur public</v>
      </c>
      <c r="H38" s="773">
        <v>5.1762189275130988E-2</v>
      </c>
      <c r="I38" s="772">
        <v>2.3126878481872115E-2</v>
      </c>
      <c r="J38" s="771">
        <v>2.8732859910007402E-2</v>
      </c>
      <c r="K38" s="770">
        <v>4.996990852319505E-2</v>
      </c>
    </row>
    <row r="39" spans="1:11" ht="24.95" customHeight="1" x14ac:dyDescent="0.2">
      <c r="A39" s="708" t="s">
        <v>513</v>
      </c>
      <c r="B39" s="707">
        <v>98932613.127229318</v>
      </c>
      <c r="C39" s="706">
        <v>2579630.1099999985</v>
      </c>
      <c r="D39" s="705">
        <v>626061.01999999967</v>
      </c>
      <c r="E39" s="704">
        <v>102138304.25722931</v>
      </c>
      <c r="G39" s="708" t="str">
        <f>A39</f>
        <v>Autres versements du secteur public</v>
      </c>
      <c r="H39" s="773">
        <v>0.12210468521491125</v>
      </c>
      <c r="I39" s="772">
        <v>5.8952076278404375E-2</v>
      </c>
      <c r="J39" s="771">
        <v>2.1012418123555103</v>
      </c>
      <c r="K39" s="770">
        <v>0.12481043999857011</v>
      </c>
    </row>
    <row r="40" spans="1:11" s="693" customFormat="1" ht="36.75" customHeight="1" thickBot="1" x14ac:dyDescent="0.25">
      <c r="A40" s="730" t="s">
        <v>512</v>
      </c>
      <c r="B40" s="723">
        <v>13160799314.219683</v>
      </c>
      <c r="C40" s="722">
        <v>461388383.06549531</v>
      </c>
      <c r="D40" s="721">
        <v>62092286.067273147</v>
      </c>
      <c r="E40" s="720">
        <v>13684279983.352451</v>
      </c>
      <c r="G40" s="730" t="str">
        <f>A40</f>
        <v>TOTAL VERSEMENTS AUX ÉTABLISSEMENTS DE SANTÉ PUBLICS ET HONORAIRES DU SECTEUR PUBLIC</v>
      </c>
      <c r="H40" s="785">
        <v>-3.1788979244177451E-2</v>
      </c>
      <c r="I40" s="784">
        <v>-3.5920141269755623E-2</v>
      </c>
      <c r="J40" s="783">
        <v>-3.1146721083818885E-2</v>
      </c>
      <c r="K40" s="782">
        <v>-3.1925933461970701E-2</v>
      </c>
    </row>
    <row r="41" spans="1:11" s="693" customFormat="1" ht="24.95" customHeight="1" x14ac:dyDescent="0.2">
      <c r="A41" s="729" t="s">
        <v>511</v>
      </c>
      <c r="B41" s="728">
        <v>2132600620.6018898</v>
      </c>
      <c r="C41" s="727">
        <v>56286607.329999819</v>
      </c>
      <c r="D41" s="726">
        <v>11994118.570000002</v>
      </c>
      <c r="E41" s="725">
        <v>2200881346.5018897</v>
      </c>
      <c r="G41" s="729" t="str">
        <f>A41</f>
        <v>ODMCO Secteur privé</v>
      </c>
      <c r="H41" s="789">
        <v>0.14685466908427425</v>
      </c>
      <c r="I41" s="788">
        <v>-5.954010737250881E-3</v>
      </c>
      <c r="J41" s="787">
        <v>0.14510053996007133</v>
      </c>
      <c r="K41" s="786">
        <v>0.14235405333131346</v>
      </c>
    </row>
    <row r="42" spans="1:11" s="693" customFormat="1" ht="24.95" customHeight="1" x14ac:dyDescent="0.2">
      <c r="A42" s="724" t="s">
        <v>510</v>
      </c>
      <c r="B42" s="723">
        <v>102118267.28368607</v>
      </c>
      <c r="C42" s="722"/>
      <c r="D42" s="721">
        <v>60952.237127999993</v>
      </c>
      <c r="E42" s="720">
        <v>102179219.52081408</v>
      </c>
      <c r="G42" s="724" t="str">
        <f>A42</f>
        <v>MIGAC Secteur privé</v>
      </c>
      <c r="H42" s="785">
        <v>-0.58272034453271226</v>
      </c>
      <c r="I42" s="784"/>
      <c r="J42" s="783">
        <v>-0.28663304816687463</v>
      </c>
      <c r="K42" s="782">
        <v>-0.58261700449655784</v>
      </c>
    </row>
    <row r="43" spans="1:11" s="693" customFormat="1" ht="24.95" customHeight="1" x14ac:dyDescent="0.2">
      <c r="A43" s="724" t="s">
        <v>509</v>
      </c>
      <c r="B43" s="723"/>
      <c r="C43" s="722"/>
      <c r="D43" s="721"/>
      <c r="E43" s="720"/>
      <c r="G43" s="724"/>
      <c r="H43" s="785"/>
      <c r="I43" s="784"/>
      <c r="J43" s="783"/>
      <c r="K43" s="782"/>
    </row>
    <row r="44" spans="1:11" s="693" customFormat="1" ht="24.95" customHeight="1" x14ac:dyDescent="0.2">
      <c r="A44" s="724" t="s">
        <v>508</v>
      </c>
      <c r="B44" s="723">
        <v>493171109.39636284</v>
      </c>
      <c r="C44" s="722">
        <v>29067.469999999998</v>
      </c>
      <c r="D44" s="721">
        <v>2586314.33</v>
      </c>
      <c r="E44" s="720">
        <v>495786491.19636285</v>
      </c>
      <c r="G44" s="724" t="str">
        <f>A44</f>
        <v>OQN-PSYCHIATRIE-SOINS DE SUITE OU RÉADAPTATION FONCTIONNELLE</v>
      </c>
      <c r="H44" s="785">
        <v>-2.1571810210509912E-2</v>
      </c>
      <c r="I44" s="784">
        <v>-0.73396503820249903</v>
      </c>
      <c r="J44" s="783">
        <v>-0.43046328409403811</v>
      </c>
      <c r="K44" s="782">
        <v>-2.5374972469147883E-2</v>
      </c>
    </row>
    <row r="45" spans="1:11" x14ac:dyDescent="0.2">
      <c r="A45" s="708" t="s">
        <v>507</v>
      </c>
      <c r="B45" s="707">
        <v>153981791.49929792</v>
      </c>
      <c r="C45" s="706">
        <v>380.92</v>
      </c>
      <c r="D45" s="705">
        <v>15</v>
      </c>
      <c r="E45" s="704">
        <v>153982187.4192979</v>
      </c>
      <c r="G45" s="708" t="str">
        <f>A45</f>
        <v xml:space="preserve">OQN Psychiatrie </v>
      </c>
      <c r="H45" s="773">
        <v>-1.7621201768103778E-2</v>
      </c>
      <c r="I45" s="772">
        <v>6.6184000000000003</v>
      </c>
      <c r="J45" s="771">
        <v>-1.0054238759017193</v>
      </c>
      <c r="K45" s="770">
        <v>-1.7601656039908931E-2</v>
      </c>
    </row>
    <row r="46" spans="1:11" x14ac:dyDescent="0.2">
      <c r="A46" s="708" t="s">
        <v>506</v>
      </c>
      <c r="B46" s="707">
        <v>339189317.89706492</v>
      </c>
      <c r="C46" s="706">
        <v>28686.55</v>
      </c>
      <c r="D46" s="705">
        <v>2586299.33</v>
      </c>
      <c r="E46" s="704">
        <v>341804303.77706492</v>
      </c>
      <c r="G46" s="708" t="str">
        <f>A46</f>
        <v>OQN SSR</v>
      </c>
      <c r="H46" s="773">
        <v>-2.3354800704571632E-2</v>
      </c>
      <c r="I46" s="772">
        <v>-0.73733114067547356</v>
      </c>
      <c r="J46" s="771">
        <v>-0.43081322572089065</v>
      </c>
      <c r="K46" s="770">
        <v>-2.8836787873513514E-2</v>
      </c>
    </row>
    <row r="47" spans="1:11" s="693" customFormat="1" ht="24.95" customHeight="1" x14ac:dyDescent="0.2">
      <c r="A47" s="724" t="s">
        <v>505</v>
      </c>
      <c r="B47" s="723">
        <v>39927970.433771998</v>
      </c>
      <c r="C47" s="722">
        <v>793107.46999999962</v>
      </c>
      <c r="D47" s="721">
        <v>154355.84</v>
      </c>
      <c r="E47" s="720">
        <v>40875433.743772</v>
      </c>
      <c r="G47" s="724" t="str">
        <f>A47</f>
        <v>Dépenses non régulées du secteur privé</v>
      </c>
      <c r="H47" s="785">
        <v>4.3199632996964832E-2</v>
      </c>
      <c r="I47" s="784">
        <v>0.13573058392985682</v>
      </c>
      <c r="J47" s="783">
        <v>0.12937700258367668</v>
      </c>
      <c r="K47" s="782">
        <v>4.5152986050963406E-2</v>
      </c>
    </row>
    <row r="48" spans="1:11" s="693" customFormat="1" ht="21" customHeight="1" thickBot="1" x14ac:dyDescent="0.25">
      <c r="A48" s="724" t="s">
        <v>290</v>
      </c>
      <c r="B48" s="723">
        <v>2767817967.7157106</v>
      </c>
      <c r="C48" s="722">
        <v>57108782.269999824</v>
      </c>
      <c r="D48" s="721">
        <v>14795740.977128003</v>
      </c>
      <c r="E48" s="720">
        <v>2839722490.9628386</v>
      </c>
      <c r="G48" s="724" t="str">
        <f>A48</f>
        <v>TOTAL VERSEMENTS AUX ÉTABLISSEMENTS SANITAIRES PRIVÉS</v>
      </c>
      <c r="H48" s="785">
        <v>4.581568393024904E-2</v>
      </c>
      <c r="I48" s="784">
        <v>-5.6162531080982125E-3</v>
      </c>
      <c r="J48" s="783">
        <v>-2.8991181840060998E-2</v>
      </c>
      <c r="K48" s="782">
        <v>4.4310232105151615E-2</v>
      </c>
    </row>
    <row r="49" spans="1:11" ht="18" hidden="1" customHeight="1" x14ac:dyDescent="0.2">
      <c r="A49" s="719"/>
      <c r="B49" s="718"/>
      <c r="C49" s="717"/>
      <c r="D49" s="716"/>
      <c r="E49" s="715"/>
      <c r="G49" s="719"/>
      <c r="H49" s="781"/>
      <c r="I49" s="780"/>
      <c r="J49" s="779"/>
      <c r="K49" s="778"/>
    </row>
    <row r="50" spans="1:11" ht="13.5" hidden="1" thickBot="1" x14ac:dyDescent="0.25">
      <c r="A50" s="708"/>
      <c r="B50" s="707"/>
      <c r="C50" s="706"/>
      <c r="D50" s="705"/>
      <c r="E50" s="704"/>
      <c r="G50" s="708"/>
      <c r="H50" s="773"/>
      <c r="I50" s="772"/>
      <c r="J50" s="771"/>
      <c r="K50" s="770"/>
    </row>
    <row r="51" spans="1:11" ht="13.5" hidden="1" thickBot="1" x14ac:dyDescent="0.25">
      <c r="A51" s="708"/>
      <c r="B51" s="707"/>
      <c r="C51" s="706"/>
      <c r="D51" s="705"/>
      <c r="E51" s="704"/>
      <c r="G51" s="708"/>
      <c r="H51" s="773"/>
      <c r="I51" s="772"/>
      <c r="J51" s="771"/>
      <c r="K51" s="770"/>
    </row>
    <row r="52" spans="1:11" ht="10.5" hidden="1" customHeight="1" thickBot="1" x14ac:dyDescent="0.25">
      <c r="A52" s="708"/>
      <c r="B52" s="707"/>
      <c r="C52" s="706"/>
      <c r="D52" s="705"/>
      <c r="E52" s="704"/>
      <c r="G52" s="708"/>
      <c r="H52" s="773"/>
      <c r="I52" s="772"/>
      <c r="J52" s="771"/>
      <c r="K52" s="770"/>
    </row>
    <row r="53" spans="1:11" s="709" customFormat="1" ht="40.5" customHeight="1" thickBot="1" x14ac:dyDescent="0.25">
      <c r="A53" s="714" t="s">
        <v>475</v>
      </c>
      <c r="B53" s="713">
        <v>227561019.2347357</v>
      </c>
      <c r="C53" s="712"/>
      <c r="D53" s="711"/>
      <c r="E53" s="710">
        <v>227561019.2347357</v>
      </c>
      <c r="G53" s="714" t="s">
        <v>475</v>
      </c>
      <c r="H53" s="777">
        <v>0.15201108358332771</v>
      </c>
      <c r="I53" s="776"/>
      <c r="J53" s="775"/>
      <c r="K53" s="774">
        <v>0.15201108358332771</v>
      </c>
    </row>
    <row r="54" spans="1:11" ht="21.75" customHeight="1" x14ac:dyDescent="0.2">
      <c r="A54" s="708" t="s">
        <v>504</v>
      </c>
      <c r="B54" s="707"/>
      <c r="C54" s="706">
        <v>193081706.11000001</v>
      </c>
      <c r="D54" s="705"/>
      <c r="E54" s="704">
        <v>193081706.11000001</v>
      </c>
      <c r="G54" s="708" t="str">
        <f>A54</f>
        <v>Prestations en espèces maternité</v>
      </c>
      <c r="H54" s="773"/>
      <c r="I54" s="772">
        <v>5.0434788055588431E-2</v>
      </c>
      <c r="J54" s="771"/>
      <c r="K54" s="770">
        <v>5.0434788055588431E-2</v>
      </c>
    </row>
    <row r="55" spans="1:11" ht="21.75" customHeight="1" x14ac:dyDescent="0.2">
      <c r="A55" s="708" t="s">
        <v>298</v>
      </c>
      <c r="B55" s="707">
        <v>67330.220000000016</v>
      </c>
      <c r="C55" s="706"/>
      <c r="D55" s="705"/>
      <c r="E55" s="704">
        <v>67330.220000000016</v>
      </c>
      <c r="G55" s="708" t="str">
        <f>A55</f>
        <v>Allocation accompagnement fin de vie</v>
      </c>
      <c r="H55" s="773">
        <v>-0.15231863952433322</v>
      </c>
      <c r="I55" s="772"/>
      <c r="J55" s="771"/>
      <c r="K55" s="770">
        <v>-0.15231863952433322</v>
      </c>
    </row>
    <row r="56" spans="1:11" ht="21.75" customHeight="1" x14ac:dyDescent="0.2">
      <c r="A56" s="708" t="s">
        <v>421</v>
      </c>
      <c r="B56" s="707">
        <v>25444.691349999994</v>
      </c>
      <c r="C56" s="706"/>
      <c r="D56" s="705"/>
      <c r="E56" s="704">
        <v>25444.691349999994</v>
      </c>
      <c r="G56" s="708" t="s">
        <v>421</v>
      </c>
      <c r="H56" s="773">
        <v>-0.94477306198621824</v>
      </c>
      <c r="I56" s="772"/>
      <c r="J56" s="771"/>
      <c r="K56" s="770">
        <v>-0.94477306198621824</v>
      </c>
    </row>
    <row r="57" spans="1:11" ht="21.75" customHeight="1" x14ac:dyDescent="0.2">
      <c r="A57" s="708" t="s">
        <v>495</v>
      </c>
      <c r="B57" s="707"/>
      <c r="C57" s="706"/>
      <c r="D57" s="705"/>
      <c r="E57" s="704"/>
      <c r="G57" s="708" t="s">
        <v>495</v>
      </c>
      <c r="H57" s="773"/>
      <c r="I57" s="772"/>
      <c r="J57" s="771"/>
      <c r="K57" s="770"/>
    </row>
    <row r="58" spans="1:11" ht="21.75" customHeight="1" x14ac:dyDescent="0.2">
      <c r="A58" s="708" t="s">
        <v>389</v>
      </c>
      <c r="B58" s="707">
        <v>13996.650000000003</v>
      </c>
      <c r="C58" s="706">
        <v>206.98000000000002</v>
      </c>
      <c r="D58" s="705">
        <v>198.06</v>
      </c>
      <c r="E58" s="704">
        <v>14401.690000000002</v>
      </c>
      <c r="G58" s="708" t="s">
        <v>389</v>
      </c>
      <c r="H58" s="773">
        <v>0.38711301433329837</v>
      </c>
      <c r="I58" s="772">
        <v>0.68523041849861599</v>
      </c>
      <c r="J58" s="771">
        <v>0.54673955486138226</v>
      </c>
      <c r="K58" s="770">
        <v>0.39263017630176344</v>
      </c>
    </row>
    <row r="59" spans="1:11" ht="21.75" hidden="1" customHeight="1" x14ac:dyDescent="0.2">
      <c r="A59" s="708"/>
      <c r="B59" s="707"/>
      <c r="C59" s="706"/>
      <c r="D59" s="705"/>
      <c r="E59" s="704"/>
      <c r="G59" s="708"/>
      <c r="H59" s="773"/>
      <c r="I59" s="772"/>
      <c r="J59" s="771"/>
      <c r="K59" s="770"/>
    </row>
    <row r="60" spans="1:11" ht="21.75" customHeight="1" x14ac:dyDescent="0.2">
      <c r="A60" s="708" t="s">
        <v>384</v>
      </c>
      <c r="B60" s="707">
        <v>754684350</v>
      </c>
      <c r="C60" s="706"/>
      <c r="D60" s="705"/>
      <c r="E60" s="704">
        <v>754684350</v>
      </c>
      <c r="G60" s="708" t="s">
        <v>384</v>
      </c>
      <c r="H60" s="773">
        <v>0</v>
      </c>
      <c r="I60" s="772"/>
      <c r="J60" s="771"/>
      <c r="K60" s="770">
        <v>0</v>
      </c>
    </row>
    <row r="61" spans="1:11" ht="20.25" customHeight="1" thickBot="1" x14ac:dyDescent="0.25">
      <c r="A61" s="703" t="s">
        <v>503</v>
      </c>
      <c r="B61" s="702">
        <v>6094.5</v>
      </c>
      <c r="C61" s="701"/>
      <c r="D61" s="700">
        <v>737238443.10000002</v>
      </c>
      <c r="E61" s="699">
        <v>737244537.60000002</v>
      </c>
      <c r="G61" s="703" t="str">
        <f>A61</f>
        <v>Incapacité permanente AT, charges d'expertise, préjudice amiante</v>
      </c>
      <c r="H61" s="769">
        <v>2.2271644162033359</v>
      </c>
      <c r="I61" s="768"/>
      <c r="J61" s="767">
        <v>5.880452153305793E-3</v>
      </c>
      <c r="K61" s="766">
        <v>5.8861756092802864E-3</v>
      </c>
    </row>
    <row r="62" spans="1:11" ht="22.5" customHeight="1" thickBot="1" x14ac:dyDescent="0.25">
      <c r="A62" s="703" t="s">
        <v>502</v>
      </c>
      <c r="B62" s="702"/>
      <c r="C62" s="701"/>
      <c r="D62" s="700"/>
      <c r="E62" s="699">
        <v>1251707478.9099996</v>
      </c>
      <c r="G62" s="703" t="str">
        <f>A62</f>
        <v>Assurance Invalidité</v>
      </c>
      <c r="H62" s="769"/>
      <c r="I62" s="768"/>
      <c r="J62" s="767"/>
      <c r="K62" s="766">
        <v>2.9814839377120483E-2</v>
      </c>
    </row>
    <row r="63" spans="1:11" ht="19.5" customHeight="1" thickBot="1" x14ac:dyDescent="0.25">
      <c r="A63" s="703" t="s">
        <v>501</v>
      </c>
      <c r="B63" s="702"/>
      <c r="C63" s="701"/>
      <c r="D63" s="700"/>
      <c r="E63" s="699">
        <v>19112847.619999997</v>
      </c>
      <c r="G63" s="703" t="str">
        <f>A63</f>
        <v>Assurance Décès</v>
      </c>
      <c r="H63" s="769"/>
      <c r="I63" s="768"/>
      <c r="J63" s="767"/>
      <c r="K63" s="766">
        <v>0.11613094436076499</v>
      </c>
    </row>
    <row r="64" spans="1:11" ht="19.5" customHeight="1" thickBot="1" x14ac:dyDescent="0.25">
      <c r="A64" s="703" t="s">
        <v>240</v>
      </c>
      <c r="B64" s="702">
        <v>11668687.859999988</v>
      </c>
      <c r="C64" s="701">
        <v>157904.45999999996</v>
      </c>
      <c r="D64" s="700">
        <v>25231.559999999998</v>
      </c>
      <c r="E64" s="699">
        <v>11851823.87999999</v>
      </c>
      <c r="G64" s="703" t="s">
        <v>240</v>
      </c>
      <c r="H64" s="769">
        <v>-0.27111430096754896</v>
      </c>
      <c r="I64" s="768">
        <v>1.5439857863038182</v>
      </c>
      <c r="J64" s="767">
        <v>2.4869871419252836</v>
      </c>
      <c r="K64" s="766">
        <v>-0.26286588036660596</v>
      </c>
    </row>
    <row r="65" spans="1:11" ht="19.5" customHeight="1" thickBot="1" x14ac:dyDescent="0.25">
      <c r="A65" s="703" t="s">
        <v>433</v>
      </c>
      <c r="B65" s="702">
        <v>14618318.52</v>
      </c>
      <c r="C65" s="701"/>
      <c r="D65" s="700"/>
      <c r="E65" s="699">
        <v>14618318.52</v>
      </c>
      <c r="G65" s="703" t="str">
        <f>A65</f>
        <v>Fonds pour l'innovation du système de santé (FISS-ART. 51)</v>
      </c>
      <c r="H65" s="769">
        <v>-0.23773513723896544</v>
      </c>
      <c r="I65" s="768"/>
      <c r="J65" s="767"/>
      <c r="K65" s="766">
        <v>-0.23773513723896544</v>
      </c>
    </row>
    <row r="66" spans="1:11" s="693" customFormat="1" ht="23.25" customHeight="1" thickBot="1" x14ac:dyDescent="0.25">
      <c r="A66" s="698" t="s">
        <v>500</v>
      </c>
      <c r="B66" s="697">
        <v>32769888384.640743</v>
      </c>
      <c r="C66" s="696">
        <v>854820199.46124029</v>
      </c>
      <c r="D66" s="695">
        <v>1693387447.0467823</v>
      </c>
      <c r="E66" s="694">
        <v>36588916357.678764</v>
      </c>
      <c r="G66" s="698" t="str">
        <f>A66</f>
        <v>TOTAL STATISTIQUE MENSUELLE DES DÉPENSES</v>
      </c>
      <c r="H66" s="765">
        <v>2.4630458121528642E-2</v>
      </c>
      <c r="I66" s="764">
        <v>-8.2581715549905343E-3</v>
      </c>
      <c r="J66" s="763">
        <v>7.1306196442290526E-2</v>
      </c>
      <c r="K66" s="762">
        <v>2.6125228152627855E-2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J186" sqref="J186"/>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28.2.2024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27628462</v>
      </c>
      <c r="D10" s="30">
        <v>10090000</v>
      </c>
      <c r="E10" s="30">
        <v>37718462</v>
      </c>
      <c r="F10" s="222">
        <v>449038</v>
      </c>
      <c r="G10" s="179">
        <v>5.0898317875601062E-2</v>
      </c>
      <c r="H10" s="20"/>
    </row>
    <row r="11" spans="1:8" ht="10.5" customHeight="1" x14ac:dyDescent="0.2">
      <c r="B11" s="16" t="s">
        <v>23</v>
      </c>
      <c r="C11" s="30">
        <v>548456</v>
      </c>
      <c r="D11" s="30">
        <v>1627862</v>
      </c>
      <c r="E11" s="30">
        <v>2176318</v>
      </c>
      <c r="F11" s="222">
        <v>985</v>
      </c>
      <c r="G11" s="179">
        <v>-6.3031622797897091E-2</v>
      </c>
      <c r="H11" s="20"/>
    </row>
    <row r="12" spans="1:8" ht="10.5" customHeight="1" x14ac:dyDescent="0.2">
      <c r="B12" s="33" t="s">
        <v>193</v>
      </c>
      <c r="C12" s="30">
        <v>106490.94000000005</v>
      </c>
      <c r="D12" s="30">
        <v>427028.62</v>
      </c>
      <c r="E12" s="30">
        <v>533519.56000000006</v>
      </c>
      <c r="F12" s="222">
        <v>411532.6</v>
      </c>
      <c r="G12" s="179">
        <v>-4.6825538021798341E-2</v>
      </c>
      <c r="H12" s="20"/>
    </row>
    <row r="13" spans="1:8" ht="10.5" customHeight="1" x14ac:dyDescent="0.2">
      <c r="B13" s="33" t="s">
        <v>194</v>
      </c>
      <c r="C13" s="30">
        <v>1417044</v>
      </c>
      <c r="D13" s="30">
        <v>614932</v>
      </c>
      <c r="E13" s="30">
        <v>2031976</v>
      </c>
      <c r="F13" s="222">
        <v>109244</v>
      </c>
      <c r="G13" s="179">
        <v>6.6692144391505837E-2</v>
      </c>
      <c r="H13" s="20"/>
    </row>
    <row r="14" spans="1:8" x14ac:dyDescent="0.2">
      <c r="B14" s="33" t="s">
        <v>322</v>
      </c>
      <c r="C14" s="30">
        <v>58146</v>
      </c>
      <c r="D14" s="30">
        <v>18276</v>
      </c>
      <c r="E14" s="30">
        <v>76422</v>
      </c>
      <c r="F14" s="222">
        <v>5064</v>
      </c>
      <c r="G14" s="179">
        <v>0.11042980442300432</v>
      </c>
      <c r="H14" s="20"/>
    </row>
    <row r="15" spans="1:8" x14ac:dyDescent="0.2">
      <c r="B15" s="33" t="s">
        <v>324</v>
      </c>
      <c r="C15" s="30">
        <v>5</v>
      </c>
      <c r="D15" s="30">
        <v>3</v>
      </c>
      <c r="E15" s="30">
        <v>8</v>
      </c>
      <c r="F15" s="222">
        <v>3</v>
      </c>
      <c r="G15" s="179">
        <v>-0.33333333333333337</v>
      </c>
      <c r="H15" s="20"/>
    </row>
    <row r="16" spans="1:8" x14ac:dyDescent="0.2">
      <c r="B16" s="33" t="s">
        <v>325</v>
      </c>
      <c r="C16" s="30">
        <v>37</v>
      </c>
      <c r="D16" s="30">
        <v>569</v>
      </c>
      <c r="E16" s="30">
        <v>606</v>
      </c>
      <c r="F16" s="222">
        <v>545</v>
      </c>
      <c r="G16" s="179">
        <v>4.663212435233155E-2</v>
      </c>
      <c r="H16" s="20"/>
    </row>
    <row r="17" spans="1:8" x14ac:dyDescent="0.2">
      <c r="B17" s="33" t="s">
        <v>320</v>
      </c>
      <c r="C17" s="30">
        <v>326667</v>
      </c>
      <c r="D17" s="30">
        <v>162405</v>
      </c>
      <c r="E17" s="30">
        <v>489072</v>
      </c>
      <c r="F17" s="222">
        <v>11612</v>
      </c>
      <c r="G17" s="179">
        <v>-4.1063498132407839E-2</v>
      </c>
      <c r="H17" s="20"/>
    </row>
    <row r="18" spans="1:8" x14ac:dyDescent="0.2">
      <c r="B18" s="33" t="s">
        <v>321</v>
      </c>
      <c r="C18" s="30">
        <v>58062</v>
      </c>
      <c r="D18" s="30">
        <v>3085</v>
      </c>
      <c r="E18" s="30">
        <v>61147</v>
      </c>
      <c r="F18" s="222">
        <v>114</v>
      </c>
      <c r="G18" s="179">
        <v>0.21359531606628956</v>
      </c>
      <c r="H18" s="20"/>
    </row>
    <row r="19" spans="1:8" x14ac:dyDescent="0.2">
      <c r="B19" s="33" t="s">
        <v>323</v>
      </c>
      <c r="C19" s="30">
        <v>974127</v>
      </c>
      <c r="D19" s="30">
        <v>430594</v>
      </c>
      <c r="E19" s="30">
        <v>1404721</v>
      </c>
      <c r="F19" s="222">
        <v>91906</v>
      </c>
      <c r="G19" s="179">
        <v>0.10163914113114147</v>
      </c>
      <c r="H19" s="20"/>
    </row>
    <row r="20" spans="1:8" x14ac:dyDescent="0.2">
      <c r="B20" s="16" t="s">
        <v>195</v>
      </c>
      <c r="C20" s="30">
        <v>1523534.9400000002</v>
      </c>
      <c r="D20" s="30">
        <v>1041960.62</v>
      </c>
      <c r="E20" s="30">
        <v>2565495.56</v>
      </c>
      <c r="F20" s="222">
        <v>520776.6</v>
      </c>
      <c r="G20" s="179">
        <v>4.0912065649526763E-2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9958330</v>
      </c>
      <c r="D23" s="30">
        <v>4107732</v>
      </c>
      <c r="E23" s="30">
        <v>14066062</v>
      </c>
      <c r="F23" s="222">
        <v>1053962</v>
      </c>
      <c r="G23" s="179">
        <v>2.4645283877066992E-2</v>
      </c>
      <c r="H23" s="20"/>
    </row>
    <row r="24" spans="1:8" ht="10.5" customHeight="1" x14ac:dyDescent="0.2">
      <c r="B24" s="16" t="s">
        <v>23</v>
      </c>
      <c r="C24" s="30">
        <v>3944</v>
      </c>
      <c r="D24" s="30">
        <v>6106</v>
      </c>
      <c r="E24" s="30">
        <v>10050</v>
      </c>
      <c r="F24" s="222">
        <v>29</v>
      </c>
      <c r="G24" s="179">
        <v>-0.29636630959882382</v>
      </c>
      <c r="H24" s="34"/>
    </row>
    <row r="25" spans="1:8" ht="10.5" customHeight="1" x14ac:dyDescent="0.2">
      <c r="B25" s="33" t="s">
        <v>193</v>
      </c>
      <c r="C25" s="30">
        <v>493246.58999999997</v>
      </c>
      <c r="D25" s="30">
        <v>3698160.73</v>
      </c>
      <c r="E25" s="30">
        <v>4191407.32</v>
      </c>
      <c r="F25" s="222">
        <v>3558680.8</v>
      </c>
      <c r="G25" s="179">
        <v>4.1070197230893779E-2</v>
      </c>
      <c r="H25" s="34"/>
    </row>
    <row r="26" spans="1:8" ht="10.5" customHeight="1" x14ac:dyDescent="0.2">
      <c r="B26" s="33" t="s">
        <v>194</v>
      </c>
      <c r="C26" s="30">
        <v>20800393</v>
      </c>
      <c r="D26" s="30">
        <v>11250596.5</v>
      </c>
      <c r="E26" s="30">
        <v>32050989.5</v>
      </c>
      <c r="F26" s="222">
        <v>5257974</v>
      </c>
      <c r="G26" s="179">
        <v>6.4429205919810384E-2</v>
      </c>
      <c r="H26" s="34"/>
    </row>
    <row r="27" spans="1:8" ht="10.5" customHeight="1" x14ac:dyDescent="0.2">
      <c r="B27" s="33" t="s">
        <v>322</v>
      </c>
      <c r="C27" s="30">
        <v>371690.5</v>
      </c>
      <c r="D27" s="30">
        <v>1146383</v>
      </c>
      <c r="E27" s="30">
        <v>1518073.5</v>
      </c>
      <c r="F27" s="222">
        <v>983599</v>
      </c>
      <c r="G27" s="179">
        <v>7.5024280705133561E-2</v>
      </c>
      <c r="H27" s="34"/>
    </row>
    <row r="28" spans="1:8" ht="10.5" customHeight="1" x14ac:dyDescent="0.2">
      <c r="B28" s="33" t="s">
        <v>324</v>
      </c>
      <c r="C28" s="30">
        <v>1304</v>
      </c>
      <c r="D28" s="30">
        <v>19159</v>
      </c>
      <c r="E28" s="30">
        <v>20463</v>
      </c>
      <c r="F28" s="222">
        <v>19831</v>
      </c>
      <c r="G28" s="179">
        <v>-5.7265272274947043E-2</v>
      </c>
      <c r="H28" s="34"/>
    </row>
    <row r="29" spans="1:8" ht="10.5" customHeight="1" x14ac:dyDescent="0.2">
      <c r="B29" s="33" t="s">
        <v>325</v>
      </c>
      <c r="C29" s="30">
        <v>15565</v>
      </c>
      <c r="D29" s="30">
        <v>1461440</v>
      </c>
      <c r="E29" s="30">
        <v>1477005</v>
      </c>
      <c r="F29" s="222">
        <v>1456803</v>
      </c>
      <c r="G29" s="179">
        <v>7.9352215478019072E-2</v>
      </c>
      <c r="H29" s="34"/>
    </row>
    <row r="30" spans="1:8" ht="10.5" customHeight="1" x14ac:dyDescent="0.2">
      <c r="B30" s="33" t="s">
        <v>320</v>
      </c>
      <c r="C30" s="30">
        <v>3392809</v>
      </c>
      <c r="D30" s="30">
        <v>1371733</v>
      </c>
      <c r="E30" s="30">
        <v>4764542</v>
      </c>
      <c r="F30" s="222">
        <v>141918</v>
      </c>
      <c r="G30" s="179">
        <v>5.254900401398821E-2</v>
      </c>
      <c r="H30" s="34"/>
    </row>
    <row r="31" spans="1:8" ht="10.5" customHeight="1" x14ac:dyDescent="0.2">
      <c r="B31" s="33" t="s">
        <v>321</v>
      </c>
      <c r="C31" s="30">
        <v>8324864</v>
      </c>
      <c r="D31" s="30">
        <v>2661491</v>
      </c>
      <c r="E31" s="30">
        <v>10986355</v>
      </c>
      <c r="F31" s="222">
        <v>722200</v>
      </c>
      <c r="G31" s="179">
        <v>7.982818646770129E-2</v>
      </c>
      <c r="H31" s="34"/>
    </row>
    <row r="32" spans="1:8" ht="10.5" customHeight="1" x14ac:dyDescent="0.2">
      <c r="B32" s="33" t="s">
        <v>323</v>
      </c>
      <c r="C32" s="30">
        <v>8694160.5</v>
      </c>
      <c r="D32" s="30">
        <v>4590390.5</v>
      </c>
      <c r="E32" s="30">
        <v>13284551</v>
      </c>
      <c r="F32" s="222">
        <v>1933623</v>
      </c>
      <c r="G32" s="179">
        <v>5.3671234421735381E-2</v>
      </c>
      <c r="H32" s="34"/>
    </row>
    <row r="33" spans="1:8" ht="10.5" customHeight="1" x14ac:dyDescent="0.2">
      <c r="B33" s="269" t="s">
        <v>195</v>
      </c>
      <c r="C33" s="30">
        <v>21293639.59</v>
      </c>
      <c r="D33" s="30">
        <v>14948757.23</v>
      </c>
      <c r="E33" s="30">
        <v>36242396.820000008</v>
      </c>
      <c r="F33" s="222">
        <v>8816654.8000000007</v>
      </c>
      <c r="G33" s="179">
        <v>6.1674288088035878E-2</v>
      </c>
      <c r="H33" s="34"/>
    </row>
    <row r="34" spans="1:8" ht="10.5" customHeight="1" x14ac:dyDescent="0.2">
      <c r="B34" s="16" t="s">
        <v>196</v>
      </c>
      <c r="C34" s="30">
        <v>9077</v>
      </c>
      <c r="D34" s="30">
        <v>682</v>
      </c>
      <c r="E34" s="30">
        <v>9759</v>
      </c>
      <c r="F34" s="222">
        <v>39</v>
      </c>
      <c r="G34" s="179">
        <v>-0.29639509733237202</v>
      </c>
      <c r="H34" s="34"/>
    </row>
    <row r="35" spans="1:8" ht="10.5" customHeight="1" x14ac:dyDescent="0.2">
      <c r="B35" s="16" t="s">
        <v>197</v>
      </c>
      <c r="C35" s="30">
        <v>6140</v>
      </c>
      <c r="D35" s="30">
        <v>494</v>
      </c>
      <c r="E35" s="30">
        <v>6634</v>
      </c>
      <c r="F35" s="222">
        <v>11</v>
      </c>
      <c r="G35" s="179">
        <v>-0.17116441779110447</v>
      </c>
      <c r="H35" s="34"/>
    </row>
    <row r="36" spans="1:8" ht="10.5" customHeight="1" x14ac:dyDescent="0.2">
      <c r="B36" s="16" t="s">
        <v>198</v>
      </c>
      <c r="C36" s="30">
        <v>41263.94</v>
      </c>
      <c r="D36" s="30">
        <v>552417.5</v>
      </c>
      <c r="E36" s="30">
        <v>593681.43999999994</v>
      </c>
      <c r="F36" s="222"/>
      <c r="G36" s="179">
        <v>-4.4015916948230926E-2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37586792</v>
      </c>
      <c r="D39" s="30">
        <v>14197732</v>
      </c>
      <c r="E39" s="30">
        <v>51784524</v>
      </c>
      <c r="F39" s="222">
        <v>1503000</v>
      </c>
      <c r="G39" s="179">
        <v>4.363513156634613E-2</v>
      </c>
      <c r="H39" s="34"/>
    </row>
    <row r="40" spans="1:8" ht="10.5" customHeight="1" x14ac:dyDescent="0.2">
      <c r="B40" s="16" t="s">
        <v>23</v>
      </c>
      <c r="C40" s="30">
        <v>552400</v>
      </c>
      <c r="D40" s="30">
        <v>1633968</v>
      </c>
      <c r="E40" s="30">
        <v>2186368</v>
      </c>
      <c r="F40" s="222">
        <v>1014</v>
      </c>
      <c r="G40" s="179">
        <v>-6.4457686458656904E-2</v>
      </c>
      <c r="H40" s="34"/>
    </row>
    <row r="41" spans="1:8" s="28" customFormat="1" ht="10.5" customHeight="1" x14ac:dyDescent="0.2">
      <c r="A41" s="24"/>
      <c r="B41" s="33" t="s">
        <v>193</v>
      </c>
      <c r="C41" s="30">
        <v>599737.53</v>
      </c>
      <c r="D41" s="30">
        <v>4125189.35</v>
      </c>
      <c r="E41" s="30">
        <v>4724926.88</v>
      </c>
      <c r="F41" s="222">
        <v>3970213.4</v>
      </c>
      <c r="G41" s="179">
        <v>3.0341870084431566E-2</v>
      </c>
      <c r="H41" s="27"/>
    </row>
    <row r="42" spans="1:8" ht="10.5" customHeight="1" x14ac:dyDescent="0.2">
      <c r="B42" s="33" t="s">
        <v>194</v>
      </c>
      <c r="C42" s="30">
        <v>22217437</v>
      </c>
      <c r="D42" s="30">
        <v>11865528.5</v>
      </c>
      <c r="E42" s="30">
        <v>34082965.5</v>
      </c>
      <c r="F42" s="222">
        <v>5367218</v>
      </c>
      <c r="G42" s="179">
        <v>6.4563849782620419E-2</v>
      </c>
      <c r="H42" s="34"/>
    </row>
    <row r="43" spans="1:8" ht="10.5" customHeight="1" x14ac:dyDescent="0.2">
      <c r="B43" s="33" t="s">
        <v>322</v>
      </c>
      <c r="C43" s="30">
        <v>429836.5</v>
      </c>
      <c r="D43" s="30">
        <v>1164659</v>
      </c>
      <c r="E43" s="30">
        <v>1594495.5</v>
      </c>
      <c r="F43" s="222">
        <v>988663</v>
      </c>
      <c r="G43" s="179">
        <v>7.6669627600903789E-2</v>
      </c>
      <c r="H43" s="34"/>
    </row>
    <row r="44" spans="1:8" ht="10.5" customHeight="1" x14ac:dyDescent="0.2">
      <c r="B44" s="33" t="s">
        <v>324</v>
      </c>
      <c r="C44" s="30">
        <v>1309</v>
      </c>
      <c r="D44" s="30">
        <v>19162</v>
      </c>
      <c r="E44" s="343">
        <v>20471</v>
      </c>
      <c r="F44" s="222">
        <v>19834</v>
      </c>
      <c r="G44" s="344">
        <v>-5.7417810111428325E-2</v>
      </c>
      <c r="H44" s="34"/>
    </row>
    <row r="45" spans="1:8" ht="10.5" customHeight="1" x14ac:dyDescent="0.2">
      <c r="B45" s="33" t="s">
        <v>325</v>
      </c>
      <c r="C45" s="30">
        <v>15602</v>
      </c>
      <c r="D45" s="30">
        <v>1462009</v>
      </c>
      <c r="E45" s="343">
        <v>1477611</v>
      </c>
      <c r="F45" s="222">
        <v>1457348</v>
      </c>
      <c r="G45" s="344">
        <v>7.9338376928510534E-2</v>
      </c>
      <c r="H45" s="34"/>
    </row>
    <row r="46" spans="1:8" ht="10.5" customHeight="1" x14ac:dyDescent="0.2">
      <c r="B46" s="33" t="s">
        <v>320</v>
      </c>
      <c r="C46" s="30">
        <v>3719476</v>
      </c>
      <c r="D46" s="30">
        <v>1534138</v>
      </c>
      <c r="E46" s="343">
        <v>5253614</v>
      </c>
      <c r="F46" s="222">
        <v>153530</v>
      </c>
      <c r="G46" s="344">
        <v>4.3069796900143675E-2</v>
      </c>
      <c r="H46" s="34"/>
    </row>
    <row r="47" spans="1:8" ht="10.5" customHeight="1" x14ac:dyDescent="0.2">
      <c r="B47" s="33" t="s">
        <v>321</v>
      </c>
      <c r="C47" s="30">
        <v>8382926</v>
      </c>
      <c r="D47" s="30">
        <v>2664576</v>
      </c>
      <c r="E47" s="343">
        <v>11047502</v>
      </c>
      <c r="F47" s="222">
        <v>722314</v>
      </c>
      <c r="G47" s="344">
        <v>8.0487369889807869E-2</v>
      </c>
      <c r="H47" s="34"/>
    </row>
    <row r="48" spans="1:8" ht="10.5" customHeight="1" x14ac:dyDescent="0.2">
      <c r="B48" s="33" t="s">
        <v>323</v>
      </c>
      <c r="C48" s="30">
        <v>9668287.5</v>
      </c>
      <c r="D48" s="30">
        <v>5020984.5</v>
      </c>
      <c r="E48" s="343">
        <v>14689272</v>
      </c>
      <c r="F48" s="222">
        <v>2025529</v>
      </c>
      <c r="G48" s="344">
        <v>5.8076970450889887E-2</v>
      </c>
      <c r="H48" s="34"/>
    </row>
    <row r="49" spans="1:8" ht="10.5" customHeight="1" x14ac:dyDescent="0.2">
      <c r="B49" s="269" t="s">
        <v>195</v>
      </c>
      <c r="C49" s="30">
        <v>22817174.530000001</v>
      </c>
      <c r="D49" s="30">
        <v>15990717.850000001</v>
      </c>
      <c r="E49" s="343">
        <v>38807892.380000003</v>
      </c>
      <c r="F49" s="222">
        <v>9337431.4000000004</v>
      </c>
      <c r="G49" s="344">
        <v>6.0276214517102522E-2</v>
      </c>
      <c r="H49" s="34"/>
    </row>
    <row r="50" spans="1:8" ht="10.5" customHeight="1" x14ac:dyDescent="0.2">
      <c r="B50" s="16" t="s">
        <v>196</v>
      </c>
      <c r="C50" s="30">
        <v>9077</v>
      </c>
      <c r="D50" s="30">
        <v>682</v>
      </c>
      <c r="E50" s="343">
        <v>9759</v>
      </c>
      <c r="F50" s="222">
        <v>39</v>
      </c>
      <c r="G50" s="344">
        <v>-0.29639509733237202</v>
      </c>
      <c r="H50" s="34"/>
    </row>
    <row r="51" spans="1:8" s="28" customFormat="1" ht="10.5" customHeight="1" x14ac:dyDescent="0.2">
      <c r="A51" s="24"/>
      <c r="B51" s="16" t="s">
        <v>197</v>
      </c>
      <c r="C51" s="30">
        <v>6140</v>
      </c>
      <c r="D51" s="30">
        <v>494</v>
      </c>
      <c r="E51" s="343">
        <v>6634</v>
      </c>
      <c r="F51" s="222">
        <v>11</v>
      </c>
      <c r="G51" s="344">
        <v>-0.17116441779110447</v>
      </c>
      <c r="H51" s="27"/>
    </row>
    <row r="52" spans="1:8" ht="10.5" customHeight="1" x14ac:dyDescent="0.2">
      <c r="B52" s="16" t="s">
        <v>198</v>
      </c>
      <c r="C52" s="30">
        <v>41263.94</v>
      </c>
      <c r="D52" s="30">
        <v>552417.5</v>
      </c>
      <c r="E52" s="343">
        <v>593681.43999999994</v>
      </c>
      <c r="F52" s="222"/>
      <c r="G52" s="344">
        <v>-4.4015916948230926E-2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642705</v>
      </c>
      <c r="D55" s="30">
        <v>286434</v>
      </c>
      <c r="E55" s="30">
        <v>929139</v>
      </c>
      <c r="F55" s="222">
        <v>398</v>
      </c>
      <c r="G55" s="179">
        <v>0.13731689672773473</v>
      </c>
      <c r="H55" s="34"/>
    </row>
    <row r="56" spans="1:8" ht="10.5" customHeight="1" x14ac:dyDescent="0.2">
      <c r="B56" s="16" t="s">
        <v>23</v>
      </c>
      <c r="C56" s="30">
        <v>5710</v>
      </c>
      <c r="D56" s="30">
        <v>10795</v>
      </c>
      <c r="E56" s="30">
        <v>16505</v>
      </c>
      <c r="F56" s="222"/>
      <c r="G56" s="179">
        <v>-7.2804898601202206E-2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1769615</v>
      </c>
      <c r="D59" s="30">
        <v>122795</v>
      </c>
      <c r="E59" s="30">
        <v>1892410</v>
      </c>
      <c r="F59" s="222">
        <v>56</v>
      </c>
      <c r="G59" s="179">
        <v>3.3176224842941471E-2</v>
      </c>
      <c r="H59" s="36"/>
    </row>
    <row r="60" spans="1:8" s="28" customFormat="1" ht="10.5" customHeight="1" x14ac:dyDescent="0.2">
      <c r="A60" s="24"/>
      <c r="B60" s="16" t="s">
        <v>23</v>
      </c>
      <c r="C60" s="30">
        <v>507</v>
      </c>
      <c r="D60" s="30">
        <v>158</v>
      </c>
      <c r="E60" s="30">
        <v>665</v>
      </c>
      <c r="F60" s="222"/>
      <c r="G60" s="179">
        <v>0.65422885572139311</v>
      </c>
      <c r="H60" s="36"/>
    </row>
    <row r="61" spans="1:8" s="28" customFormat="1" ht="10.5" customHeight="1" x14ac:dyDescent="0.2">
      <c r="A61" s="24"/>
      <c r="B61" s="16" t="s">
        <v>225</v>
      </c>
      <c r="C61" s="30">
        <v>8130968.4600000009</v>
      </c>
      <c r="D61" s="30">
        <v>217548.04</v>
      </c>
      <c r="E61" s="30">
        <v>8348516.5000000009</v>
      </c>
      <c r="F61" s="222">
        <v>213</v>
      </c>
      <c r="G61" s="179">
        <v>5.6046212941266438E-2</v>
      </c>
      <c r="H61" s="36"/>
    </row>
    <row r="62" spans="1:8" s="28" customFormat="1" ht="10.5" customHeight="1" x14ac:dyDescent="0.2">
      <c r="A62" s="24"/>
      <c r="B62" s="16" t="s">
        <v>200</v>
      </c>
      <c r="C62" s="30">
        <v>11332</v>
      </c>
      <c r="D62" s="30">
        <v>77466</v>
      </c>
      <c r="E62" s="30">
        <v>88798</v>
      </c>
      <c r="F62" s="222">
        <v>33</v>
      </c>
      <c r="G62" s="179">
        <v>0.11257564557152344</v>
      </c>
      <c r="H62" s="36"/>
    </row>
    <row r="63" spans="1:8" s="28" customFormat="1" ht="10.5" customHeight="1" x14ac:dyDescent="0.2">
      <c r="A63" s="24"/>
      <c r="B63" s="16" t="s">
        <v>201</v>
      </c>
      <c r="C63" s="30">
        <v>801499</v>
      </c>
      <c r="D63" s="30">
        <v>206826</v>
      </c>
      <c r="E63" s="30">
        <v>1008325</v>
      </c>
      <c r="F63" s="222">
        <v>15655</v>
      </c>
      <c r="G63" s="179">
        <v>6.5932242091598425E-2</v>
      </c>
      <c r="H63" s="36"/>
    </row>
    <row r="64" spans="1:8" s="28" customFormat="1" ht="10.5" customHeight="1" x14ac:dyDescent="0.2">
      <c r="A64" s="24"/>
      <c r="B64" s="16" t="s">
        <v>202</v>
      </c>
      <c r="C64" s="30">
        <v>8894986</v>
      </c>
      <c r="D64" s="30">
        <v>561978</v>
      </c>
      <c r="E64" s="30">
        <v>9456964</v>
      </c>
      <c r="F64" s="222">
        <v>6649</v>
      </c>
      <c r="G64" s="179">
        <v>5.8463515215820605E-2</v>
      </c>
      <c r="H64" s="36"/>
    </row>
    <row r="65" spans="1:8" s="28" customFormat="1" ht="10.5" customHeight="1" x14ac:dyDescent="0.2">
      <c r="A65" s="24"/>
      <c r="B65" s="16" t="s">
        <v>203</v>
      </c>
      <c r="C65" s="30">
        <v>2271325</v>
      </c>
      <c r="D65" s="30">
        <v>172598</v>
      </c>
      <c r="E65" s="30">
        <v>2443923</v>
      </c>
      <c r="F65" s="222">
        <v>23</v>
      </c>
      <c r="G65" s="179">
        <v>2.2706130529702273E-2</v>
      </c>
      <c r="H65" s="36"/>
    </row>
    <row r="66" spans="1:8" s="28" customFormat="1" ht="10.5" customHeight="1" x14ac:dyDescent="0.2">
      <c r="A66" s="24"/>
      <c r="B66" s="16" t="s">
        <v>204</v>
      </c>
      <c r="C66" s="30">
        <v>2858247.62</v>
      </c>
      <c r="D66" s="30">
        <v>34713763</v>
      </c>
      <c r="E66" s="30">
        <v>37572010.619999997</v>
      </c>
      <c r="F66" s="222"/>
      <c r="G66" s="179">
        <v>6.0903275054752237E-2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2092898</v>
      </c>
      <c r="D69" s="30">
        <v>881173</v>
      </c>
      <c r="E69" s="30">
        <v>2974071</v>
      </c>
      <c r="F69" s="222"/>
      <c r="G69" s="179">
        <v>0.16590274549036921</v>
      </c>
      <c r="H69" s="36"/>
    </row>
    <row r="70" spans="1:8" s="28" customFormat="1" ht="10.5" customHeight="1" x14ac:dyDescent="0.2">
      <c r="A70" s="24"/>
      <c r="B70" s="16" t="s">
        <v>23</v>
      </c>
      <c r="C70" s="30">
        <v>5001</v>
      </c>
      <c r="D70" s="30">
        <v>19920</v>
      </c>
      <c r="E70" s="30">
        <v>24921</v>
      </c>
      <c r="F70" s="222"/>
      <c r="G70" s="179">
        <v>0.10710795202132384</v>
      </c>
      <c r="H70" s="36"/>
    </row>
    <row r="71" spans="1:8" s="28" customFormat="1" ht="10.5" customHeight="1" x14ac:dyDescent="0.2">
      <c r="A71" s="24"/>
      <c r="B71" s="33" t="s">
        <v>193</v>
      </c>
      <c r="C71" s="30">
        <v>850332.3</v>
      </c>
      <c r="D71" s="30">
        <v>488439.2</v>
      </c>
      <c r="E71" s="30">
        <v>1338771.5</v>
      </c>
      <c r="F71" s="222"/>
      <c r="G71" s="179">
        <v>0.10049840782735076</v>
      </c>
      <c r="H71" s="36"/>
    </row>
    <row r="72" spans="1:8" ht="10.5" customHeight="1" x14ac:dyDescent="0.2">
      <c r="B72" s="33" t="s">
        <v>194</v>
      </c>
      <c r="C72" s="30">
        <v>1497644.5</v>
      </c>
      <c r="D72" s="30">
        <v>413401</v>
      </c>
      <c r="E72" s="30">
        <v>1911045.5</v>
      </c>
      <c r="F72" s="222"/>
      <c r="G72" s="179">
        <v>8.870203715171332E-2</v>
      </c>
      <c r="H72" s="34"/>
    </row>
    <row r="73" spans="1:8" ht="10.5" customHeight="1" x14ac:dyDescent="0.2">
      <c r="B73" s="33" t="s">
        <v>322</v>
      </c>
      <c r="C73" s="30">
        <v>23110.5</v>
      </c>
      <c r="D73" s="30">
        <v>16442</v>
      </c>
      <c r="E73" s="30">
        <v>39552.5</v>
      </c>
      <c r="F73" s="222"/>
      <c r="G73" s="179">
        <v>0.49398477780505767</v>
      </c>
      <c r="H73" s="34"/>
    </row>
    <row r="74" spans="1:8" ht="10.5" customHeight="1" x14ac:dyDescent="0.2">
      <c r="B74" s="33" t="s">
        <v>324</v>
      </c>
      <c r="C74" s="30">
        <v>25</v>
      </c>
      <c r="D74" s="30">
        <v>515</v>
      </c>
      <c r="E74" s="30">
        <v>540</v>
      </c>
      <c r="F74" s="222"/>
      <c r="G74" s="179">
        <v>0.1637931034482758</v>
      </c>
      <c r="H74" s="34"/>
    </row>
    <row r="75" spans="1:8" ht="10.5" customHeight="1" x14ac:dyDescent="0.2">
      <c r="B75" s="33" t="s">
        <v>325</v>
      </c>
      <c r="C75" s="30">
        <v>201</v>
      </c>
      <c r="D75" s="30">
        <v>7258</v>
      </c>
      <c r="E75" s="30">
        <v>7459</v>
      </c>
      <c r="F75" s="222"/>
      <c r="G75" s="179">
        <v>-0.26599094666404255</v>
      </c>
      <c r="H75" s="34"/>
    </row>
    <row r="76" spans="1:8" ht="10.5" customHeight="1" x14ac:dyDescent="0.2">
      <c r="B76" s="33" t="s">
        <v>320</v>
      </c>
      <c r="C76" s="30">
        <v>98535</v>
      </c>
      <c r="D76" s="30">
        <v>27248</v>
      </c>
      <c r="E76" s="30">
        <v>125783</v>
      </c>
      <c r="F76" s="222"/>
      <c r="G76" s="179">
        <v>8.8163540729462309E-2</v>
      </c>
      <c r="H76" s="34"/>
    </row>
    <row r="77" spans="1:8" ht="10.5" customHeight="1" x14ac:dyDescent="0.2">
      <c r="B77" s="33" t="s">
        <v>321</v>
      </c>
      <c r="C77" s="30">
        <v>397595</v>
      </c>
      <c r="D77" s="30">
        <v>46646</v>
      </c>
      <c r="E77" s="30">
        <v>444241</v>
      </c>
      <c r="F77" s="222"/>
      <c r="G77" s="179">
        <v>0.12858079201682804</v>
      </c>
      <c r="H77" s="34"/>
    </row>
    <row r="78" spans="1:8" ht="10.5" customHeight="1" x14ac:dyDescent="0.2">
      <c r="B78" s="33" t="s">
        <v>323</v>
      </c>
      <c r="C78" s="30">
        <v>978178</v>
      </c>
      <c r="D78" s="30">
        <v>315292</v>
      </c>
      <c r="E78" s="30">
        <v>1293470</v>
      </c>
      <c r="F78" s="222"/>
      <c r="G78" s="179">
        <v>6.9847748904590334E-2</v>
      </c>
      <c r="H78" s="34"/>
    </row>
    <row r="79" spans="1:8" ht="10.5" customHeight="1" x14ac:dyDescent="0.2">
      <c r="B79" s="16" t="s">
        <v>195</v>
      </c>
      <c r="C79" s="30">
        <v>2347976.7999999998</v>
      </c>
      <c r="D79" s="30">
        <v>901840.20000000007</v>
      </c>
      <c r="E79" s="30">
        <v>3249816.9999999995</v>
      </c>
      <c r="F79" s="222"/>
      <c r="G79" s="179">
        <v>9.3530818846991215E-2</v>
      </c>
      <c r="H79" s="34"/>
    </row>
    <row r="80" spans="1:8" ht="10.5" customHeight="1" x14ac:dyDescent="0.2">
      <c r="B80" s="16" t="s">
        <v>196</v>
      </c>
      <c r="C80" s="30">
        <v>2445</v>
      </c>
      <c r="D80" s="30">
        <v>257</v>
      </c>
      <c r="E80" s="30">
        <v>2702</v>
      </c>
      <c r="F80" s="222"/>
      <c r="G80" s="179">
        <v>0.23266423357664223</v>
      </c>
      <c r="H80" s="34"/>
    </row>
    <row r="81" spans="1:8" ht="10.5" customHeight="1" x14ac:dyDescent="0.2">
      <c r="B81" s="16" t="s">
        <v>197</v>
      </c>
      <c r="C81" s="30">
        <v>933</v>
      </c>
      <c r="D81" s="30">
        <v>71</v>
      </c>
      <c r="E81" s="30">
        <v>1004</v>
      </c>
      <c r="F81" s="222"/>
      <c r="G81" s="179">
        <v>0.40419580419580425</v>
      </c>
      <c r="H81" s="34"/>
    </row>
    <row r="82" spans="1:8" s="28" customFormat="1" ht="10.5" customHeight="1" x14ac:dyDescent="0.2">
      <c r="A82" s="24"/>
      <c r="B82" s="16" t="s">
        <v>198</v>
      </c>
      <c r="C82" s="30">
        <v>1370</v>
      </c>
      <c r="D82" s="30">
        <v>18050</v>
      </c>
      <c r="E82" s="30">
        <v>19420</v>
      </c>
      <c r="F82" s="222"/>
      <c r="G82" s="179">
        <v>-0.42789807040801298</v>
      </c>
      <c r="H82" s="36"/>
    </row>
    <row r="83" spans="1:8" s="28" customFormat="1" ht="10.5" customHeight="1" x14ac:dyDescent="0.2">
      <c r="A83" s="24"/>
      <c r="B83" s="16" t="s">
        <v>200</v>
      </c>
      <c r="C83" s="46">
        <v>2245</v>
      </c>
      <c r="D83" s="46">
        <v>25035</v>
      </c>
      <c r="E83" s="46">
        <v>27280</v>
      </c>
      <c r="F83" s="222"/>
      <c r="G83" s="190">
        <v>5.7884452309848733E-3</v>
      </c>
      <c r="H83" s="47"/>
    </row>
    <row r="84" spans="1:8" s="28" customFormat="1" ht="10.5" customHeight="1" x14ac:dyDescent="0.2">
      <c r="A84" s="24"/>
      <c r="B84" s="16" t="s">
        <v>201</v>
      </c>
      <c r="C84" s="46">
        <v>142465</v>
      </c>
      <c r="D84" s="46">
        <v>62654</v>
      </c>
      <c r="E84" s="345">
        <v>205119</v>
      </c>
      <c r="F84" s="222"/>
      <c r="G84" s="346">
        <v>5.009906160249411E-2</v>
      </c>
      <c r="H84" s="47"/>
    </row>
    <row r="85" spans="1:8" s="28" customFormat="1" ht="10.5" customHeight="1" x14ac:dyDescent="0.2">
      <c r="A85" s="24"/>
      <c r="B85" s="16" t="s">
        <v>202</v>
      </c>
      <c r="C85" s="46">
        <v>1594044</v>
      </c>
      <c r="D85" s="46">
        <v>125009</v>
      </c>
      <c r="E85" s="345">
        <v>1719053</v>
      </c>
      <c r="F85" s="222"/>
      <c r="G85" s="346">
        <v>7.404496354670087E-2</v>
      </c>
      <c r="H85" s="47"/>
    </row>
    <row r="86" spans="1:8" s="28" customFormat="1" ht="10.5" customHeight="1" x14ac:dyDescent="0.2">
      <c r="A86" s="24"/>
      <c r="B86" s="16" t="s">
        <v>203</v>
      </c>
      <c r="C86" s="46">
        <v>447371</v>
      </c>
      <c r="D86" s="46">
        <v>45353</v>
      </c>
      <c r="E86" s="345">
        <v>492724</v>
      </c>
      <c r="F86" s="222"/>
      <c r="G86" s="346">
        <v>4.5963249779227056E-2</v>
      </c>
      <c r="H86" s="47"/>
    </row>
    <row r="87" spans="1:8" s="28" customFormat="1" ht="10.5" customHeight="1" x14ac:dyDescent="0.2">
      <c r="A87" s="24"/>
      <c r="B87" s="16" t="s">
        <v>204</v>
      </c>
      <c r="C87" s="46">
        <v>325033.42000000004</v>
      </c>
      <c r="D87" s="46">
        <v>3698084.25</v>
      </c>
      <c r="E87" s="345">
        <v>4023117.67</v>
      </c>
      <c r="F87" s="222"/>
      <c r="G87" s="346">
        <v>0.10411280832196224</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42092010</v>
      </c>
      <c r="D90" s="46">
        <v>15488134</v>
      </c>
      <c r="E90" s="345">
        <v>57580144</v>
      </c>
      <c r="F90" s="222">
        <v>1503454</v>
      </c>
      <c r="G90" s="346">
        <v>5.0371250035343706E-2</v>
      </c>
      <c r="H90" s="47"/>
    </row>
    <row r="91" spans="1:8" ht="10.5" customHeight="1" x14ac:dyDescent="0.2">
      <c r="B91" s="16" t="s">
        <v>23</v>
      </c>
      <c r="C91" s="348">
        <v>563618</v>
      </c>
      <c r="D91" s="46">
        <v>1664841</v>
      </c>
      <c r="E91" s="345">
        <v>2228459</v>
      </c>
      <c r="F91" s="222">
        <v>1014</v>
      </c>
      <c r="G91" s="346">
        <v>-6.2774448957172768E-2</v>
      </c>
      <c r="H91" s="47"/>
    </row>
    <row r="92" spans="1:8" ht="10.5" customHeight="1" x14ac:dyDescent="0.2">
      <c r="B92" s="33" t="s">
        <v>193</v>
      </c>
      <c r="C92" s="348">
        <v>9743831.290000001</v>
      </c>
      <c r="D92" s="46">
        <v>4891109.5900000008</v>
      </c>
      <c r="E92" s="46">
        <v>14634940.880000001</v>
      </c>
      <c r="F92" s="222">
        <v>3970546.4</v>
      </c>
      <c r="G92" s="190">
        <v>5.353349091575299E-2</v>
      </c>
      <c r="H92" s="47"/>
    </row>
    <row r="93" spans="1:8" ht="10.5" customHeight="1" x14ac:dyDescent="0.2">
      <c r="B93" s="33" t="s">
        <v>194</v>
      </c>
      <c r="C93" s="348">
        <v>23715081.5</v>
      </c>
      <c r="D93" s="46">
        <v>12278929.5</v>
      </c>
      <c r="E93" s="46">
        <v>35994011</v>
      </c>
      <c r="F93" s="222">
        <v>5367218</v>
      </c>
      <c r="G93" s="190">
        <v>6.5818491290769554E-2</v>
      </c>
      <c r="H93" s="47"/>
    </row>
    <row r="94" spans="1:8" ht="10.5" customHeight="1" x14ac:dyDescent="0.2">
      <c r="B94" s="33" t="s">
        <v>322</v>
      </c>
      <c r="C94" s="348">
        <v>452947</v>
      </c>
      <c r="D94" s="46">
        <v>1181101</v>
      </c>
      <c r="E94" s="46">
        <v>1634048</v>
      </c>
      <c r="F94" s="222">
        <v>988663</v>
      </c>
      <c r="G94" s="190">
        <v>8.3998816525653774E-2</v>
      </c>
      <c r="H94" s="47"/>
    </row>
    <row r="95" spans="1:8" ht="10.5" customHeight="1" x14ac:dyDescent="0.2">
      <c r="B95" s="33" t="s">
        <v>324</v>
      </c>
      <c r="C95" s="348">
        <v>1334</v>
      </c>
      <c r="D95" s="46">
        <v>19677</v>
      </c>
      <c r="E95" s="46">
        <v>21011</v>
      </c>
      <c r="F95" s="222">
        <v>19834</v>
      </c>
      <c r="G95" s="190">
        <v>-5.2790550897123811E-2</v>
      </c>
      <c r="H95" s="47"/>
    </row>
    <row r="96" spans="1:8" ht="10.5" customHeight="1" x14ac:dyDescent="0.2">
      <c r="B96" s="33" t="s">
        <v>325</v>
      </c>
      <c r="C96" s="348">
        <v>15803</v>
      </c>
      <c r="D96" s="46">
        <v>1469267</v>
      </c>
      <c r="E96" s="46">
        <v>1485070</v>
      </c>
      <c r="F96" s="222">
        <v>1457348</v>
      </c>
      <c r="G96" s="190">
        <v>7.6793901210810311E-2</v>
      </c>
      <c r="H96" s="47"/>
    </row>
    <row r="97" spans="2:8" ht="10.5" customHeight="1" x14ac:dyDescent="0.2">
      <c r="B97" s="33" t="s">
        <v>320</v>
      </c>
      <c r="C97" s="348">
        <v>3818011</v>
      </c>
      <c r="D97" s="46">
        <v>1561386</v>
      </c>
      <c r="E97" s="46">
        <v>5379397</v>
      </c>
      <c r="F97" s="222">
        <v>153530</v>
      </c>
      <c r="G97" s="190">
        <v>4.4081480867585343E-2</v>
      </c>
      <c r="H97" s="47"/>
    </row>
    <row r="98" spans="2:8" ht="10.5" customHeight="1" x14ac:dyDescent="0.2">
      <c r="B98" s="33" t="s">
        <v>321</v>
      </c>
      <c r="C98" s="348">
        <v>8780521</v>
      </c>
      <c r="D98" s="46">
        <v>2711222</v>
      </c>
      <c r="E98" s="46">
        <v>11491743</v>
      </c>
      <c r="F98" s="222">
        <v>722314</v>
      </c>
      <c r="G98" s="190">
        <v>8.227024728572907E-2</v>
      </c>
      <c r="H98" s="47"/>
    </row>
    <row r="99" spans="2:8" ht="10.5" customHeight="1" x14ac:dyDescent="0.2">
      <c r="B99" s="33" t="s">
        <v>323</v>
      </c>
      <c r="C99" s="348">
        <v>10646465.5</v>
      </c>
      <c r="D99" s="46">
        <v>5336276.5</v>
      </c>
      <c r="E99" s="46">
        <v>15982742</v>
      </c>
      <c r="F99" s="222">
        <v>2025529</v>
      </c>
      <c r="G99" s="190">
        <v>5.9019928588052828E-2</v>
      </c>
      <c r="H99" s="47"/>
    </row>
    <row r="100" spans="2:8" ht="10.5" customHeight="1" x14ac:dyDescent="0.2">
      <c r="B100" s="16" t="s">
        <v>195</v>
      </c>
      <c r="C100" s="348">
        <v>33458912.790000003</v>
      </c>
      <c r="D100" s="46">
        <v>17170039.09</v>
      </c>
      <c r="E100" s="46">
        <v>50628951.880000003</v>
      </c>
      <c r="F100" s="222">
        <v>9337764.4000000004</v>
      </c>
      <c r="G100" s="190">
        <v>6.2238015811772573E-2</v>
      </c>
      <c r="H100" s="47"/>
    </row>
    <row r="101" spans="2:8" ht="10.5" customHeight="1" x14ac:dyDescent="0.2">
      <c r="B101" s="16" t="s">
        <v>196</v>
      </c>
      <c r="C101" s="348">
        <v>11522</v>
      </c>
      <c r="D101" s="46">
        <v>939</v>
      </c>
      <c r="E101" s="46">
        <v>12461</v>
      </c>
      <c r="F101" s="222">
        <v>39</v>
      </c>
      <c r="G101" s="190">
        <v>-0.2241937492217656</v>
      </c>
      <c r="H101" s="47"/>
    </row>
    <row r="102" spans="2:8" ht="10.5" customHeight="1" x14ac:dyDescent="0.2">
      <c r="B102" s="16" t="s">
        <v>197</v>
      </c>
      <c r="C102" s="348">
        <v>7073</v>
      </c>
      <c r="D102" s="46">
        <v>565</v>
      </c>
      <c r="E102" s="46">
        <v>7638</v>
      </c>
      <c r="F102" s="222">
        <v>11</v>
      </c>
      <c r="G102" s="190">
        <v>-0.12398210803991283</v>
      </c>
      <c r="H102" s="47"/>
    </row>
    <row r="103" spans="2:8" ht="10.5" customHeight="1" x14ac:dyDescent="0.2">
      <c r="B103" s="16" t="s">
        <v>198</v>
      </c>
      <c r="C103" s="348">
        <v>42633.94</v>
      </c>
      <c r="D103" s="46">
        <v>570467.5</v>
      </c>
      <c r="E103" s="46">
        <v>613101.43999999994</v>
      </c>
      <c r="F103" s="222"/>
      <c r="G103" s="190">
        <v>-6.3911573487051676E-2</v>
      </c>
      <c r="H103" s="47"/>
    </row>
    <row r="104" spans="2:8" ht="10.5" customHeight="1" x14ac:dyDescent="0.2">
      <c r="B104" s="16" t="s">
        <v>200</v>
      </c>
      <c r="C104" s="348">
        <v>13577</v>
      </c>
      <c r="D104" s="46">
        <v>102501</v>
      </c>
      <c r="E104" s="46">
        <v>116078</v>
      </c>
      <c r="F104" s="222">
        <v>33</v>
      </c>
      <c r="G104" s="190">
        <v>8.5490386773397153E-2</v>
      </c>
      <c r="H104" s="47"/>
    </row>
    <row r="105" spans="2:8" ht="10.5" customHeight="1" x14ac:dyDescent="0.2">
      <c r="B105" s="16" t="s">
        <v>201</v>
      </c>
      <c r="C105" s="348">
        <v>943964</v>
      </c>
      <c r="D105" s="46">
        <v>269480</v>
      </c>
      <c r="E105" s="46">
        <v>1213444</v>
      </c>
      <c r="F105" s="222">
        <v>15655</v>
      </c>
      <c r="G105" s="190">
        <v>6.3222373999924697E-2</v>
      </c>
      <c r="H105" s="47"/>
    </row>
    <row r="106" spans="2:8" ht="10.5" customHeight="1" x14ac:dyDescent="0.2">
      <c r="B106" s="16" t="s">
        <v>202</v>
      </c>
      <c r="C106" s="348">
        <v>10489030</v>
      </c>
      <c r="D106" s="46">
        <v>686987</v>
      </c>
      <c r="E106" s="46">
        <v>11176017</v>
      </c>
      <c r="F106" s="222">
        <v>6649</v>
      </c>
      <c r="G106" s="190">
        <v>6.0830708154677504E-2</v>
      </c>
      <c r="H106" s="47"/>
    </row>
    <row r="107" spans="2:8" ht="10.5" customHeight="1" x14ac:dyDescent="0.2">
      <c r="B107" s="16" t="s">
        <v>203</v>
      </c>
      <c r="C107" s="348">
        <v>2718696</v>
      </c>
      <c r="D107" s="46">
        <v>217951</v>
      </c>
      <c r="E107" s="46">
        <v>2936647</v>
      </c>
      <c r="F107" s="222">
        <v>23</v>
      </c>
      <c r="G107" s="190">
        <v>2.6535837817903474E-2</v>
      </c>
      <c r="H107" s="47"/>
    </row>
    <row r="108" spans="2:8" ht="10.5" customHeight="1" x14ac:dyDescent="0.2">
      <c r="B108" s="16" t="s">
        <v>204</v>
      </c>
      <c r="C108" s="348">
        <v>3183281.04</v>
      </c>
      <c r="D108" s="46">
        <v>38411847.25</v>
      </c>
      <c r="E108" s="46">
        <v>41595128.289999999</v>
      </c>
      <c r="F108" s="222"/>
      <c r="G108" s="190">
        <v>6.4934241525979486E-2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28.2.2024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39093119.209999226</v>
      </c>
      <c r="D119" s="238">
        <v>137596490.18000117</v>
      </c>
      <c r="E119" s="238">
        <v>176689609.3900004</v>
      </c>
      <c r="F119" s="222">
        <v>473540.82000000263</v>
      </c>
      <c r="G119" s="239">
        <v>2.6629578889099115E-2</v>
      </c>
      <c r="H119" s="20"/>
    </row>
    <row r="120" spans="1:8" ht="10.5" customHeight="1" x14ac:dyDescent="0.2">
      <c r="A120" s="2"/>
      <c r="B120" s="37" t="s">
        <v>206</v>
      </c>
      <c r="C120" s="238">
        <v>1200943.06</v>
      </c>
      <c r="D120" s="238">
        <v>13310590.939999998</v>
      </c>
      <c r="E120" s="238">
        <v>14511533.999999998</v>
      </c>
      <c r="F120" s="222"/>
      <c r="G120" s="239"/>
      <c r="H120" s="20"/>
    </row>
    <row r="121" spans="1:8" ht="10.5" customHeight="1" x14ac:dyDescent="0.2">
      <c r="A121" s="2"/>
      <c r="B121" s="37" t="s">
        <v>226</v>
      </c>
      <c r="C121" s="238">
        <v>2774516.7399999998</v>
      </c>
      <c r="D121" s="238">
        <v>19865625.759999998</v>
      </c>
      <c r="E121" s="238">
        <v>22640142.5</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43072218.009999231</v>
      </c>
      <c r="D126" s="238">
        <v>170777543.88000116</v>
      </c>
      <c r="E126" s="238">
        <v>213849761.89000037</v>
      </c>
      <c r="F126" s="222">
        <v>473540.82000000263</v>
      </c>
      <c r="G126" s="239">
        <v>-0.16255443193971586</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31361981.229995351</v>
      </c>
      <c r="D129" s="238">
        <v>77605130.590004101</v>
      </c>
      <c r="E129" s="238">
        <v>108967111.81999944</v>
      </c>
      <c r="F129" s="222">
        <v>136194.81999999972</v>
      </c>
      <c r="G129" s="239">
        <v>3.8615868896684669E-2</v>
      </c>
      <c r="H129" s="20"/>
    </row>
    <row r="130" spans="1:8" ht="10.5" customHeight="1" x14ac:dyDescent="0.2">
      <c r="A130" s="2"/>
      <c r="B130" s="37" t="s">
        <v>208</v>
      </c>
      <c r="C130" s="238">
        <v>1512799.2299999709</v>
      </c>
      <c r="D130" s="238">
        <v>10504898.910000332</v>
      </c>
      <c r="E130" s="238">
        <v>12017698.140000302</v>
      </c>
      <c r="F130" s="222">
        <v>6469253.3700002637</v>
      </c>
      <c r="G130" s="239">
        <v>-3.7296355538061099E-2</v>
      </c>
      <c r="H130" s="20"/>
    </row>
    <row r="131" spans="1:8" ht="10.5" customHeight="1" x14ac:dyDescent="0.2">
      <c r="A131" s="2"/>
      <c r="B131" s="37" t="s">
        <v>209</v>
      </c>
      <c r="C131" s="238">
        <v>203001172.87998727</v>
      </c>
      <c r="D131" s="238">
        <v>88243495.670004994</v>
      </c>
      <c r="E131" s="238">
        <v>291244668.54999232</v>
      </c>
      <c r="F131" s="222">
        <v>1941710.5299999665</v>
      </c>
      <c r="G131" s="239">
        <v>8.1786130129722023E-2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235875959.3399826</v>
      </c>
      <c r="D135" s="238">
        <v>176353664.17000943</v>
      </c>
      <c r="E135" s="238">
        <v>412229623.50999206</v>
      </c>
      <c r="F135" s="222">
        <v>8547158.7200002298</v>
      </c>
      <c r="G135" s="239">
        <v>6.6226091867933157E-2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46657635.940000035</v>
      </c>
      <c r="D138" s="238">
        <v>21632249.030000072</v>
      </c>
      <c r="E138" s="238">
        <v>68289884.970000103</v>
      </c>
      <c r="F138" s="222">
        <v>118722.99999999999</v>
      </c>
      <c r="G138" s="239">
        <v>7.1213078346516134E-2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46657635.940000035</v>
      </c>
      <c r="D141" s="238">
        <v>21632354.030000072</v>
      </c>
      <c r="E141" s="238">
        <v>68289989.970000103</v>
      </c>
      <c r="F141" s="222">
        <v>118722.99999999999</v>
      </c>
      <c r="G141" s="239">
        <v>7.121348195723054E-2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14916411.050000042</v>
      </c>
      <c r="D144" s="238">
        <v>2484191.5999999964</v>
      </c>
      <c r="E144" s="238">
        <v>17400602.650000039</v>
      </c>
      <c r="F144" s="222">
        <v>3843.2</v>
      </c>
      <c r="G144" s="239">
        <v>0.13853867194612279</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14916411.050000042</v>
      </c>
      <c r="D147" s="55">
        <v>2484191.5999999964</v>
      </c>
      <c r="E147" s="55">
        <v>17400602.650000039</v>
      </c>
      <c r="F147" s="222">
        <v>3843.2</v>
      </c>
      <c r="G147" s="182">
        <v>0.13853867194612279</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26667.759999999998</v>
      </c>
      <c r="D150" s="55">
        <v>15472.569999999998</v>
      </c>
      <c r="E150" s="55">
        <v>42140.329999999994</v>
      </c>
      <c r="F150" s="222"/>
      <c r="G150" s="182">
        <v>8.5929209514664873E-2</v>
      </c>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26667.759999999998</v>
      </c>
      <c r="D152" s="55">
        <v>15472.569999999998</v>
      </c>
      <c r="E152" s="55">
        <v>42140.329999999994</v>
      </c>
      <c r="F152" s="222">
        <v>0</v>
      </c>
      <c r="G152" s="182">
        <v>8.5929209514664873E-2</v>
      </c>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3200.25</v>
      </c>
      <c r="D155" s="55">
        <v>17501.8</v>
      </c>
      <c r="E155" s="55">
        <v>20702.05</v>
      </c>
      <c r="F155" s="222"/>
      <c r="G155" s="182">
        <v>-9.6451851544717804E-2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3200.25</v>
      </c>
      <c r="D157" s="55">
        <v>17501.8</v>
      </c>
      <c r="E157" s="55">
        <v>20702.05</v>
      </c>
      <c r="F157" s="222"/>
      <c r="G157" s="182">
        <v>-9.6451851544717804E-2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46.6</v>
      </c>
      <c r="D160" s="55">
        <v>30.6</v>
      </c>
      <c r="E160" s="55">
        <v>77.2</v>
      </c>
      <c r="F160" s="222"/>
      <c r="G160" s="182">
        <v>0.41651376146788999</v>
      </c>
      <c r="H160" s="59"/>
    </row>
    <row r="161" spans="1:8" s="60" customFormat="1" ht="15" customHeight="1" x14ac:dyDescent="0.2">
      <c r="A161" s="24"/>
      <c r="B161" s="37" t="s">
        <v>205</v>
      </c>
      <c r="C161" s="55">
        <v>765005.27000000514</v>
      </c>
      <c r="D161" s="55">
        <v>2229999.7399999951</v>
      </c>
      <c r="E161" s="55">
        <v>2995005.0100000002</v>
      </c>
      <c r="F161" s="222"/>
      <c r="G161" s="182">
        <v>7.7993918736709578E-3</v>
      </c>
      <c r="H161" s="59"/>
    </row>
    <row r="162" spans="1:8" s="57" customFormat="1" ht="10.5" customHeight="1" x14ac:dyDescent="0.2">
      <c r="A162" s="6"/>
      <c r="B162" s="37" t="s">
        <v>206</v>
      </c>
      <c r="C162" s="55">
        <v>12183.64</v>
      </c>
      <c r="D162" s="55">
        <v>100146.59</v>
      </c>
      <c r="E162" s="55">
        <v>112330.23</v>
      </c>
      <c r="F162" s="222"/>
      <c r="G162" s="182"/>
      <c r="H162" s="56"/>
    </row>
    <row r="163" spans="1:8" s="57" customFormat="1" ht="10.5" customHeight="1" x14ac:dyDescent="0.2">
      <c r="A163" s="6"/>
      <c r="B163" s="37" t="s">
        <v>226</v>
      </c>
      <c r="C163" s="55">
        <v>58422.1</v>
      </c>
      <c r="D163" s="55">
        <v>347621.84999999992</v>
      </c>
      <c r="E163" s="55">
        <v>406043.94999999995</v>
      </c>
      <c r="F163" s="222"/>
      <c r="G163" s="182"/>
      <c r="H163" s="56"/>
    </row>
    <row r="164" spans="1:8" s="57" customFormat="1" ht="10.5" customHeight="1" x14ac:dyDescent="0.2">
      <c r="A164" s="6"/>
      <c r="B164" s="37" t="s">
        <v>207</v>
      </c>
      <c r="C164" s="55">
        <v>89745.3100000001</v>
      </c>
      <c r="D164" s="55">
        <v>136370.41999999998</v>
      </c>
      <c r="E164" s="55">
        <v>226115.7300000001</v>
      </c>
      <c r="F164" s="222"/>
      <c r="G164" s="182">
        <v>0.14844092594163283</v>
      </c>
      <c r="H164" s="56"/>
    </row>
    <row r="165" spans="1:8" s="57" customFormat="1" ht="10.5" customHeight="1" x14ac:dyDescent="0.2">
      <c r="A165" s="6"/>
      <c r="B165" s="37" t="s">
        <v>208</v>
      </c>
      <c r="C165" s="55">
        <v>9006.3499999999985</v>
      </c>
      <c r="D165" s="55">
        <v>51849.920000000013</v>
      </c>
      <c r="E165" s="55">
        <v>60856.270000000011</v>
      </c>
      <c r="F165" s="222"/>
      <c r="G165" s="182">
        <v>-0.19604431142708223</v>
      </c>
      <c r="H165" s="56"/>
    </row>
    <row r="166" spans="1:8" s="57" customFormat="1" ht="10.5" customHeight="1" x14ac:dyDescent="0.2">
      <c r="A166" s="6"/>
      <c r="B166" s="37" t="s">
        <v>209</v>
      </c>
      <c r="C166" s="55">
        <v>408879.64999999997</v>
      </c>
      <c r="D166" s="55">
        <v>231205.26999999987</v>
      </c>
      <c r="E166" s="55">
        <v>640084.91999999993</v>
      </c>
      <c r="F166" s="222"/>
      <c r="G166" s="182">
        <v>0.14736514677863366</v>
      </c>
      <c r="H166" s="56"/>
    </row>
    <row r="167" spans="1:8" s="57" customFormat="1" ht="10.5" customHeight="1" x14ac:dyDescent="0.2">
      <c r="A167" s="6"/>
      <c r="B167" s="37" t="s">
        <v>210</v>
      </c>
      <c r="C167" s="55">
        <v>74457</v>
      </c>
      <c r="D167" s="55">
        <v>23040.999999999996</v>
      </c>
      <c r="E167" s="55">
        <v>97498.000000000015</v>
      </c>
      <c r="F167" s="222"/>
      <c r="G167" s="182">
        <v>-0.10849394106338273</v>
      </c>
      <c r="H167" s="56"/>
    </row>
    <row r="168" spans="1:8" s="57" customFormat="1" ht="10.5" customHeight="1" x14ac:dyDescent="0.2">
      <c r="A168" s="6"/>
      <c r="B168" s="37" t="s">
        <v>211</v>
      </c>
      <c r="C168" s="55">
        <v>4535274.2799999919</v>
      </c>
      <c r="D168" s="55">
        <v>552338.25999999873</v>
      </c>
      <c r="E168" s="55">
        <v>5087612.5399999907</v>
      </c>
      <c r="F168" s="222"/>
      <c r="G168" s="182">
        <v>-4.1337899319342841E-2</v>
      </c>
      <c r="H168" s="56"/>
    </row>
    <row r="169" spans="1:8" s="57" customFormat="1" ht="10.5" customHeight="1" x14ac:dyDescent="0.2">
      <c r="A169" s="6"/>
      <c r="B169" s="37" t="s">
        <v>212</v>
      </c>
      <c r="C169" s="55">
        <v>11</v>
      </c>
      <c r="D169" s="55">
        <v>11.200000000000001</v>
      </c>
      <c r="E169" s="55">
        <v>22.200000000000003</v>
      </c>
      <c r="F169" s="222"/>
      <c r="G169" s="182">
        <v>0.1100000000000001</v>
      </c>
      <c r="H169" s="56"/>
    </row>
    <row r="170" spans="1:8" s="57" customFormat="1" ht="10.5" customHeight="1" x14ac:dyDescent="0.2">
      <c r="A170" s="6"/>
      <c r="B170" s="35" t="s">
        <v>234</v>
      </c>
      <c r="C170" s="55">
        <v>5954115.1999999965</v>
      </c>
      <c r="D170" s="55">
        <v>3673218.849999994</v>
      </c>
      <c r="E170" s="55">
        <v>9627334.0499999896</v>
      </c>
      <c r="F170" s="222"/>
      <c r="G170" s="182">
        <v>-7.6998528906352615E-2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346665475.54998189</v>
      </c>
      <c r="D172" s="55">
        <v>374968540.90001053</v>
      </c>
      <c r="E172" s="55">
        <v>721634016.44999254</v>
      </c>
      <c r="F172" s="222">
        <v>9143265.7400002349</v>
      </c>
      <c r="G172" s="182">
        <v>-1.3687795411237103E-2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702308.25000000745</v>
      </c>
      <c r="D176" s="55">
        <v>521685.82000000164</v>
      </c>
      <c r="E176" s="55">
        <v>1223994.0700000089</v>
      </c>
      <c r="F176" s="222">
        <v>109053.17000000007</v>
      </c>
      <c r="G176" s="182">
        <v>1.1146623769604291E-2</v>
      </c>
      <c r="H176" s="59"/>
    </row>
    <row r="177" spans="1:8" s="60" customFormat="1" ht="10.5" customHeight="1" x14ac:dyDescent="0.2">
      <c r="A177" s="24"/>
      <c r="B177" s="37" t="s">
        <v>214</v>
      </c>
      <c r="C177" s="55">
        <v>1789379847.47</v>
      </c>
      <c r="D177" s="55">
        <v>1243095398</v>
      </c>
      <c r="E177" s="55">
        <v>3032475245.4699998</v>
      </c>
      <c r="F177" s="222">
        <v>192581577.52000001</v>
      </c>
      <c r="G177" s="182">
        <v>5.1855190281278052E-3</v>
      </c>
      <c r="H177" s="59"/>
    </row>
    <row r="178" spans="1:8" s="60" customFormat="1" ht="10.5" customHeight="1" x14ac:dyDescent="0.2">
      <c r="A178" s="24"/>
      <c r="B178" s="37" t="s">
        <v>215</v>
      </c>
      <c r="C178" s="55">
        <v>387150.20000000007</v>
      </c>
      <c r="D178" s="55">
        <v>135292.85</v>
      </c>
      <c r="E178" s="55">
        <v>522443.05000000005</v>
      </c>
      <c r="F178" s="222">
        <v>17545</v>
      </c>
      <c r="G178" s="182">
        <v>-0.70079130741626028</v>
      </c>
      <c r="H178" s="59"/>
    </row>
    <row r="179" spans="1:8" s="60" customFormat="1" ht="10.5" customHeight="1" x14ac:dyDescent="0.2">
      <c r="A179" s="24"/>
      <c r="B179" s="37" t="s">
        <v>216</v>
      </c>
      <c r="C179" s="55">
        <v>538589.61</v>
      </c>
      <c r="D179" s="55">
        <v>361029.44000000006</v>
      </c>
      <c r="E179" s="55">
        <v>899619.05</v>
      </c>
      <c r="F179" s="222">
        <v>43321.179999999993</v>
      </c>
      <c r="G179" s="182">
        <v>-6.8105511260198148E-2</v>
      </c>
      <c r="H179" s="59"/>
    </row>
    <row r="180" spans="1:8" s="60" customFormat="1" ht="10.5" customHeight="1" x14ac:dyDescent="0.2">
      <c r="A180" s="24"/>
      <c r="B180" s="37" t="s">
        <v>217</v>
      </c>
      <c r="C180" s="55">
        <v>3284301.6699999501</v>
      </c>
      <c r="D180" s="55">
        <v>2360226.0600000471</v>
      </c>
      <c r="E180" s="55">
        <v>5644527.7299999977</v>
      </c>
      <c r="F180" s="222">
        <v>280690.90999999933</v>
      </c>
      <c r="G180" s="182">
        <v>-5.7481443859500825E-2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1794292197.2</v>
      </c>
      <c r="D186" s="166">
        <v>1246473632.1700001</v>
      </c>
      <c r="E186" s="166">
        <v>3040765829.3699994</v>
      </c>
      <c r="F186" s="342">
        <v>193032187.78</v>
      </c>
      <c r="G186" s="194">
        <v>4.6332656490399859E-3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67004003.07105498</v>
      </c>
      <c r="E192" s="400">
        <v>67004003.07105498</v>
      </c>
      <c r="F192" s="227"/>
      <c r="G192" s="355">
        <v>4.2907813878503509E-2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tabSelected="1" view="pageBreakPreview" topLeftCell="A187" zoomScaleNormal="100" workbookViewId="0">
      <selection activeCell="H219" sqref="H219"/>
    </sheetView>
  </sheetViews>
  <sheetFormatPr baseColWidth="10" defaultRowHeight="12.75" x14ac:dyDescent="0.2"/>
  <cols>
    <col min="1" max="1" width="84.42578125" style="847" bestFit="1" customWidth="1"/>
    <col min="2" max="2" width="13.7109375" style="847" customWidth="1"/>
    <col min="3" max="3" width="12.7109375" style="847" customWidth="1"/>
    <col min="4" max="4" width="13.140625" style="846" customWidth="1"/>
    <col min="5" max="16384" width="11.42578125" style="846"/>
  </cols>
  <sheetData>
    <row r="1" spans="1:4" ht="45" x14ac:dyDescent="0.2">
      <c r="A1" s="898"/>
      <c r="B1" s="897" t="s">
        <v>660</v>
      </c>
      <c r="C1" s="896" t="s">
        <v>659</v>
      </c>
      <c r="D1" s="896" t="s">
        <v>658</v>
      </c>
    </row>
    <row r="2" spans="1:4" ht="5.25" customHeight="1" x14ac:dyDescent="0.2">
      <c r="A2" s="895"/>
      <c r="B2" s="894"/>
      <c r="C2" s="894"/>
      <c r="D2" s="893"/>
    </row>
    <row r="3" spans="1:4" ht="5.25" customHeight="1" x14ac:dyDescent="0.2">
      <c r="A3" s="892"/>
      <c r="B3" s="891"/>
      <c r="C3" s="891"/>
      <c r="D3" s="890"/>
    </row>
    <row r="4" spans="1:4" ht="5.25" customHeight="1" x14ac:dyDescent="0.2">
      <c r="A4" s="892"/>
      <c r="B4" s="891"/>
      <c r="C4" s="891"/>
      <c r="D4" s="890"/>
    </row>
    <row r="5" spans="1:4" x14ac:dyDescent="0.2">
      <c r="A5" s="883" t="s">
        <v>88</v>
      </c>
      <c r="B5" s="891"/>
      <c r="C5" s="891"/>
      <c r="D5" s="890"/>
    </row>
    <row r="6" spans="1:4" x14ac:dyDescent="0.2">
      <c r="A6" s="884" t="s">
        <v>101</v>
      </c>
      <c r="B6" s="849">
        <v>80.468894430974402</v>
      </c>
      <c r="C6" s="849">
        <v>76.91322378180827</v>
      </c>
      <c r="D6" s="848">
        <v>76.927142462948112</v>
      </c>
    </row>
    <row r="7" spans="1:4" x14ac:dyDescent="0.2">
      <c r="A7" s="878" t="s">
        <v>645</v>
      </c>
      <c r="B7" s="849">
        <v>77.358249709520464</v>
      </c>
      <c r="C7" s="849">
        <v>77.069656361220439</v>
      </c>
      <c r="D7" s="848">
        <v>77.082911436741796</v>
      </c>
    </row>
    <row r="8" spans="1:4" x14ac:dyDescent="0.2">
      <c r="A8" s="878" t="s">
        <v>644</v>
      </c>
      <c r="B8" s="849">
        <v>93.791253796796511</v>
      </c>
      <c r="C8" s="849">
        <v>93.858612479443437</v>
      </c>
      <c r="D8" s="848">
        <v>93.857569861145379</v>
      </c>
    </row>
    <row r="9" spans="1:4" x14ac:dyDescent="0.2">
      <c r="A9" s="878" t="s">
        <v>657</v>
      </c>
      <c r="B9" s="849">
        <v>94.721190562168289</v>
      </c>
      <c r="C9" s="849">
        <v>93.619679816894148</v>
      </c>
      <c r="D9" s="848">
        <v>94.160232788595494</v>
      </c>
    </row>
    <row r="10" spans="1:4" x14ac:dyDescent="0.2">
      <c r="A10" s="889" t="s">
        <v>656</v>
      </c>
      <c r="B10" s="849">
        <v>81.368867917661277</v>
      </c>
      <c r="C10" s="849">
        <v>81.20299226937712</v>
      </c>
      <c r="D10" s="848">
        <v>81.291137061322758</v>
      </c>
    </row>
    <row r="11" spans="1:4" x14ac:dyDescent="0.2">
      <c r="A11" s="878" t="s">
        <v>652</v>
      </c>
      <c r="B11" s="849">
        <v>77.574799905322337</v>
      </c>
      <c r="C11" s="849">
        <v>77.512201289507829</v>
      </c>
      <c r="D11" s="848">
        <v>77.555940163338278</v>
      </c>
    </row>
    <row r="12" spans="1:4" x14ac:dyDescent="0.2">
      <c r="A12" s="878" t="s">
        <v>651</v>
      </c>
      <c r="B12" s="849">
        <v>72.203052545145297</v>
      </c>
      <c r="C12" s="849">
        <v>72.500000000000014</v>
      </c>
      <c r="D12" s="848">
        <v>72.000000000000014</v>
      </c>
    </row>
    <row r="13" spans="1:4" x14ac:dyDescent="0.2">
      <c r="A13" s="878" t="s">
        <v>650</v>
      </c>
      <c r="B13" s="849">
        <v>98.073321183074697</v>
      </c>
      <c r="C13" s="849">
        <v>98.276479654722337</v>
      </c>
      <c r="D13" s="848">
        <v>98.378422185874086</v>
      </c>
    </row>
    <row r="14" spans="1:4" x14ac:dyDescent="0.2">
      <c r="A14" s="878" t="s">
        <v>649</v>
      </c>
      <c r="B14" s="849">
        <v>81.439457688481227</v>
      </c>
      <c r="C14" s="849">
        <v>80.969184078872388</v>
      </c>
      <c r="D14" s="848">
        <v>81.079944901440442</v>
      </c>
    </row>
    <row r="15" spans="1:4" x14ac:dyDescent="0.2">
      <c r="A15" s="889" t="s">
        <v>648</v>
      </c>
      <c r="B15" s="849">
        <v>81.861638539013043</v>
      </c>
      <c r="C15" s="849">
        <v>81.981943194218516</v>
      </c>
      <c r="D15" s="848">
        <v>82.050705289395424</v>
      </c>
    </row>
    <row r="16" spans="1:4" x14ac:dyDescent="0.2">
      <c r="A16" s="878" t="s">
        <v>647</v>
      </c>
      <c r="B16" s="849">
        <v>72.44356395583624</v>
      </c>
      <c r="C16" s="849">
        <v>71.094688766777253</v>
      </c>
      <c r="D16" s="848">
        <v>71.186416452274969</v>
      </c>
    </row>
    <row r="17" spans="1:4" x14ac:dyDescent="0.2">
      <c r="A17" s="878" t="s">
        <v>635</v>
      </c>
      <c r="B17" s="849">
        <v>81.540580587466749</v>
      </c>
      <c r="C17" s="849">
        <v>81.329219808281309</v>
      </c>
      <c r="D17" s="848">
        <v>81.434444190132623</v>
      </c>
    </row>
    <row r="18" spans="1:4" x14ac:dyDescent="0.2">
      <c r="A18" s="878" t="s">
        <v>631</v>
      </c>
      <c r="B18" s="849">
        <v>95.545761316789438</v>
      </c>
      <c r="C18" s="849">
        <v>95.332983662955613</v>
      </c>
      <c r="D18" s="848">
        <v>95.502490269599591</v>
      </c>
    </row>
    <row r="19" spans="1:4" x14ac:dyDescent="0.2">
      <c r="A19" s="878" t="s">
        <v>629</v>
      </c>
      <c r="B19" s="849">
        <v>77.88892151627465</v>
      </c>
      <c r="C19" s="849">
        <v>78.734915781105286</v>
      </c>
      <c r="D19" s="848">
        <v>80.041743438420781</v>
      </c>
    </row>
    <row r="20" spans="1:4" ht="21.75" customHeight="1" x14ac:dyDescent="0.2">
      <c r="A20" s="883" t="s">
        <v>102</v>
      </c>
      <c r="B20" s="849"/>
      <c r="C20" s="849"/>
      <c r="D20" s="848"/>
    </row>
    <row r="21" spans="1:4" x14ac:dyDescent="0.2">
      <c r="A21" s="884" t="s">
        <v>108</v>
      </c>
      <c r="B21" s="849">
        <v>86.505183713706074</v>
      </c>
      <c r="C21" s="849">
        <v>86.721406868593817</v>
      </c>
      <c r="D21" s="848">
        <v>86.686781004281329</v>
      </c>
    </row>
    <row r="22" spans="1:4" x14ac:dyDescent="0.2">
      <c r="A22" s="878" t="s">
        <v>645</v>
      </c>
      <c r="B22" s="849">
        <v>78.757234106666246</v>
      </c>
      <c r="C22" s="849">
        <v>78.629811860674309</v>
      </c>
      <c r="D22" s="848">
        <v>78.717080640269458</v>
      </c>
    </row>
    <row r="23" spans="1:4" x14ac:dyDescent="0.2">
      <c r="A23" s="878" t="s">
        <v>644</v>
      </c>
      <c r="B23" s="849">
        <v>90.851609293367375</v>
      </c>
      <c r="C23" s="849">
        <v>88.873493289568884</v>
      </c>
      <c r="D23" s="848">
        <v>89.531743010490757</v>
      </c>
    </row>
    <row r="24" spans="1:4" x14ac:dyDescent="0.2">
      <c r="A24" s="878" t="s">
        <v>657</v>
      </c>
      <c r="B24" s="849">
        <v>96.155542951067488</v>
      </c>
      <c r="C24" s="849">
        <v>96.173624866289543</v>
      </c>
      <c r="D24" s="848">
        <v>96.449879885660224</v>
      </c>
    </row>
    <row r="25" spans="1:4" x14ac:dyDescent="0.2">
      <c r="A25" s="878" t="s">
        <v>656</v>
      </c>
      <c r="B25" s="849">
        <v>88.430465473568503</v>
      </c>
      <c r="C25" s="849">
        <v>88.331947644777983</v>
      </c>
      <c r="D25" s="848">
        <v>88.369340725646751</v>
      </c>
    </row>
    <row r="26" spans="1:4" x14ac:dyDescent="0.2">
      <c r="A26" s="878" t="s">
        <v>326</v>
      </c>
      <c r="B26" s="849">
        <v>98.34245282032505</v>
      </c>
      <c r="C26" s="849">
        <v>98.294611321827546</v>
      </c>
      <c r="D26" s="848">
        <v>98.306298760994153</v>
      </c>
    </row>
    <row r="27" spans="1:4" x14ac:dyDescent="0.2">
      <c r="A27" s="878" t="s">
        <v>327</v>
      </c>
      <c r="B27" s="849">
        <v>89.763964749121598</v>
      </c>
      <c r="C27" s="849">
        <v>90.377594761370943</v>
      </c>
      <c r="D27" s="848">
        <v>90.000398966546257</v>
      </c>
    </row>
    <row r="28" spans="1:4" x14ac:dyDescent="0.2">
      <c r="A28" s="878" t="s">
        <v>328</v>
      </c>
      <c r="B28" s="849">
        <v>99.860712905252981</v>
      </c>
      <c r="C28" s="849">
        <v>99.873308461670803</v>
      </c>
      <c r="D28" s="848">
        <v>99.866600466634395</v>
      </c>
    </row>
    <row r="29" spans="1:4" x14ac:dyDescent="0.2">
      <c r="A29" s="878" t="s">
        <v>329</v>
      </c>
      <c r="B29" s="849">
        <v>80.509563680881996</v>
      </c>
      <c r="C29" s="849">
        <v>80.558610793794045</v>
      </c>
      <c r="D29" s="848">
        <v>80.557098394448019</v>
      </c>
    </row>
    <row r="30" spans="1:4" x14ac:dyDescent="0.2">
      <c r="A30" s="878" t="s">
        <v>330</v>
      </c>
      <c r="B30" s="849">
        <v>88.183277117397012</v>
      </c>
      <c r="C30" s="849">
        <v>88.113277286091346</v>
      </c>
      <c r="D30" s="848">
        <v>88.185982354988937</v>
      </c>
    </row>
    <row r="31" spans="1:4" x14ac:dyDescent="0.2">
      <c r="A31" s="878" t="s">
        <v>331</v>
      </c>
      <c r="B31" s="849">
        <v>83.460012114749887</v>
      </c>
      <c r="C31" s="849">
        <v>83.005257152332305</v>
      </c>
      <c r="D31" s="848">
        <v>83.17364288317458</v>
      </c>
    </row>
    <row r="32" spans="1:4" x14ac:dyDescent="0.2">
      <c r="A32" s="878" t="s">
        <v>635</v>
      </c>
      <c r="B32" s="849">
        <v>88.466718783491473</v>
      </c>
      <c r="C32" s="849">
        <v>88.365592945786361</v>
      </c>
      <c r="D32" s="848">
        <v>88.406360566708102</v>
      </c>
    </row>
    <row r="33" spans="1:4" x14ac:dyDescent="0.2">
      <c r="A33" s="878" t="s">
        <v>634</v>
      </c>
      <c r="B33" s="849">
        <v>84.25506487757869</v>
      </c>
      <c r="C33" s="849">
        <v>80.077549181111962</v>
      </c>
      <c r="D33" s="848">
        <v>81.254082562601752</v>
      </c>
    </row>
    <row r="34" spans="1:4" x14ac:dyDescent="0.2">
      <c r="A34" s="878" t="s">
        <v>633</v>
      </c>
      <c r="B34" s="849"/>
      <c r="C34" s="849"/>
      <c r="D34" s="848"/>
    </row>
    <row r="35" spans="1:4" x14ac:dyDescent="0.2">
      <c r="A35" s="878" t="s">
        <v>632</v>
      </c>
      <c r="B35" s="849"/>
      <c r="C35" s="849"/>
      <c r="D35" s="848"/>
    </row>
    <row r="36" spans="1:4" x14ac:dyDescent="0.2">
      <c r="A36" s="878" t="s">
        <v>631</v>
      </c>
      <c r="B36" s="849">
        <v>97.871293911507664</v>
      </c>
      <c r="C36" s="849">
        <v>98.035000363010496</v>
      </c>
      <c r="D36" s="848">
        <v>97.973053902632103</v>
      </c>
    </row>
    <row r="37" spans="1:4" x14ac:dyDescent="0.2">
      <c r="A37" s="878" t="s">
        <v>629</v>
      </c>
      <c r="B37" s="849">
        <v>79.845838805729983</v>
      </c>
      <c r="C37" s="849">
        <v>83.942866247710185</v>
      </c>
      <c r="D37" s="848">
        <v>84.807694353353298</v>
      </c>
    </row>
    <row r="38" spans="1:4" x14ac:dyDescent="0.2">
      <c r="A38" s="878" t="s">
        <v>628</v>
      </c>
      <c r="B38" s="849">
        <v>100</v>
      </c>
      <c r="C38" s="849">
        <v>100</v>
      </c>
      <c r="D38" s="848">
        <v>100</v>
      </c>
    </row>
    <row r="39" spans="1:4" x14ac:dyDescent="0.2">
      <c r="A39" s="878" t="s">
        <v>627</v>
      </c>
      <c r="B39" s="849">
        <v>100</v>
      </c>
      <c r="C39" s="849">
        <v>100</v>
      </c>
      <c r="D39" s="848">
        <v>100</v>
      </c>
    </row>
    <row r="40" spans="1:4" x14ac:dyDescent="0.2">
      <c r="A40" s="876"/>
      <c r="B40" s="849"/>
      <c r="C40" s="849"/>
      <c r="D40" s="848"/>
    </row>
    <row r="41" spans="1:4" x14ac:dyDescent="0.2">
      <c r="A41" s="883" t="s">
        <v>122</v>
      </c>
      <c r="B41" s="849"/>
      <c r="C41" s="849"/>
      <c r="D41" s="848"/>
    </row>
    <row r="42" spans="1:4" x14ac:dyDescent="0.2">
      <c r="A42" s="884" t="s">
        <v>120</v>
      </c>
      <c r="B42" s="849">
        <v>73.364674750372785</v>
      </c>
      <c r="C42" s="849">
        <v>73.268035461826969</v>
      </c>
      <c r="D42" s="848">
        <v>73.44359916692035</v>
      </c>
    </row>
    <row r="43" spans="1:4" x14ac:dyDescent="0.2">
      <c r="A43" s="878" t="s">
        <v>645</v>
      </c>
      <c r="B43" s="849">
        <v>73.20701241965692</v>
      </c>
      <c r="C43" s="849">
        <v>73.638822250448641</v>
      </c>
      <c r="D43" s="848">
        <v>73.626709190594525</v>
      </c>
    </row>
    <row r="44" spans="1:4" x14ac:dyDescent="0.2">
      <c r="A44" s="878" t="s">
        <v>644</v>
      </c>
      <c r="B44" s="849">
        <v>77.087729583337023</v>
      </c>
      <c r="C44" s="849">
        <v>77.077752425756131</v>
      </c>
      <c r="D44" s="848">
        <v>77.363891996763115</v>
      </c>
    </row>
    <row r="45" spans="1:4" x14ac:dyDescent="0.2">
      <c r="A45" s="878" t="s">
        <v>630</v>
      </c>
      <c r="B45" s="849">
        <v>71.788841947484087</v>
      </c>
      <c r="C45" s="849">
        <v>71.861264227392851</v>
      </c>
      <c r="D45" s="848">
        <v>71.861334648013241</v>
      </c>
    </row>
    <row r="46" spans="1:4" x14ac:dyDescent="0.2">
      <c r="A46" s="883" t="s">
        <v>121</v>
      </c>
      <c r="B46" s="849"/>
      <c r="C46" s="849"/>
      <c r="D46" s="848"/>
    </row>
    <row r="47" spans="1:4" x14ac:dyDescent="0.2">
      <c r="A47" s="884" t="s">
        <v>119</v>
      </c>
      <c r="B47" s="849">
        <v>73.798803739996671</v>
      </c>
      <c r="C47" s="849">
        <v>67.008788567632635</v>
      </c>
      <c r="D47" s="848">
        <v>67.362137279022576</v>
      </c>
    </row>
    <row r="48" spans="1:4" x14ac:dyDescent="0.2">
      <c r="A48" s="878" t="s">
        <v>645</v>
      </c>
      <c r="B48" s="849">
        <v>70.201647094292696</v>
      </c>
      <c r="C48" s="849">
        <v>62.772130547060975</v>
      </c>
      <c r="D48" s="848">
        <v>62.864109024960158</v>
      </c>
    </row>
    <row r="49" spans="1:4" x14ac:dyDescent="0.2">
      <c r="A49" s="878" t="s">
        <v>644</v>
      </c>
      <c r="B49" s="849">
        <v>82.114283286513469</v>
      </c>
      <c r="C49" s="849">
        <v>76.359814224027687</v>
      </c>
      <c r="D49" s="848">
        <v>75.72660239588177</v>
      </c>
    </row>
    <row r="50" spans="1:4" x14ac:dyDescent="0.2">
      <c r="A50" s="878" t="s">
        <v>655</v>
      </c>
      <c r="B50" s="849">
        <v>69.57912000301873</v>
      </c>
      <c r="C50" s="849">
        <v>62.09593265430685</v>
      </c>
      <c r="D50" s="848">
        <v>62.122372516844393</v>
      </c>
    </row>
    <row r="51" spans="1:4" x14ac:dyDescent="0.2">
      <c r="A51" s="878" t="s">
        <v>626</v>
      </c>
      <c r="B51" s="849">
        <v>99.104690581210818</v>
      </c>
      <c r="C51" s="849">
        <v>98.870883318597606</v>
      </c>
      <c r="D51" s="848">
        <v>98.858894028518932</v>
      </c>
    </row>
    <row r="52" spans="1:4" x14ac:dyDescent="0.2">
      <c r="A52" s="878" t="s">
        <v>625</v>
      </c>
      <c r="B52" s="849">
        <v>78.439649355624439</v>
      </c>
      <c r="C52" s="849">
        <v>73.806173831269689</v>
      </c>
      <c r="D52" s="848">
        <v>73.642206722843355</v>
      </c>
    </row>
    <row r="53" spans="1:4" x14ac:dyDescent="0.2">
      <c r="A53" s="878" t="s">
        <v>624</v>
      </c>
      <c r="B53" s="849">
        <v>69.957779445385768</v>
      </c>
      <c r="C53" s="849">
        <v>62.553834739428446</v>
      </c>
      <c r="D53" s="848">
        <v>62.600302111424654</v>
      </c>
    </row>
    <row r="54" spans="1:4" x14ac:dyDescent="0.2">
      <c r="A54" s="878" t="s">
        <v>623</v>
      </c>
      <c r="B54" s="849">
        <v>70.324979971883494</v>
      </c>
      <c r="C54" s="849">
        <v>63.137663712357664</v>
      </c>
      <c r="D54" s="848">
        <v>63.165638457511399</v>
      </c>
    </row>
    <row r="55" spans="1:4" x14ac:dyDescent="0.2">
      <c r="A55" s="878" t="s">
        <v>622</v>
      </c>
      <c r="B55" s="849">
        <v>97.752136497437803</v>
      </c>
      <c r="C55" s="849">
        <v>96.810373693937819</v>
      </c>
      <c r="D55" s="848">
        <v>97.016204679935043</v>
      </c>
    </row>
    <row r="56" spans="1:4" x14ac:dyDescent="0.2">
      <c r="A56" s="876"/>
      <c r="B56" s="849"/>
      <c r="C56" s="849"/>
      <c r="D56" s="848"/>
    </row>
    <row r="57" spans="1:4" x14ac:dyDescent="0.2">
      <c r="A57" s="883" t="s">
        <v>654</v>
      </c>
      <c r="B57" s="849"/>
      <c r="C57" s="849"/>
      <c r="D57" s="848"/>
    </row>
    <row r="58" spans="1:4" x14ac:dyDescent="0.2">
      <c r="A58" s="884" t="s">
        <v>653</v>
      </c>
      <c r="B58" s="849">
        <v>76.884866373753169</v>
      </c>
      <c r="C58" s="849">
        <v>72.014579637451291</v>
      </c>
      <c r="D58" s="848">
        <v>72.332022669342493</v>
      </c>
    </row>
    <row r="59" spans="1:4" x14ac:dyDescent="0.2">
      <c r="A59" s="878" t="s">
        <v>645</v>
      </c>
      <c r="B59" s="849">
        <v>77.885450913605908</v>
      </c>
      <c r="C59" s="849">
        <v>77.239307218098162</v>
      </c>
      <c r="D59" s="848">
        <v>77.354235161501265</v>
      </c>
    </row>
    <row r="60" spans="1:4" x14ac:dyDescent="0.2">
      <c r="A60" s="878" t="s">
        <v>644</v>
      </c>
      <c r="B60" s="849">
        <v>95.940875347491712</v>
      </c>
      <c r="C60" s="849">
        <v>95.561342436421299</v>
      </c>
      <c r="D60" s="848">
        <v>95.553140960565457</v>
      </c>
    </row>
    <row r="61" spans="1:4" x14ac:dyDescent="0.2">
      <c r="A61" s="878" t="s">
        <v>643</v>
      </c>
      <c r="B61" s="849">
        <v>72.359582932483463</v>
      </c>
      <c r="C61" s="849">
        <v>66.100875219269952</v>
      </c>
      <c r="D61" s="848">
        <v>66.076620307778896</v>
      </c>
    </row>
    <row r="62" spans="1:4" x14ac:dyDescent="0.2">
      <c r="A62" s="878" t="s">
        <v>642</v>
      </c>
      <c r="B62" s="849">
        <v>79.627405838444247</v>
      </c>
      <c r="C62" s="849">
        <v>79.199989919490918</v>
      </c>
      <c r="D62" s="848">
        <v>79.728729149854004</v>
      </c>
    </row>
    <row r="63" spans="1:4" x14ac:dyDescent="0.2">
      <c r="A63" s="878" t="s">
        <v>652</v>
      </c>
      <c r="B63" s="849">
        <v>90.696658869523901</v>
      </c>
      <c r="C63" s="849">
        <v>89.050820842623722</v>
      </c>
      <c r="D63" s="848">
        <v>89.030554293637351</v>
      </c>
    </row>
    <row r="64" spans="1:4" x14ac:dyDescent="0.2">
      <c r="A64" s="878" t="s">
        <v>651</v>
      </c>
      <c r="B64" s="849">
        <v>91.023324977991351</v>
      </c>
      <c r="C64" s="849">
        <v>94.444923837636694</v>
      </c>
      <c r="D64" s="848">
        <v>92.420968277118405</v>
      </c>
    </row>
    <row r="65" spans="1:4" x14ac:dyDescent="0.2">
      <c r="A65" s="878" t="s">
        <v>650</v>
      </c>
      <c r="B65" s="849">
        <v>99.736573982399364</v>
      </c>
      <c r="C65" s="849">
        <v>99.653222856221419</v>
      </c>
      <c r="D65" s="848">
        <v>99.642752498640036</v>
      </c>
    </row>
    <row r="66" spans="1:4" x14ac:dyDescent="0.2">
      <c r="A66" s="878" t="s">
        <v>649</v>
      </c>
      <c r="B66" s="849">
        <v>77.182023978730825</v>
      </c>
      <c r="C66" s="849">
        <v>76.900492093193094</v>
      </c>
      <c r="D66" s="848">
        <v>77.165275834683484</v>
      </c>
    </row>
    <row r="67" spans="1:4" x14ac:dyDescent="0.2">
      <c r="A67" s="878" t="s">
        <v>648</v>
      </c>
      <c r="B67" s="849">
        <v>79.586983158756397</v>
      </c>
      <c r="C67" s="849">
        <v>79.293356141124633</v>
      </c>
      <c r="D67" s="848">
        <v>79.922447285833599</v>
      </c>
    </row>
    <row r="68" spans="1:4" x14ac:dyDescent="0.2">
      <c r="A68" s="878" t="s">
        <v>647</v>
      </c>
      <c r="B68" s="849">
        <v>76.979427415079087</v>
      </c>
      <c r="C68" s="849">
        <v>76.33876028403175</v>
      </c>
      <c r="D68" s="848">
        <v>76.567379429114013</v>
      </c>
    </row>
    <row r="69" spans="1:4" x14ac:dyDescent="0.2">
      <c r="A69" s="878" t="s">
        <v>635</v>
      </c>
      <c r="B69" s="849">
        <v>78.38790389566033</v>
      </c>
      <c r="C69" s="849">
        <v>76.883738278114194</v>
      </c>
      <c r="D69" s="848">
        <v>77.37295435203707</v>
      </c>
    </row>
    <row r="70" spans="1:4" x14ac:dyDescent="0.2">
      <c r="A70" s="878" t="s">
        <v>634</v>
      </c>
      <c r="B70" s="849">
        <v>79.480353204731273</v>
      </c>
      <c r="C70" s="849">
        <v>72.545310869797802</v>
      </c>
      <c r="D70" s="848">
        <v>71.412232446410712</v>
      </c>
    </row>
    <row r="71" spans="1:4" x14ac:dyDescent="0.2">
      <c r="A71" s="878" t="s">
        <v>633</v>
      </c>
      <c r="B71" s="849"/>
      <c r="C71" s="849"/>
      <c r="D71" s="848"/>
    </row>
    <row r="72" spans="1:4" x14ac:dyDescent="0.2">
      <c r="A72" s="878" t="s">
        <v>632</v>
      </c>
      <c r="B72" s="849"/>
      <c r="C72" s="849"/>
      <c r="D72" s="848"/>
    </row>
    <row r="73" spans="1:4" x14ac:dyDescent="0.2">
      <c r="A73" s="878" t="s">
        <v>631</v>
      </c>
      <c r="B73" s="849">
        <v>96.465462760611103</v>
      </c>
      <c r="C73" s="849">
        <v>96.337753054340396</v>
      </c>
      <c r="D73" s="848">
        <v>96.203030752703285</v>
      </c>
    </row>
    <row r="74" spans="1:4" x14ac:dyDescent="0.2">
      <c r="A74" s="878" t="s">
        <v>630</v>
      </c>
      <c r="B74" s="849">
        <v>72.069519650939398</v>
      </c>
      <c r="C74" s="849">
        <v>72.037966972671583</v>
      </c>
      <c r="D74" s="848">
        <v>72.030456110099095</v>
      </c>
    </row>
    <row r="75" spans="1:4" x14ac:dyDescent="0.2">
      <c r="A75" s="878" t="s">
        <v>629</v>
      </c>
      <c r="B75" s="849">
        <v>78.159265605177325</v>
      </c>
      <c r="C75" s="849">
        <v>77.796503265208798</v>
      </c>
      <c r="D75" s="848">
        <v>77.812404146223031</v>
      </c>
    </row>
    <row r="76" spans="1:4" x14ac:dyDescent="0.2">
      <c r="A76" s="878" t="s">
        <v>628</v>
      </c>
      <c r="B76" s="849"/>
      <c r="C76" s="849"/>
      <c r="D76" s="848"/>
    </row>
    <row r="77" spans="1:4" x14ac:dyDescent="0.2">
      <c r="A77" s="878" t="s">
        <v>627</v>
      </c>
      <c r="B77" s="849"/>
      <c r="C77" s="849"/>
      <c r="D77" s="848"/>
    </row>
    <row r="78" spans="1:4" x14ac:dyDescent="0.2">
      <c r="A78" s="878" t="s">
        <v>626</v>
      </c>
      <c r="B78" s="849">
        <v>99.417146534413362</v>
      </c>
      <c r="C78" s="849">
        <v>99.485219599119361</v>
      </c>
      <c r="D78" s="848">
        <v>99.466196252897589</v>
      </c>
    </row>
    <row r="79" spans="1:4" x14ac:dyDescent="0.2">
      <c r="A79" s="878" t="s">
        <v>625</v>
      </c>
      <c r="B79" s="849">
        <v>82.041831668359876</v>
      </c>
      <c r="C79" s="849">
        <v>78.053480144550861</v>
      </c>
      <c r="D79" s="848">
        <v>77.960696066265385</v>
      </c>
    </row>
    <row r="80" spans="1:4" x14ac:dyDescent="0.2">
      <c r="A80" s="878" t="s">
        <v>624</v>
      </c>
      <c r="B80" s="849">
        <v>70.225904260282732</v>
      </c>
      <c r="C80" s="849">
        <v>62.885349620185373</v>
      </c>
      <c r="D80" s="848">
        <v>62.94024455284567</v>
      </c>
    </row>
    <row r="81" spans="1:4" x14ac:dyDescent="0.2">
      <c r="A81" s="878" t="s">
        <v>623</v>
      </c>
      <c r="B81" s="849">
        <v>71.236033063031911</v>
      </c>
      <c r="C81" s="849">
        <v>64.094876687752986</v>
      </c>
      <c r="D81" s="848">
        <v>64.122717312894409</v>
      </c>
    </row>
    <row r="82" spans="1:4" x14ac:dyDescent="0.2">
      <c r="A82" s="878" t="s">
        <v>622</v>
      </c>
      <c r="B82" s="849">
        <v>97.621250241619165</v>
      </c>
      <c r="C82" s="849">
        <v>96.47043888587524</v>
      </c>
      <c r="D82" s="848">
        <v>96.810204372516964</v>
      </c>
    </row>
    <row r="83" spans="1:4" x14ac:dyDescent="0.2">
      <c r="A83" s="876"/>
      <c r="B83" s="849"/>
      <c r="C83" s="849"/>
      <c r="D83" s="848"/>
    </row>
    <row r="84" spans="1:4" s="120" customFormat="1" x14ac:dyDescent="0.2">
      <c r="A84" s="883" t="s">
        <v>6</v>
      </c>
      <c r="B84" s="849"/>
      <c r="C84" s="849"/>
      <c r="D84" s="848"/>
    </row>
    <row r="85" spans="1:4" x14ac:dyDescent="0.2">
      <c r="A85" s="884" t="s">
        <v>646</v>
      </c>
      <c r="B85" s="849">
        <v>82.083921622498551</v>
      </c>
      <c r="C85" s="849">
        <v>79.985669943901044</v>
      </c>
      <c r="D85" s="848">
        <v>80.108963013189339</v>
      </c>
    </row>
    <row r="86" spans="1:4" x14ac:dyDescent="0.2">
      <c r="A86" s="878" t="s">
        <v>645</v>
      </c>
      <c r="B86" s="849">
        <v>77.600527443782113</v>
      </c>
      <c r="C86" s="849">
        <v>77.158284986352299</v>
      </c>
      <c r="D86" s="848">
        <v>77.208132247021055</v>
      </c>
    </row>
    <row r="87" spans="1:4" x14ac:dyDescent="0.2">
      <c r="A87" s="878" t="s">
        <v>644</v>
      </c>
      <c r="B87" s="849">
        <v>93.75988117128847</v>
      </c>
      <c r="C87" s="849">
        <v>93.810803293189252</v>
      </c>
      <c r="D87" s="848">
        <v>93.813083113117941</v>
      </c>
    </row>
    <row r="88" spans="1:4" x14ac:dyDescent="0.2">
      <c r="A88" s="878" t="s">
        <v>643</v>
      </c>
      <c r="B88" s="849">
        <v>72.792101433579916</v>
      </c>
      <c r="C88" s="849">
        <v>66.540463185253941</v>
      </c>
      <c r="D88" s="848">
        <v>66.859032314677918</v>
      </c>
    </row>
    <row r="89" spans="1:4" x14ac:dyDescent="0.2">
      <c r="A89" s="878" t="s">
        <v>642</v>
      </c>
      <c r="B89" s="849">
        <v>87.822338689406251</v>
      </c>
      <c r="C89" s="849">
        <v>87.697552635179946</v>
      </c>
      <c r="D89" s="848">
        <v>87.751263906011133</v>
      </c>
    </row>
    <row r="90" spans="1:4" x14ac:dyDescent="0.2">
      <c r="A90" s="878" t="s">
        <v>641</v>
      </c>
      <c r="B90" s="849">
        <v>97.915448447807435</v>
      </c>
      <c r="C90" s="849">
        <v>97.893697192195646</v>
      </c>
      <c r="D90" s="848">
        <v>97.89633549392353</v>
      </c>
    </row>
    <row r="91" spans="1:4" x14ac:dyDescent="0.2">
      <c r="A91" s="878" t="s">
        <v>640</v>
      </c>
      <c r="B91" s="849">
        <v>89.739330387543788</v>
      </c>
      <c r="C91" s="849">
        <v>90.469463363841356</v>
      </c>
      <c r="D91" s="848">
        <v>90.027609072506237</v>
      </c>
    </row>
    <row r="92" spans="1:4" x14ac:dyDescent="0.2">
      <c r="A92" s="878" t="s">
        <v>639</v>
      </c>
      <c r="B92" s="849">
        <v>99.859236631146359</v>
      </c>
      <c r="C92" s="849">
        <v>99.871957873287471</v>
      </c>
      <c r="D92" s="848">
        <v>99.865053542018984</v>
      </c>
    </row>
    <row r="93" spans="1:4" x14ac:dyDescent="0.2">
      <c r="A93" s="878" t="s">
        <v>638</v>
      </c>
      <c r="B93" s="849">
        <v>80.54051507599803</v>
      </c>
      <c r="C93" s="849">
        <v>80.517105448471057</v>
      </c>
      <c r="D93" s="848">
        <v>80.535086779624493</v>
      </c>
    </row>
    <row r="94" spans="1:4" x14ac:dyDescent="0.2">
      <c r="A94" s="878" t="s">
        <v>637</v>
      </c>
      <c r="B94" s="849">
        <v>87.334602401899701</v>
      </c>
      <c r="C94" s="849">
        <v>87.212123171062515</v>
      </c>
      <c r="D94" s="848">
        <v>87.31260954777693</v>
      </c>
    </row>
    <row r="95" spans="1:4" x14ac:dyDescent="0.2">
      <c r="A95" s="878" t="s">
        <v>636</v>
      </c>
      <c r="B95" s="849">
        <v>83.296615466070989</v>
      </c>
      <c r="C95" s="849">
        <v>82.809115985913735</v>
      </c>
      <c r="D95" s="848">
        <v>82.983265913491138</v>
      </c>
    </row>
    <row r="96" spans="1:4" x14ac:dyDescent="0.2">
      <c r="A96" s="878" t="s">
        <v>635</v>
      </c>
      <c r="B96" s="849">
        <v>87.133266821023568</v>
      </c>
      <c r="C96" s="849">
        <v>86.69536026830589</v>
      </c>
      <c r="D96" s="848">
        <v>86.769375503641299</v>
      </c>
    </row>
    <row r="97" spans="1:4" x14ac:dyDescent="0.2">
      <c r="A97" s="878" t="s">
        <v>634</v>
      </c>
      <c r="B97" s="849">
        <v>83.896534052932012</v>
      </c>
      <c r="C97" s="849">
        <v>79.356532829144783</v>
      </c>
      <c r="D97" s="848">
        <v>80.376223409013321</v>
      </c>
    </row>
    <row r="98" spans="1:4" x14ac:dyDescent="0.2">
      <c r="A98" s="878" t="s">
        <v>633</v>
      </c>
      <c r="B98" s="849"/>
      <c r="C98" s="849"/>
      <c r="D98" s="848"/>
    </row>
    <row r="99" spans="1:4" x14ac:dyDescent="0.2">
      <c r="A99" s="878" t="s">
        <v>632</v>
      </c>
      <c r="B99" s="849"/>
      <c r="C99" s="849"/>
      <c r="D99" s="848"/>
    </row>
    <row r="100" spans="1:4" x14ac:dyDescent="0.2">
      <c r="A100" s="878" t="s">
        <v>631</v>
      </c>
      <c r="B100" s="849">
        <v>97.515955032959752</v>
      </c>
      <c r="C100" s="849">
        <v>97.604187167286028</v>
      </c>
      <c r="D100" s="848">
        <v>97.50720907402048</v>
      </c>
    </row>
    <row r="101" spans="1:4" x14ac:dyDescent="0.2">
      <c r="A101" s="878" t="s">
        <v>630</v>
      </c>
      <c r="B101" s="849">
        <v>71.798939177719959</v>
      </c>
      <c r="C101" s="849">
        <v>71.867898775709023</v>
      </c>
      <c r="D101" s="848">
        <v>71.867851446889688</v>
      </c>
    </row>
    <row r="102" spans="1:4" x14ac:dyDescent="0.2">
      <c r="A102" s="878" t="s">
        <v>629</v>
      </c>
      <c r="B102" s="849">
        <v>78.139477804725558</v>
      </c>
      <c r="C102" s="849">
        <v>79.302212471317731</v>
      </c>
      <c r="D102" s="848">
        <v>80.50280710545637</v>
      </c>
    </row>
    <row r="103" spans="1:4" x14ac:dyDescent="0.2">
      <c r="A103" s="878" t="s">
        <v>628</v>
      </c>
      <c r="B103" s="849">
        <v>100</v>
      </c>
      <c r="C103" s="849">
        <v>100</v>
      </c>
      <c r="D103" s="848">
        <v>100</v>
      </c>
    </row>
    <row r="104" spans="1:4" x14ac:dyDescent="0.2">
      <c r="A104" s="878" t="s">
        <v>627</v>
      </c>
      <c r="B104" s="849">
        <v>100</v>
      </c>
      <c r="C104" s="849">
        <v>100</v>
      </c>
      <c r="D104" s="848">
        <v>100</v>
      </c>
    </row>
    <row r="105" spans="1:4" x14ac:dyDescent="0.2">
      <c r="A105" s="878" t="s">
        <v>626</v>
      </c>
      <c r="B105" s="849">
        <v>99.181292528657096</v>
      </c>
      <c r="C105" s="849">
        <v>99.014027154986294</v>
      </c>
      <c r="D105" s="848">
        <v>99.002749264802148</v>
      </c>
    </row>
    <row r="106" spans="1:4" x14ac:dyDescent="0.2">
      <c r="A106" s="878" t="s">
        <v>625</v>
      </c>
      <c r="B106" s="849">
        <v>79.10688218489706</v>
      </c>
      <c r="C106" s="849">
        <v>74.575889426298431</v>
      </c>
      <c r="D106" s="848">
        <v>74.431326114438491</v>
      </c>
    </row>
    <row r="107" spans="1:4" x14ac:dyDescent="0.2">
      <c r="A107" s="878" t="s">
        <v>624</v>
      </c>
      <c r="B107" s="849">
        <v>70.000690780230315</v>
      </c>
      <c r="C107" s="849">
        <v>62.607271092226732</v>
      </c>
      <c r="D107" s="848">
        <v>62.655112065979992</v>
      </c>
    </row>
    <row r="108" spans="1:4" x14ac:dyDescent="0.2">
      <c r="A108" s="878" t="s">
        <v>623</v>
      </c>
      <c r="B108" s="849">
        <v>70.489335689162019</v>
      </c>
      <c r="C108" s="849">
        <v>63.300921397707185</v>
      </c>
      <c r="D108" s="848">
        <v>63.332022457745119</v>
      </c>
    </row>
    <row r="109" spans="1:4" ht="18.75" customHeight="1" x14ac:dyDescent="0.2">
      <c r="A109" s="888" t="s">
        <v>622</v>
      </c>
      <c r="B109" s="887">
        <v>97.739357623165205</v>
      </c>
      <c r="C109" s="887">
        <v>96.777102901518077</v>
      </c>
      <c r="D109" s="886">
        <v>96.996277853580409</v>
      </c>
    </row>
    <row r="110" spans="1:4" x14ac:dyDescent="0.2">
      <c r="A110" s="885" t="s">
        <v>621</v>
      </c>
      <c r="B110" s="860">
        <v>84.534166575335036</v>
      </c>
      <c r="C110" s="860">
        <v>83.687843549112813</v>
      </c>
      <c r="D110" s="859">
        <v>83.921839885962754</v>
      </c>
    </row>
    <row r="111" spans="1:4" x14ac:dyDescent="0.2">
      <c r="A111" s="883" t="s">
        <v>620</v>
      </c>
      <c r="B111" s="849"/>
      <c r="C111" s="849"/>
      <c r="D111" s="848"/>
    </row>
    <row r="112" spans="1:4" x14ac:dyDescent="0.2">
      <c r="A112" s="884" t="s">
        <v>619</v>
      </c>
      <c r="B112" s="849">
        <v>92.466507247439651</v>
      </c>
      <c r="C112" s="849">
        <v>91.168360457180185</v>
      </c>
      <c r="D112" s="848">
        <v>91.577560966098488</v>
      </c>
    </row>
    <row r="113" spans="1:4" x14ac:dyDescent="0.2">
      <c r="A113" s="878" t="s">
        <v>618</v>
      </c>
      <c r="B113" s="849">
        <v>91.290643661399784</v>
      </c>
      <c r="C113" s="849">
        <v>90.985729903436834</v>
      </c>
      <c r="D113" s="848">
        <v>91.257460203334219</v>
      </c>
    </row>
    <row r="114" spans="1:4" x14ac:dyDescent="0.2">
      <c r="A114" s="878" t="s">
        <v>126</v>
      </c>
      <c r="B114" s="849">
        <v>96.797095671173608</v>
      </c>
      <c r="C114" s="849">
        <v>96.626473757796973</v>
      </c>
      <c r="D114" s="848">
        <v>96.914058638903512</v>
      </c>
    </row>
    <row r="115" spans="1:4" ht="15" customHeight="1" x14ac:dyDescent="0.2">
      <c r="A115" s="884" t="s">
        <v>617</v>
      </c>
      <c r="B115" s="849">
        <v>76.385587870219624</v>
      </c>
      <c r="C115" s="849">
        <v>76.146994890876869</v>
      </c>
      <c r="D115" s="848">
        <v>76.47886646205346</v>
      </c>
    </row>
    <row r="116" spans="1:4" x14ac:dyDescent="0.2">
      <c r="A116" s="878" t="s">
        <v>616</v>
      </c>
      <c r="B116" s="849">
        <v>88.343760258928938</v>
      </c>
      <c r="C116" s="849">
        <v>88.262942016527589</v>
      </c>
      <c r="D116" s="848">
        <v>88.423606608843926</v>
      </c>
    </row>
    <row r="117" spans="1:4" x14ac:dyDescent="0.2">
      <c r="A117" s="878" t="s">
        <v>615</v>
      </c>
      <c r="B117" s="849">
        <v>96.275401226617333</v>
      </c>
      <c r="C117" s="849">
        <v>95.553072919420956</v>
      </c>
      <c r="D117" s="848">
        <v>95.794412468701637</v>
      </c>
    </row>
    <row r="118" spans="1:4" x14ac:dyDescent="0.2">
      <c r="A118" s="878" t="s">
        <v>614</v>
      </c>
      <c r="B118" s="849">
        <v>70.903517777689586</v>
      </c>
      <c r="C118" s="849">
        <v>70.853071007084182</v>
      </c>
      <c r="D118" s="848">
        <v>71.036911367420714</v>
      </c>
    </row>
    <row r="119" spans="1:4" ht="12" customHeight="1" x14ac:dyDescent="0.2">
      <c r="A119" s="884" t="s">
        <v>613</v>
      </c>
      <c r="B119" s="849">
        <v>82.889816271020138</v>
      </c>
      <c r="C119" s="849">
        <v>80.997144930674665</v>
      </c>
      <c r="D119" s="848">
        <v>82.114520742406668</v>
      </c>
    </row>
    <row r="120" spans="1:4" x14ac:dyDescent="0.2">
      <c r="A120" s="878" t="s">
        <v>612</v>
      </c>
      <c r="B120" s="849">
        <v>72.848261200586322</v>
      </c>
      <c r="C120" s="849">
        <v>72.379897684453482</v>
      </c>
      <c r="D120" s="848">
        <v>72.738894588534151</v>
      </c>
    </row>
    <row r="121" spans="1:4" x14ac:dyDescent="0.2">
      <c r="A121" s="878" t="s">
        <v>611</v>
      </c>
      <c r="B121" s="849">
        <v>66.564357861493988</v>
      </c>
      <c r="C121" s="849">
        <v>66.705639927892705</v>
      </c>
      <c r="D121" s="848">
        <v>66.765079291627501</v>
      </c>
    </row>
    <row r="122" spans="1:4" x14ac:dyDescent="0.2">
      <c r="A122" s="878" t="s">
        <v>610</v>
      </c>
      <c r="B122" s="849">
        <v>75.578009189474642</v>
      </c>
      <c r="C122" s="849">
        <v>74.187929233220601</v>
      </c>
      <c r="D122" s="848">
        <v>74.594921210721481</v>
      </c>
    </row>
    <row r="123" spans="1:4" x14ac:dyDescent="0.2">
      <c r="A123" s="878" t="s">
        <v>609</v>
      </c>
      <c r="B123" s="849">
        <v>95.336060854566171</v>
      </c>
      <c r="C123" s="849">
        <v>92.759987907763076</v>
      </c>
      <c r="D123" s="848">
        <v>95.354869089214461</v>
      </c>
    </row>
    <row r="124" spans="1:4" x14ac:dyDescent="0.2">
      <c r="A124" s="884" t="s">
        <v>608</v>
      </c>
      <c r="B124" s="849">
        <v>84.302055179891568</v>
      </c>
      <c r="C124" s="849">
        <v>83.236970450324918</v>
      </c>
      <c r="D124" s="848">
        <v>83.80020433871158</v>
      </c>
    </row>
    <row r="125" spans="1:4" x14ac:dyDescent="0.2">
      <c r="A125" s="878" t="s">
        <v>607</v>
      </c>
      <c r="B125" s="849">
        <v>93.766772965601717</v>
      </c>
      <c r="C125" s="849">
        <v>93.547209966611206</v>
      </c>
      <c r="D125" s="848">
        <v>93.67889917022903</v>
      </c>
    </row>
    <row r="126" spans="1:4" ht="19.5" customHeight="1" x14ac:dyDescent="0.2">
      <c r="A126" s="883" t="s">
        <v>145</v>
      </c>
      <c r="B126" s="849"/>
      <c r="C126" s="849"/>
      <c r="D126" s="848"/>
    </row>
    <row r="127" spans="1:4" x14ac:dyDescent="0.2">
      <c r="A127" s="881" t="s">
        <v>606</v>
      </c>
      <c r="B127" s="849">
        <v>71.334174930649425</v>
      </c>
      <c r="C127" s="849">
        <v>69.629514356387858</v>
      </c>
      <c r="D127" s="848">
        <v>70.125491074161815</v>
      </c>
    </row>
    <row r="128" spans="1:4" x14ac:dyDescent="0.2">
      <c r="A128" s="880" t="s">
        <v>605</v>
      </c>
      <c r="B128" s="849">
        <v>76.89693135474738</v>
      </c>
      <c r="C128" s="849">
        <v>75.965694742511687</v>
      </c>
      <c r="D128" s="848">
        <v>76.37868390337114</v>
      </c>
    </row>
    <row r="129" spans="1:4" x14ac:dyDescent="0.2">
      <c r="A129" s="880" t="s">
        <v>604</v>
      </c>
      <c r="B129" s="849">
        <v>77.782145799062818</v>
      </c>
      <c r="C129" s="849">
        <v>75.861675407101941</v>
      </c>
      <c r="D129" s="848">
        <v>76.145867337372167</v>
      </c>
    </row>
    <row r="130" spans="1:4" x14ac:dyDescent="0.2">
      <c r="A130" s="880" t="s">
        <v>603</v>
      </c>
      <c r="B130" s="849">
        <v>89.302932700720078</v>
      </c>
      <c r="C130" s="849">
        <v>89.312099105904323</v>
      </c>
      <c r="D130" s="848">
        <v>89.580691966704933</v>
      </c>
    </row>
    <row r="131" spans="1:4" ht="27" customHeight="1" x14ac:dyDescent="0.2">
      <c r="A131" s="883" t="s">
        <v>152</v>
      </c>
      <c r="B131" s="849"/>
      <c r="C131" s="849"/>
      <c r="D131" s="848"/>
    </row>
    <row r="132" spans="1:4" x14ac:dyDescent="0.2">
      <c r="A132" s="881" t="s">
        <v>602</v>
      </c>
      <c r="B132" s="849">
        <v>84.793032107923636</v>
      </c>
      <c r="C132" s="849">
        <v>83.875876070857785</v>
      </c>
      <c r="D132" s="848">
        <v>83.956781384309508</v>
      </c>
    </row>
    <row r="133" spans="1:4" x14ac:dyDescent="0.2">
      <c r="A133" s="880" t="s">
        <v>601</v>
      </c>
      <c r="B133" s="849">
        <v>55.91614070627724</v>
      </c>
      <c r="C133" s="849">
        <v>57.46773606287465</v>
      </c>
      <c r="D133" s="848">
        <v>57.16604995880251</v>
      </c>
    </row>
    <row r="134" spans="1:4" x14ac:dyDescent="0.2">
      <c r="A134" s="880" t="s">
        <v>600</v>
      </c>
      <c r="B134" s="849">
        <v>84.523135680798447</v>
      </c>
      <c r="C134" s="849">
        <v>86.386291261553112</v>
      </c>
      <c r="D134" s="848">
        <v>85.524438479617558</v>
      </c>
    </row>
    <row r="135" spans="1:4" x14ac:dyDescent="0.2">
      <c r="A135" s="880" t="s">
        <v>599</v>
      </c>
      <c r="B135" s="849">
        <v>49.674954737897451</v>
      </c>
      <c r="C135" s="849">
        <v>43.475668791752796</v>
      </c>
      <c r="D135" s="848">
        <v>44.148469697081651</v>
      </c>
    </row>
    <row r="136" spans="1:4" x14ac:dyDescent="0.2">
      <c r="A136" s="880" t="s">
        <v>598</v>
      </c>
      <c r="B136" s="849">
        <v>98.235544934692172</v>
      </c>
      <c r="C136" s="849">
        <v>99.092787558826473</v>
      </c>
      <c r="D136" s="848">
        <v>98.550270509956221</v>
      </c>
    </row>
    <row r="137" spans="1:4" ht="7.5" customHeight="1" x14ac:dyDescent="0.2">
      <c r="A137" s="882"/>
      <c r="B137" s="849"/>
      <c r="C137" s="849"/>
      <c r="D137" s="848"/>
    </row>
    <row r="138" spans="1:4" x14ac:dyDescent="0.2">
      <c r="A138" s="881" t="s">
        <v>153</v>
      </c>
      <c r="B138" s="849">
        <v>100</v>
      </c>
      <c r="C138" s="849">
        <v>100</v>
      </c>
      <c r="D138" s="848">
        <v>100</v>
      </c>
    </row>
    <row r="139" spans="1:4" ht="6" customHeight="1" x14ac:dyDescent="0.2">
      <c r="B139" s="849"/>
      <c r="C139" s="849"/>
      <c r="D139" s="848"/>
    </row>
    <row r="140" spans="1:4" x14ac:dyDescent="0.2">
      <c r="A140" s="881" t="s">
        <v>597</v>
      </c>
      <c r="B140" s="849">
        <v>84.01636394431435</v>
      </c>
      <c r="C140" s="849">
        <v>84.116807776188068</v>
      </c>
      <c r="D140" s="848">
        <v>84.179212023611001</v>
      </c>
    </row>
    <row r="141" spans="1:4" x14ac:dyDescent="0.2">
      <c r="A141" s="880" t="s">
        <v>596</v>
      </c>
      <c r="B141" s="849">
        <v>86.721015352889751</v>
      </c>
      <c r="C141" s="849">
        <v>86.680209697355963</v>
      </c>
      <c r="D141" s="848">
        <v>86.857929046619944</v>
      </c>
    </row>
    <row r="142" spans="1:4" x14ac:dyDescent="0.2">
      <c r="A142" s="880" t="s">
        <v>595</v>
      </c>
      <c r="B142" s="849">
        <v>64.428617978509862</v>
      </c>
      <c r="C142" s="849">
        <v>65.909950144521616</v>
      </c>
      <c r="D142" s="848">
        <v>65.923004551814159</v>
      </c>
    </row>
    <row r="143" spans="1:4" x14ac:dyDescent="0.2">
      <c r="A143" s="880" t="s">
        <v>594</v>
      </c>
      <c r="B143" s="849">
        <v>66.826725576755081</v>
      </c>
      <c r="C143" s="849">
        <v>66.610715402846282</v>
      </c>
      <c r="D143" s="848">
        <v>66.676021682884141</v>
      </c>
    </row>
    <row r="144" spans="1:4" x14ac:dyDescent="0.2">
      <c r="A144" s="881" t="s">
        <v>593</v>
      </c>
      <c r="B144" s="849">
        <v>80.184797464879068</v>
      </c>
      <c r="C144" s="849">
        <v>81.230583499741158</v>
      </c>
      <c r="D144" s="848">
        <v>80.40518666341849</v>
      </c>
    </row>
    <row r="145" spans="1:4" x14ac:dyDescent="0.2">
      <c r="A145" s="880" t="s">
        <v>592</v>
      </c>
      <c r="B145" s="849">
        <v>66.152113285788985</v>
      </c>
      <c r="C145" s="849">
        <v>65.824405341126408</v>
      </c>
      <c r="D145" s="848">
        <v>65.895836702829442</v>
      </c>
    </row>
    <row r="146" spans="1:4" x14ac:dyDescent="0.2">
      <c r="A146" s="880" t="s">
        <v>591</v>
      </c>
      <c r="B146" s="849">
        <v>83.924659060445109</v>
      </c>
      <c r="C146" s="849">
        <v>83.734023970911778</v>
      </c>
      <c r="D146" s="848">
        <v>83.521536139789802</v>
      </c>
    </row>
    <row r="147" spans="1:4" x14ac:dyDescent="0.2">
      <c r="A147" s="880" t="s">
        <v>590</v>
      </c>
      <c r="B147" s="849">
        <v>100</v>
      </c>
      <c r="C147" s="849">
        <v>100</v>
      </c>
      <c r="D147" s="848">
        <v>100</v>
      </c>
    </row>
    <row r="148" spans="1:4" x14ac:dyDescent="0.2">
      <c r="A148" s="880" t="s">
        <v>589</v>
      </c>
      <c r="B148" s="849">
        <v>93.430137544628735</v>
      </c>
      <c r="C148" s="849">
        <v>93.31060795886502</v>
      </c>
      <c r="D148" s="848">
        <v>93.294089733079716</v>
      </c>
    </row>
    <row r="149" spans="1:4" x14ac:dyDescent="0.2">
      <c r="A149" s="880" t="s">
        <v>588</v>
      </c>
      <c r="B149" s="849">
        <v>100</v>
      </c>
      <c r="C149" s="849">
        <v>100</v>
      </c>
      <c r="D149" s="848">
        <v>100</v>
      </c>
    </row>
    <row r="150" spans="1:4" x14ac:dyDescent="0.2">
      <c r="A150" s="880" t="s">
        <v>587</v>
      </c>
      <c r="B150" s="849"/>
      <c r="C150" s="849"/>
      <c r="D150" s="848"/>
    </row>
    <row r="151" spans="1:4" x14ac:dyDescent="0.2">
      <c r="A151" s="881" t="s">
        <v>586</v>
      </c>
      <c r="B151" s="849">
        <v>88.42176473391234</v>
      </c>
      <c r="C151" s="849">
        <v>88.863815438471946</v>
      </c>
      <c r="D151" s="848">
        <v>88.028927561606281</v>
      </c>
    </row>
    <row r="152" spans="1:4" x14ac:dyDescent="0.2">
      <c r="A152" s="880" t="s">
        <v>585</v>
      </c>
      <c r="B152" s="849">
        <v>88.42176473391234</v>
      </c>
      <c r="C152" s="849">
        <v>88.863815438471946</v>
      </c>
      <c r="D152" s="848">
        <v>88.028927561606281</v>
      </c>
    </row>
    <row r="153" spans="1:4" x14ac:dyDescent="0.2">
      <c r="A153" s="880" t="s">
        <v>584</v>
      </c>
      <c r="B153" s="849"/>
      <c r="C153" s="849"/>
      <c r="D153" s="848"/>
    </row>
    <row r="154" spans="1:4" x14ac:dyDescent="0.2">
      <c r="A154" s="880" t="s">
        <v>583</v>
      </c>
      <c r="B154" s="849">
        <v>100</v>
      </c>
      <c r="C154" s="849">
        <v>100</v>
      </c>
      <c r="D154" s="848">
        <v>100</v>
      </c>
    </row>
    <row r="155" spans="1:4" x14ac:dyDescent="0.2">
      <c r="A155" s="879" t="s">
        <v>582</v>
      </c>
      <c r="B155" s="849">
        <v>95.242117445125871</v>
      </c>
      <c r="C155" s="849">
        <v>93.815969759898906</v>
      </c>
      <c r="D155" s="849">
        <v>93.787745497606693</v>
      </c>
    </row>
    <row r="156" spans="1:4" x14ac:dyDescent="0.2">
      <c r="A156" s="878" t="s">
        <v>581</v>
      </c>
      <c r="B156" s="849">
        <v>81.757085009824266</v>
      </c>
      <c r="C156" s="849">
        <v>93.327354875633617</v>
      </c>
      <c r="D156" s="848">
        <v>72.89696020701362</v>
      </c>
    </row>
    <row r="157" spans="1:4" x14ac:dyDescent="0.2">
      <c r="A157" s="877" t="s">
        <v>580</v>
      </c>
      <c r="B157" s="849">
        <v>98.794607232035716</v>
      </c>
      <c r="C157" s="849">
        <v>93.626353903836929</v>
      </c>
      <c r="D157" s="848">
        <v>93.856151299313822</v>
      </c>
    </row>
    <row r="158" spans="1:4" x14ac:dyDescent="0.2">
      <c r="A158" s="877" t="s">
        <v>579</v>
      </c>
      <c r="B158" s="849">
        <v>100</v>
      </c>
      <c r="C158" s="849">
        <v>100</v>
      </c>
      <c r="D158" s="848">
        <v>100</v>
      </c>
    </row>
    <row r="159" spans="1:4" x14ac:dyDescent="0.2">
      <c r="A159" s="876" t="s">
        <v>578</v>
      </c>
      <c r="B159" s="849">
        <v>94.608823686932425</v>
      </c>
      <c r="C159" s="849">
        <v>94.099809792680105</v>
      </c>
      <c r="D159" s="848">
        <v>94.083368349453792</v>
      </c>
    </row>
    <row r="160" spans="1:4" x14ac:dyDescent="0.2">
      <c r="A160" s="875" t="s">
        <v>577</v>
      </c>
      <c r="B160" s="855">
        <v>83.773108746600641</v>
      </c>
      <c r="C160" s="855">
        <v>82.510298223138051</v>
      </c>
      <c r="D160" s="854">
        <v>82.742701686812879</v>
      </c>
    </row>
    <row r="161" spans="1:4" hidden="1" x14ac:dyDescent="0.2">
      <c r="A161" s="874" t="s">
        <v>576</v>
      </c>
      <c r="B161" s="860"/>
      <c r="C161" s="860"/>
      <c r="D161" s="859"/>
    </row>
    <row r="162" spans="1:4" hidden="1" x14ac:dyDescent="0.2">
      <c r="A162" s="873" t="s">
        <v>575</v>
      </c>
      <c r="B162" s="849">
        <v>89.084223153400671</v>
      </c>
      <c r="C162" s="849">
        <v>88.913550935388912</v>
      </c>
      <c r="D162" s="848">
        <v>88.866641639319639</v>
      </c>
    </row>
    <row r="163" spans="1:4" hidden="1" x14ac:dyDescent="0.2">
      <c r="A163" s="872" t="s">
        <v>574</v>
      </c>
      <c r="B163" s="849">
        <v>96.264933938570422</v>
      </c>
      <c r="C163" s="849">
        <v>96.770399034628838</v>
      </c>
      <c r="D163" s="848">
        <v>96.611450205725447</v>
      </c>
    </row>
    <row r="164" spans="1:4" hidden="1" x14ac:dyDescent="0.2">
      <c r="A164" s="872" t="s">
        <v>573</v>
      </c>
      <c r="B164" s="849">
        <v>99.928876382021969</v>
      </c>
      <c r="C164" s="849">
        <v>99.983328884204241</v>
      </c>
      <c r="D164" s="848">
        <v>99.992255506652882</v>
      </c>
    </row>
    <row r="165" spans="1:4" hidden="1" x14ac:dyDescent="0.2">
      <c r="A165" s="871" t="s">
        <v>572</v>
      </c>
      <c r="B165" s="849">
        <v>87.901595101484162</v>
      </c>
      <c r="C165" s="849">
        <v>87.665673934561141</v>
      </c>
      <c r="D165" s="848">
        <v>87.320783745353353</v>
      </c>
    </row>
    <row r="166" spans="1:4" x14ac:dyDescent="0.2">
      <c r="A166" s="870" t="s">
        <v>571</v>
      </c>
      <c r="B166" s="860"/>
      <c r="C166" s="860"/>
      <c r="D166" s="859"/>
    </row>
    <row r="167" spans="1:4" x14ac:dyDescent="0.2">
      <c r="A167" s="863" t="s">
        <v>570</v>
      </c>
      <c r="B167" s="849">
        <v>98.601077436875954</v>
      </c>
      <c r="C167" s="849">
        <v>98.691345215770923</v>
      </c>
      <c r="D167" s="848">
        <v>98.709368216961309</v>
      </c>
    </row>
    <row r="168" spans="1:4" ht="25.5" x14ac:dyDescent="0.2">
      <c r="A168" s="863" t="s">
        <v>52</v>
      </c>
      <c r="B168" s="849">
        <v>98.54370749426883</v>
      </c>
      <c r="C168" s="849">
        <v>98.484406487917866</v>
      </c>
      <c r="D168" s="848">
        <v>98.542804405670026</v>
      </c>
    </row>
    <row r="169" spans="1:4" x14ac:dyDescent="0.2">
      <c r="A169" s="863" t="s">
        <v>569</v>
      </c>
      <c r="B169" s="849">
        <v>99.212722265576787</v>
      </c>
      <c r="C169" s="849">
        <v>99.170062419558008</v>
      </c>
      <c r="D169" s="848">
        <v>99.183191892628969</v>
      </c>
    </row>
    <row r="170" spans="1:4" x14ac:dyDescent="0.2">
      <c r="A170" s="869" t="s">
        <v>568</v>
      </c>
      <c r="B170" s="849">
        <v>99.158133943258491</v>
      </c>
      <c r="C170" s="849">
        <v>99.136686196378491</v>
      </c>
      <c r="D170" s="848">
        <v>99.114442405462782</v>
      </c>
    </row>
    <row r="171" spans="1:4" ht="38.25" x14ac:dyDescent="0.2">
      <c r="A171" s="865" t="s">
        <v>567</v>
      </c>
      <c r="B171" s="849">
        <v>99.392119841569098</v>
      </c>
      <c r="C171" s="849">
        <v>99.377398383706463</v>
      </c>
      <c r="D171" s="848">
        <v>99.356479401034775</v>
      </c>
    </row>
    <row r="172" spans="1:4" x14ac:dyDescent="0.2">
      <c r="A172" s="865" t="s">
        <v>566</v>
      </c>
      <c r="B172" s="849">
        <v>99.827616088888021</v>
      </c>
      <c r="C172" s="849">
        <v>99.526544674917034</v>
      </c>
      <c r="D172" s="848">
        <v>99.649355869139413</v>
      </c>
    </row>
    <row r="173" spans="1:4" x14ac:dyDescent="0.2">
      <c r="A173" s="865" t="s">
        <v>565</v>
      </c>
      <c r="B173" s="849">
        <v>89.408957169247486</v>
      </c>
      <c r="C173" s="849">
        <v>89.816233942657135</v>
      </c>
      <c r="D173" s="848">
        <v>89.834928083146423</v>
      </c>
    </row>
    <row r="174" spans="1:4" x14ac:dyDescent="0.2">
      <c r="A174" s="865" t="s">
        <v>564</v>
      </c>
      <c r="B174" s="849">
        <v>91.237840132947539</v>
      </c>
      <c r="C174" s="849">
        <v>93.854996068703556</v>
      </c>
      <c r="D174" s="848">
        <v>92.630235001529385</v>
      </c>
    </row>
    <row r="175" spans="1:4" x14ac:dyDescent="0.2">
      <c r="A175" s="865" t="s">
        <v>563</v>
      </c>
      <c r="B175" s="849">
        <v>99.293615760189198</v>
      </c>
      <c r="C175" s="849">
        <v>99.266245306513426</v>
      </c>
      <c r="D175" s="848">
        <v>99.251962362998398</v>
      </c>
    </row>
    <row r="176" spans="1:4" ht="25.5" x14ac:dyDescent="0.2">
      <c r="A176" s="865" t="s">
        <v>562</v>
      </c>
      <c r="B176" s="849">
        <v>99.929285932224303</v>
      </c>
      <c r="C176" s="849">
        <v>99.94108598719491</v>
      </c>
      <c r="D176" s="848">
        <v>99.935523023305834</v>
      </c>
    </row>
    <row r="177" spans="1:4" x14ac:dyDescent="0.2">
      <c r="A177" s="865" t="s">
        <v>561</v>
      </c>
      <c r="B177" s="849">
        <v>100</v>
      </c>
      <c r="C177" s="849">
        <v>100</v>
      </c>
      <c r="D177" s="848">
        <v>100</v>
      </c>
    </row>
    <row r="178" spans="1:4" ht="25.5" x14ac:dyDescent="0.2">
      <c r="A178" s="865" t="s">
        <v>560</v>
      </c>
      <c r="B178" s="849">
        <v>100</v>
      </c>
      <c r="C178" s="849">
        <v>100</v>
      </c>
      <c r="D178" s="848">
        <v>100</v>
      </c>
    </row>
    <row r="179" spans="1:4" x14ac:dyDescent="0.2">
      <c r="A179" s="865" t="s">
        <v>559</v>
      </c>
      <c r="B179" s="849">
        <v>78.183267017576924</v>
      </c>
      <c r="C179" s="849"/>
      <c r="D179" s="848"/>
    </row>
    <row r="180" spans="1:4" x14ac:dyDescent="0.2">
      <c r="A180" s="865" t="s">
        <v>558</v>
      </c>
      <c r="B180" s="849">
        <v>84.696694058511099</v>
      </c>
      <c r="C180" s="849">
        <v>84.599133031051196</v>
      </c>
      <c r="D180" s="848">
        <v>84.228863869106974</v>
      </c>
    </row>
    <row r="181" spans="1:4" x14ac:dyDescent="0.2">
      <c r="A181" s="864" t="s">
        <v>557</v>
      </c>
      <c r="B181" s="849">
        <v>99.991139996545684</v>
      </c>
      <c r="C181" s="849">
        <v>99.991599863613061</v>
      </c>
      <c r="D181" s="848">
        <v>99.991897906348811</v>
      </c>
    </row>
    <row r="182" spans="1:4" x14ac:dyDescent="0.2">
      <c r="A182" s="862" t="s">
        <v>556</v>
      </c>
      <c r="B182" s="849">
        <v>99.985027105084328</v>
      </c>
      <c r="C182" s="849">
        <v>99.985180443467442</v>
      </c>
      <c r="D182" s="848">
        <v>99.986981318219009</v>
      </c>
    </row>
    <row r="183" spans="1:4" x14ac:dyDescent="0.2">
      <c r="A183" s="868" t="s">
        <v>555</v>
      </c>
      <c r="B183" s="849">
        <v>99.574089398889896</v>
      </c>
      <c r="C183" s="849">
        <v>99.586454629131509</v>
      </c>
      <c r="D183" s="848">
        <v>99.611044356799027</v>
      </c>
    </row>
    <row r="184" spans="1:4" x14ac:dyDescent="0.2">
      <c r="A184" s="867" t="s">
        <v>554</v>
      </c>
      <c r="B184" s="849">
        <v>100</v>
      </c>
      <c r="C184" s="849">
        <v>100</v>
      </c>
      <c r="D184" s="848">
        <v>100</v>
      </c>
    </row>
    <row r="185" spans="1:4" x14ac:dyDescent="0.2">
      <c r="A185" s="864" t="s">
        <v>553</v>
      </c>
      <c r="B185" s="849">
        <v>100</v>
      </c>
      <c r="C185" s="849">
        <v>100</v>
      </c>
      <c r="D185" s="848">
        <v>100</v>
      </c>
    </row>
    <row r="186" spans="1:4" x14ac:dyDescent="0.2">
      <c r="A186" s="868" t="s">
        <v>552</v>
      </c>
      <c r="B186" s="849">
        <v>100</v>
      </c>
      <c r="C186" s="849"/>
      <c r="D186" s="848"/>
    </row>
    <row r="187" spans="1:4" x14ac:dyDescent="0.2">
      <c r="A187" s="867" t="s">
        <v>551</v>
      </c>
      <c r="B187" s="849">
        <v>100</v>
      </c>
      <c r="C187" s="849">
        <v>100</v>
      </c>
      <c r="D187" s="848">
        <v>100</v>
      </c>
    </row>
    <row r="188" spans="1:4" x14ac:dyDescent="0.2">
      <c r="A188" s="864" t="s">
        <v>550</v>
      </c>
      <c r="B188" s="849"/>
      <c r="C188" s="849"/>
      <c r="D188" s="848"/>
    </row>
    <row r="189" spans="1:4" x14ac:dyDescent="0.2">
      <c r="A189" s="864" t="s">
        <v>549</v>
      </c>
      <c r="B189" s="849">
        <v>99.932356698649372</v>
      </c>
      <c r="C189" s="849">
        <v>99.932315531311161</v>
      </c>
      <c r="D189" s="848">
        <v>99.933673583525078</v>
      </c>
    </row>
    <row r="190" spans="1:4" x14ac:dyDescent="0.2">
      <c r="A190" s="862" t="s">
        <v>190</v>
      </c>
      <c r="B190" s="849">
        <v>99.890094126268224</v>
      </c>
      <c r="C190" s="849">
        <v>99.89603642616683</v>
      </c>
      <c r="D190" s="848">
        <v>99.881265342693254</v>
      </c>
    </row>
    <row r="191" spans="1:4" x14ac:dyDescent="0.2">
      <c r="A191" s="866" t="s">
        <v>548</v>
      </c>
      <c r="B191" s="849">
        <v>99.87068664291462</v>
      </c>
      <c r="C191" s="849">
        <v>99.876526526991256</v>
      </c>
      <c r="D191" s="848">
        <v>99.858395852456795</v>
      </c>
    </row>
    <row r="192" spans="1:4" x14ac:dyDescent="0.2">
      <c r="A192" s="865" t="s">
        <v>547</v>
      </c>
      <c r="B192" s="849">
        <v>99.998792969343398</v>
      </c>
      <c r="C192" s="849">
        <v>100</v>
      </c>
      <c r="D192" s="848">
        <v>100</v>
      </c>
    </row>
    <row r="193" spans="1:4" ht="25.5" hidden="1" x14ac:dyDescent="0.2">
      <c r="A193" s="863" t="s">
        <v>60</v>
      </c>
      <c r="B193" s="849">
        <v>100</v>
      </c>
      <c r="C193" s="849">
        <v>100</v>
      </c>
      <c r="D193" s="848">
        <v>100</v>
      </c>
    </row>
    <row r="194" spans="1:4" x14ac:dyDescent="0.2">
      <c r="A194" s="863" t="s">
        <v>546</v>
      </c>
      <c r="B194" s="849">
        <v>98.704184951437654</v>
      </c>
      <c r="C194" s="849">
        <v>99.675871202781423</v>
      </c>
      <c r="D194" s="848">
        <v>99.342004438949502</v>
      </c>
    </row>
    <row r="195" spans="1:4" x14ac:dyDescent="0.2">
      <c r="A195" s="863" t="s">
        <v>545</v>
      </c>
      <c r="B195" s="849">
        <v>99.993195314458163</v>
      </c>
      <c r="C195" s="849">
        <v>99.998687097930201</v>
      </c>
      <c r="D195" s="848">
        <v>99.998351706194427</v>
      </c>
    </row>
    <row r="196" spans="1:4" x14ac:dyDescent="0.2">
      <c r="A196" s="862" t="s">
        <v>62</v>
      </c>
      <c r="B196" s="849">
        <v>98.208408490473659</v>
      </c>
      <c r="C196" s="849">
        <v>99.475140519869086</v>
      </c>
      <c r="D196" s="848">
        <v>99.046877515698299</v>
      </c>
    </row>
    <row r="197" spans="1:4" x14ac:dyDescent="0.2">
      <c r="A197" s="864" t="s">
        <v>544</v>
      </c>
      <c r="B197" s="849">
        <v>100</v>
      </c>
      <c r="C197" s="849"/>
      <c r="D197" s="848"/>
    </row>
    <row r="198" spans="1:4" x14ac:dyDescent="0.2">
      <c r="A198" s="863" t="s">
        <v>543</v>
      </c>
      <c r="B198" s="849">
        <v>98.57802079242721</v>
      </c>
      <c r="C198" s="849">
        <v>98.654485716009461</v>
      </c>
      <c r="D198" s="848">
        <v>98.514338204321845</v>
      </c>
    </row>
    <row r="199" spans="1:4" x14ac:dyDescent="0.2">
      <c r="A199" s="863" t="s">
        <v>542</v>
      </c>
      <c r="B199" s="849">
        <v>98.389766581115325</v>
      </c>
      <c r="C199" s="849">
        <v>98.496364323803149</v>
      </c>
      <c r="D199" s="848">
        <v>98.416483791507318</v>
      </c>
    </row>
    <row r="200" spans="1:4" x14ac:dyDescent="0.2">
      <c r="A200" s="862" t="s">
        <v>64</v>
      </c>
      <c r="B200" s="849">
        <v>98.560116887071047</v>
      </c>
      <c r="C200" s="849">
        <v>98.713794820784656</v>
      </c>
      <c r="D200" s="848">
        <v>98.557567885252695</v>
      </c>
    </row>
    <row r="201" spans="1:4" ht="12.75" customHeight="1" x14ac:dyDescent="0.2">
      <c r="A201" s="862"/>
      <c r="B201" s="849"/>
      <c r="C201" s="849"/>
      <c r="D201" s="848"/>
    </row>
    <row r="202" spans="1:4" x14ac:dyDescent="0.2">
      <c r="A202" s="861" t="s">
        <v>541</v>
      </c>
      <c r="B202" s="860"/>
      <c r="C202" s="860"/>
      <c r="D202" s="859"/>
    </row>
    <row r="203" spans="1:4" x14ac:dyDescent="0.2">
      <c r="A203" s="858" t="s">
        <v>540</v>
      </c>
      <c r="B203" s="849"/>
      <c r="C203" s="849"/>
      <c r="D203" s="848"/>
    </row>
    <row r="204" spans="1:4" x14ac:dyDescent="0.2">
      <c r="A204" s="858" t="s">
        <v>539</v>
      </c>
      <c r="B204" s="849"/>
      <c r="C204" s="849"/>
      <c r="D204" s="848"/>
    </row>
    <row r="205" spans="1:4" x14ac:dyDescent="0.2">
      <c r="A205" s="858" t="s">
        <v>538</v>
      </c>
      <c r="B205" s="849"/>
      <c r="C205" s="849"/>
      <c r="D205" s="848"/>
    </row>
    <row r="206" spans="1:4" ht="21" hidden="1" customHeight="1" x14ac:dyDescent="0.2">
      <c r="A206" s="858" t="s">
        <v>537</v>
      </c>
      <c r="B206" s="849"/>
      <c r="C206" s="849"/>
      <c r="D206" s="848"/>
    </row>
    <row r="207" spans="1:4" ht="18" customHeight="1" x14ac:dyDescent="0.2">
      <c r="A207" s="857" t="s">
        <v>536</v>
      </c>
      <c r="B207" s="855">
        <v>86.639138593696259</v>
      </c>
      <c r="C207" s="855">
        <v>85.55206463421375</v>
      </c>
      <c r="D207" s="854">
        <v>86.135536768757007</v>
      </c>
    </row>
    <row r="208" spans="1:4" ht="36.75" hidden="1" customHeight="1" x14ac:dyDescent="0.2">
      <c r="A208" s="856"/>
      <c r="B208" s="855"/>
      <c r="C208" s="855"/>
      <c r="D208" s="854"/>
    </row>
    <row r="209" spans="1:4" hidden="1" x14ac:dyDescent="0.2">
      <c r="A209" s="853"/>
      <c r="B209" s="852"/>
      <c r="C209" s="852"/>
      <c r="D209" s="852"/>
    </row>
    <row r="210" spans="1:4" x14ac:dyDescent="0.2">
      <c r="A210" s="851" t="s">
        <v>535</v>
      </c>
      <c r="B210" s="850"/>
      <c r="C210" s="850"/>
      <c r="D210" s="850"/>
    </row>
    <row r="211" spans="1:4" x14ac:dyDescent="0.2">
      <c r="B211" s="849"/>
      <c r="C211" s="849"/>
      <c r="D211" s="848"/>
    </row>
    <row r="212" spans="1:4" x14ac:dyDescent="0.2">
      <c r="B212" s="849"/>
      <c r="C212" s="849"/>
      <c r="D212" s="848"/>
    </row>
    <row r="213" spans="1:4" x14ac:dyDescent="0.2">
      <c r="B213" s="849"/>
      <c r="C213" s="849"/>
      <c r="D213" s="848"/>
    </row>
    <row r="214" spans="1:4" x14ac:dyDescent="0.2">
      <c r="B214" s="849"/>
      <c r="C214" s="849"/>
      <c r="D214" s="848"/>
    </row>
    <row r="215" spans="1:4" x14ac:dyDescent="0.2">
      <c r="B215" s="849"/>
      <c r="C215" s="849"/>
      <c r="D215" s="848"/>
    </row>
    <row r="216" spans="1:4" x14ac:dyDescent="0.2">
      <c r="B216" s="849"/>
      <c r="C216" s="849"/>
      <c r="D216" s="848"/>
    </row>
    <row r="217" spans="1:4" x14ac:dyDescent="0.2">
      <c r="B217" s="849"/>
      <c r="C217" s="849"/>
      <c r="D217" s="848"/>
    </row>
    <row r="218" spans="1:4" x14ac:dyDescent="0.2">
      <c r="B218" s="849"/>
      <c r="C218" s="849"/>
      <c r="D218" s="848"/>
    </row>
    <row r="219" spans="1:4" x14ac:dyDescent="0.2">
      <c r="B219" s="849"/>
      <c r="C219" s="849"/>
      <c r="D219" s="848"/>
    </row>
    <row r="220" spans="1:4" x14ac:dyDescent="0.2">
      <c r="B220" s="849"/>
      <c r="C220" s="849"/>
      <c r="D220" s="848"/>
    </row>
    <row r="221" spans="1:4" x14ac:dyDescent="0.2">
      <c r="B221" s="849"/>
      <c r="C221" s="849"/>
      <c r="D221" s="848"/>
    </row>
    <row r="222" spans="1:4" x14ac:dyDescent="0.2">
      <c r="B222" s="849"/>
      <c r="C222" s="849"/>
      <c r="D222" s="848"/>
    </row>
    <row r="223" spans="1:4" x14ac:dyDescent="0.2">
      <c r="B223" s="849"/>
      <c r="C223" s="849"/>
      <c r="D223" s="848"/>
    </row>
    <row r="224" spans="1:4" x14ac:dyDescent="0.2">
      <c r="B224" s="849"/>
      <c r="C224" s="849"/>
      <c r="D224" s="848"/>
    </row>
    <row r="225" spans="2:4" x14ac:dyDescent="0.2">
      <c r="B225" s="849"/>
      <c r="C225" s="849"/>
      <c r="D225" s="848"/>
    </row>
    <row r="226" spans="2:4" x14ac:dyDescent="0.2">
      <c r="B226" s="849"/>
      <c r="C226" s="849"/>
      <c r="D226" s="848"/>
    </row>
    <row r="227" spans="2:4" x14ac:dyDescent="0.2">
      <c r="B227" s="849"/>
      <c r="C227" s="849"/>
      <c r="D227" s="848"/>
    </row>
    <row r="228" spans="2:4" x14ac:dyDescent="0.2">
      <c r="B228" s="849"/>
      <c r="C228" s="849"/>
      <c r="D228" s="848"/>
    </row>
    <row r="229" spans="2:4" x14ac:dyDescent="0.2">
      <c r="B229" s="849"/>
      <c r="C229" s="849"/>
      <c r="D229" s="848"/>
    </row>
    <row r="230" spans="2:4" x14ac:dyDescent="0.2">
      <c r="B230" s="849"/>
      <c r="C230" s="849"/>
      <c r="D230" s="848"/>
    </row>
    <row r="231" spans="2:4" x14ac:dyDescent="0.2">
      <c r="B231" s="849"/>
      <c r="C231" s="849"/>
      <c r="D231" s="848"/>
    </row>
    <row r="232" spans="2:4" x14ac:dyDescent="0.2">
      <c r="B232" s="849"/>
      <c r="C232" s="849"/>
      <c r="D232" s="848"/>
    </row>
    <row r="233" spans="2:4" x14ac:dyDescent="0.2">
      <c r="B233" s="849"/>
      <c r="C233" s="849"/>
      <c r="D233" s="848"/>
    </row>
    <row r="234" spans="2:4" x14ac:dyDescent="0.2">
      <c r="B234" s="849"/>
      <c r="C234" s="849"/>
      <c r="D234" s="848"/>
    </row>
    <row r="235" spans="2:4" x14ac:dyDescent="0.2">
      <c r="B235" s="849"/>
      <c r="C235" s="849"/>
      <c r="D235" s="848"/>
    </row>
    <row r="236" spans="2:4" x14ac:dyDescent="0.2">
      <c r="B236" s="849"/>
      <c r="C236" s="849"/>
      <c r="D236" s="848"/>
    </row>
    <row r="237" spans="2:4" x14ac:dyDescent="0.2">
      <c r="B237" s="849"/>
      <c r="C237" s="849"/>
      <c r="D237" s="848"/>
    </row>
    <row r="238" spans="2:4" x14ac:dyDescent="0.2">
      <c r="B238" s="849"/>
      <c r="C238" s="849"/>
      <c r="D238" s="848"/>
    </row>
    <row r="239" spans="2:4" x14ac:dyDescent="0.2">
      <c r="B239" s="849"/>
      <c r="C239" s="849"/>
      <c r="D239" s="848"/>
    </row>
    <row r="240" spans="2:4" x14ac:dyDescent="0.2">
      <c r="B240" s="849"/>
      <c r="C240" s="849"/>
      <c r="D240" s="848"/>
    </row>
    <row r="241" spans="2:4" x14ac:dyDescent="0.2">
      <c r="B241" s="849"/>
      <c r="C241" s="849"/>
      <c r="D241" s="848"/>
    </row>
    <row r="242" spans="2:4" x14ac:dyDescent="0.2">
      <c r="B242" s="849"/>
      <c r="C242" s="849"/>
      <c r="D242" s="848"/>
    </row>
    <row r="243" spans="2:4" x14ac:dyDescent="0.2">
      <c r="B243" s="849"/>
      <c r="C243" s="849"/>
      <c r="D243" s="848"/>
    </row>
    <row r="244" spans="2:4" x14ac:dyDescent="0.2">
      <c r="B244" s="849"/>
      <c r="C244" s="849"/>
      <c r="D244" s="848"/>
    </row>
    <row r="245" spans="2:4" x14ac:dyDescent="0.2">
      <c r="B245" s="849"/>
      <c r="C245" s="849"/>
      <c r="D245" s="848"/>
    </row>
    <row r="246" spans="2:4" x14ac:dyDescent="0.2">
      <c r="B246" s="849"/>
      <c r="C246" s="849"/>
      <c r="D246" s="848"/>
    </row>
    <row r="247" spans="2:4" x14ac:dyDescent="0.2">
      <c r="B247" s="849"/>
      <c r="C247" s="849"/>
      <c r="D247" s="848"/>
    </row>
    <row r="248" spans="2:4" x14ac:dyDescent="0.2">
      <c r="B248" s="849"/>
      <c r="C248" s="849"/>
      <c r="D248" s="848"/>
    </row>
    <row r="249" spans="2:4" x14ac:dyDescent="0.2">
      <c r="B249" s="849"/>
      <c r="C249" s="849"/>
      <c r="D249" s="848"/>
    </row>
    <row r="250" spans="2:4" x14ac:dyDescent="0.2">
      <c r="B250" s="849"/>
      <c r="C250" s="849"/>
      <c r="D250" s="848"/>
    </row>
    <row r="251" spans="2:4" x14ac:dyDescent="0.2">
      <c r="B251" s="849"/>
      <c r="C251" s="849"/>
      <c r="D251" s="848"/>
    </row>
    <row r="252" spans="2:4" x14ac:dyDescent="0.2">
      <c r="B252" s="849"/>
      <c r="C252" s="849"/>
      <c r="D252" s="848"/>
    </row>
    <row r="253" spans="2:4" x14ac:dyDescent="0.2">
      <c r="B253" s="849"/>
      <c r="C253" s="849"/>
      <c r="D253" s="848"/>
    </row>
    <row r="254" spans="2:4" x14ac:dyDescent="0.2">
      <c r="B254" s="849"/>
      <c r="C254" s="849"/>
      <c r="D254" s="848"/>
    </row>
    <row r="255" spans="2:4" x14ac:dyDescent="0.2">
      <c r="B255" s="849"/>
      <c r="C255" s="849"/>
      <c r="D255" s="848"/>
    </row>
    <row r="256" spans="2:4" x14ac:dyDescent="0.2">
      <c r="B256" s="849"/>
      <c r="C256" s="849"/>
      <c r="D256" s="848"/>
    </row>
    <row r="257" spans="2:4" x14ac:dyDescent="0.2">
      <c r="B257" s="849"/>
      <c r="C257" s="849"/>
      <c r="D257" s="848"/>
    </row>
    <row r="258" spans="2:4" x14ac:dyDescent="0.2">
      <c r="B258" s="849"/>
      <c r="C258" s="849"/>
      <c r="D258" s="848"/>
    </row>
    <row r="259" spans="2:4" x14ac:dyDescent="0.2">
      <c r="B259" s="849"/>
      <c r="C259" s="849"/>
      <c r="D259" s="848"/>
    </row>
    <row r="260" spans="2:4" x14ac:dyDescent="0.2">
      <c r="B260" s="849"/>
      <c r="C260" s="849"/>
      <c r="D260" s="848"/>
    </row>
    <row r="261" spans="2:4" x14ac:dyDescent="0.2">
      <c r="B261" s="849"/>
      <c r="C261" s="849"/>
      <c r="D261" s="848"/>
    </row>
    <row r="262" spans="2:4" x14ac:dyDescent="0.2">
      <c r="B262" s="849"/>
      <c r="C262" s="849"/>
      <c r="D262" s="848"/>
    </row>
    <row r="263" spans="2:4" x14ac:dyDescent="0.2">
      <c r="B263" s="849"/>
      <c r="C263" s="849"/>
      <c r="D263" s="848"/>
    </row>
    <row r="264" spans="2:4" x14ac:dyDescent="0.2">
      <c r="B264" s="849"/>
      <c r="C264" s="849"/>
      <c r="D264" s="848"/>
    </row>
    <row r="265" spans="2:4" x14ac:dyDescent="0.2">
      <c r="B265" s="849"/>
      <c r="C265" s="849"/>
      <c r="D265" s="848"/>
    </row>
    <row r="266" spans="2:4" x14ac:dyDescent="0.2">
      <c r="B266" s="849"/>
      <c r="C266" s="849"/>
      <c r="D266" s="848"/>
    </row>
    <row r="267" spans="2:4" x14ac:dyDescent="0.2">
      <c r="B267" s="849"/>
      <c r="C267" s="849"/>
      <c r="D267" s="848"/>
    </row>
    <row r="268" spans="2:4" x14ac:dyDescent="0.2">
      <c r="B268" s="849"/>
      <c r="C268" s="849"/>
      <c r="D268" s="848"/>
    </row>
    <row r="269" spans="2:4" x14ac:dyDescent="0.2">
      <c r="B269" s="849"/>
      <c r="C269" s="849"/>
      <c r="D269" s="848"/>
    </row>
    <row r="270" spans="2:4" x14ac:dyDescent="0.2">
      <c r="B270" s="849"/>
      <c r="C270" s="849"/>
      <c r="D270" s="848"/>
    </row>
    <row r="271" spans="2:4" x14ac:dyDescent="0.2">
      <c r="B271" s="849"/>
      <c r="C271" s="849"/>
      <c r="D271" s="848"/>
    </row>
    <row r="272" spans="2:4" x14ac:dyDescent="0.2">
      <c r="B272" s="849"/>
      <c r="C272" s="849"/>
      <c r="D272" s="848"/>
    </row>
    <row r="273" spans="2:4" x14ac:dyDescent="0.2">
      <c r="B273" s="849"/>
      <c r="C273" s="849"/>
      <c r="D273" s="848"/>
    </row>
    <row r="274" spans="2:4" x14ac:dyDescent="0.2">
      <c r="B274" s="849"/>
      <c r="C274" s="849"/>
      <c r="D274" s="848"/>
    </row>
    <row r="275" spans="2:4" x14ac:dyDescent="0.2">
      <c r="B275" s="849"/>
      <c r="C275" s="849"/>
      <c r="D275" s="848"/>
    </row>
    <row r="276" spans="2:4" x14ac:dyDescent="0.2">
      <c r="B276" s="849"/>
      <c r="C276" s="849"/>
      <c r="D276" s="848"/>
    </row>
    <row r="277" spans="2:4" x14ac:dyDescent="0.2">
      <c r="B277" s="849"/>
      <c r="C277" s="849"/>
      <c r="D277" s="848"/>
    </row>
    <row r="278" spans="2:4" x14ac:dyDescent="0.2">
      <c r="B278" s="849"/>
      <c r="C278" s="849"/>
      <c r="D278" s="848"/>
    </row>
    <row r="279" spans="2:4" x14ac:dyDescent="0.2">
      <c r="B279" s="849"/>
      <c r="C279" s="849"/>
      <c r="D279" s="848"/>
    </row>
    <row r="280" spans="2:4" x14ac:dyDescent="0.2">
      <c r="B280" s="849"/>
      <c r="C280" s="849"/>
      <c r="D280" s="848"/>
    </row>
    <row r="281" spans="2:4" x14ac:dyDescent="0.2">
      <c r="B281" s="849"/>
      <c r="C281" s="849"/>
      <c r="D281" s="848"/>
    </row>
    <row r="282" spans="2:4" x14ac:dyDescent="0.2">
      <c r="B282" s="849"/>
      <c r="C282" s="849"/>
      <c r="D282" s="848"/>
    </row>
    <row r="283" spans="2:4" x14ac:dyDescent="0.2">
      <c r="B283" s="849"/>
      <c r="C283" s="849"/>
      <c r="D283" s="848"/>
    </row>
    <row r="284" spans="2:4" x14ac:dyDescent="0.2">
      <c r="B284" s="849"/>
      <c r="C284" s="849"/>
      <c r="D284" s="848"/>
    </row>
    <row r="285" spans="2:4" x14ac:dyDescent="0.2">
      <c r="B285" s="849"/>
      <c r="C285" s="849"/>
      <c r="D285" s="848"/>
    </row>
    <row r="286" spans="2:4" x14ac:dyDescent="0.2">
      <c r="B286" s="849"/>
      <c r="C286" s="849"/>
      <c r="D286" s="848"/>
    </row>
    <row r="287" spans="2:4" x14ac:dyDescent="0.2">
      <c r="B287" s="849"/>
      <c r="C287" s="849"/>
      <c r="D287" s="848"/>
    </row>
    <row r="288" spans="2:4" x14ac:dyDescent="0.2">
      <c r="B288" s="849"/>
      <c r="C288" s="849"/>
      <c r="D288" s="848"/>
    </row>
    <row r="289" spans="2:4" x14ac:dyDescent="0.2">
      <c r="B289" s="849"/>
      <c r="C289" s="849"/>
      <c r="D289" s="848"/>
    </row>
    <row r="290" spans="2:4" x14ac:dyDescent="0.2">
      <c r="B290" s="849"/>
      <c r="C290" s="849"/>
      <c r="D290" s="848"/>
    </row>
    <row r="291" spans="2:4" x14ac:dyDescent="0.2">
      <c r="B291" s="849"/>
      <c r="C291" s="849"/>
      <c r="D291" s="848"/>
    </row>
    <row r="292" spans="2:4" x14ac:dyDescent="0.2">
      <c r="B292" s="849"/>
      <c r="C292" s="849"/>
      <c r="D292" s="848"/>
    </row>
    <row r="293" spans="2:4" x14ac:dyDescent="0.2">
      <c r="B293" s="849"/>
      <c r="C293" s="849"/>
      <c r="D293" s="848"/>
    </row>
    <row r="294" spans="2:4" x14ac:dyDescent="0.2">
      <c r="B294" s="849"/>
      <c r="C294" s="849"/>
      <c r="D294" s="848"/>
    </row>
    <row r="295" spans="2:4" x14ac:dyDescent="0.2">
      <c r="B295" s="849"/>
      <c r="C295" s="849"/>
      <c r="D295" s="848"/>
    </row>
    <row r="296" spans="2:4" x14ac:dyDescent="0.2">
      <c r="B296" s="849"/>
      <c r="C296" s="849"/>
      <c r="D296" s="848"/>
    </row>
    <row r="297" spans="2:4" x14ac:dyDescent="0.2">
      <c r="B297" s="849"/>
      <c r="C297" s="849"/>
      <c r="D297" s="848"/>
    </row>
    <row r="298" spans="2:4" x14ac:dyDescent="0.2">
      <c r="B298" s="849"/>
      <c r="C298" s="849"/>
      <c r="D298" s="848"/>
    </row>
    <row r="299" spans="2:4" x14ac:dyDescent="0.2">
      <c r="B299" s="849"/>
      <c r="C299" s="849"/>
      <c r="D299" s="848"/>
    </row>
    <row r="300" spans="2:4" x14ac:dyDescent="0.2">
      <c r="B300" s="849"/>
      <c r="C300" s="849"/>
      <c r="D300" s="848"/>
    </row>
    <row r="301" spans="2:4" x14ac:dyDescent="0.2">
      <c r="B301" s="849"/>
      <c r="C301" s="849"/>
      <c r="D301" s="848"/>
    </row>
    <row r="302" spans="2:4" x14ac:dyDescent="0.2">
      <c r="B302" s="849"/>
      <c r="C302" s="849"/>
      <c r="D302" s="848"/>
    </row>
    <row r="303" spans="2:4" x14ac:dyDescent="0.2">
      <c r="B303" s="849"/>
      <c r="C303" s="849"/>
      <c r="D303" s="848"/>
    </row>
    <row r="304" spans="2:4" x14ac:dyDescent="0.2">
      <c r="B304" s="849"/>
      <c r="C304" s="849"/>
      <c r="D304" s="848"/>
    </row>
    <row r="305" spans="2:4" x14ac:dyDescent="0.2">
      <c r="B305" s="849"/>
      <c r="C305" s="849"/>
      <c r="D305" s="848"/>
    </row>
    <row r="306" spans="2:4" x14ac:dyDescent="0.2">
      <c r="B306" s="849"/>
      <c r="C306" s="849"/>
      <c r="D306" s="848"/>
    </row>
    <row r="307" spans="2:4" x14ac:dyDescent="0.2">
      <c r="B307" s="849"/>
      <c r="C307" s="849"/>
      <c r="D307" s="848"/>
    </row>
    <row r="308" spans="2:4" x14ac:dyDescent="0.2">
      <c r="B308" s="849"/>
      <c r="C308" s="849"/>
      <c r="D308" s="848"/>
    </row>
    <row r="309" spans="2:4" x14ac:dyDescent="0.2">
      <c r="B309" s="849"/>
      <c r="C309" s="849"/>
      <c r="D309" s="848"/>
    </row>
    <row r="310" spans="2:4" x14ac:dyDescent="0.2">
      <c r="B310" s="849"/>
      <c r="C310" s="849"/>
      <c r="D310" s="848"/>
    </row>
    <row r="311" spans="2:4" x14ac:dyDescent="0.2">
      <c r="B311" s="849"/>
      <c r="C311" s="849"/>
      <c r="D311" s="848"/>
    </row>
    <row r="312" spans="2:4" x14ac:dyDescent="0.2">
      <c r="B312" s="849"/>
      <c r="C312" s="849"/>
      <c r="D312" s="848"/>
    </row>
    <row r="313" spans="2:4" x14ac:dyDescent="0.2">
      <c r="B313" s="849"/>
      <c r="C313" s="849"/>
      <c r="D313" s="848"/>
    </row>
    <row r="314" spans="2:4" x14ac:dyDescent="0.2">
      <c r="B314" s="849"/>
      <c r="C314" s="849"/>
      <c r="D314" s="848"/>
    </row>
    <row r="315" spans="2:4" x14ac:dyDescent="0.2">
      <c r="B315" s="849"/>
      <c r="C315" s="849"/>
      <c r="D315" s="848"/>
    </row>
    <row r="316" spans="2:4" x14ac:dyDescent="0.2">
      <c r="B316" s="849"/>
      <c r="C316" s="849"/>
      <c r="D316" s="848"/>
    </row>
    <row r="317" spans="2:4" x14ac:dyDescent="0.2">
      <c r="B317" s="849"/>
      <c r="C317" s="849"/>
      <c r="D317" s="848"/>
    </row>
    <row r="318" spans="2:4" x14ac:dyDescent="0.2">
      <c r="B318" s="849"/>
      <c r="C318" s="849"/>
      <c r="D318" s="848"/>
    </row>
    <row r="319" spans="2:4" x14ac:dyDescent="0.2">
      <c r="B319" s="849"/>
      <c r="C319" s="849"/>
      <c r="D319" s="848"/>
    </row>
    <row r="320" spans="2:4" x14ac:dyDescent="0.2">
      <c r="B320" s="849"/>
      <c r="C320" s="849"/>
      <c r="D320" s="848"/>
    </row>
    <row r="321" spans="2:4" x14ac:dyDescent="0.2">
      <c r="B321" s="849"/>
      <c r="C321" s="849"/>
      <c r="D321" s="848"/>
    </row>
    <row r="322" spans="2:4" x14ac:dyDescent="0.2">
      <c r="B322" s="849"/>
      <c r="C322" s="849"/>
      <c r="D322" s="848"/>
    </row>
    <row r="323" spans="2:4" x14ac:dyDescent="0.2">
      <c r="B323" s="849"/>
      <c r="C323" s="849"/>
      <c r="D323" s="848"/>
    </row>
    <row r="324" spans="2:4" x14ac:dyDescent="0.2">
      <c r="B324" s="849"/>
      <c r="C324" s="849"/>
      <c r="D324" s="848"/>
    </row>
    <row r="325" spans="2:4" x14ac:dyDescent="0.2">
      <c r="B325" s="849"/>
      <c r="C325" s="849"/>
      <c r="D325" s="848"/>
    </row>
    <row r="326" spans="2:4" x14ac:dyDescent="0.2">
      <c r="B326" s="849"/>
      <c r="C326" s="849"/>
      <c r="D326" s="848"/>
    </row>
    <row r="327" spans="2:4" x14ac:dyDescent="0.2">
      <c r="B327" s="849"/>
      <c r="C327" s="849"/>
      <c r="D327" s="848"/>
    </row>
    <row r="328" spans="2:4" x14ac:dyDescent="0.2">
      <c r="B328" s="849"/>
      <c r="C328" s="849"/>
      <c r="D328" s="848"/>
    </row>
    <row r="329" spans="2:4" x14ac:dyDescent="0.2">
      <c r="B329" s="849"/>
      <c r="C329" s="849"/>
      <c r="D329" s="848"/>
    </row>
    <row r="330" spans="2:4" x14ac:dyDescent="0.2">
      <c r="B330" s="849"/>
      <c r="C330" s="849"/>
      <c r="D330" s="848"/>
    </row>
    <row r="331" spans="2:4" x14ac:dyDescent="0.2">
      <c r="B331" s="849"/>
      <c r="C331" s="849"/>
      <c r="D331" s="848"/>
    </row>
    <row r="332" spans="2:4" x14ac:dyDescent="0.2">
      <c r="B332" s="849"/>
      <c r="C332" s="849"/>
      <c r="D332" s="848"/>
    </row>
    <row r="333" spans="2:4" x14ac:dyDescent="0.2">
      <c r="B333" s="849"/>
      <c r="C333" s="849"/>
      <c r="D333" s="848"/>
    </row>
    <row r="334" spans="2:4" x14ac:dyDescent="0.2">
      <c r="B334" s="849"/>
      <c r="C334" s="849"/>
      <c r="D334" s="848"/>
    </row>
    <row r="335" spans="2:4" x14ac:dyDescent="0.2">
      <c r="B335" s="849"/>
      <c r="C335" s="849"/>
      <c r="D335" s="848"/>
    </row>
    <row r="336" spans="2:4" x14ac:dyDescent="0.2">
      <c r="B336" s="849"/>
      <c r="C336" s="849"/>
      <c r="D336" s="848"/>
    </row>
    <row r="337" spans="2:4" x14ac:dyDescent="0.2">
      <c r="B337" s="849"/>
      <c r="C337" s="849"/>
      <c r="D337" s="848"/>
    </row>
    <row r="338" spans="2:4" x14ac:dyDescent="0.2">
      <c r="B338" s="849"/>
      <c r="C338" s="849"/>
      <c r="D338" s="848"/>
    </row>
    <row r="339" spans="2:4" x14ac:dyDescent="0.2">
      <c r="B339" s="849"/>
      <c r="C339" s="849"/>
      <c r="D339" s="848"/>
    </row>
    <row r="340" spans="2:4" x14ac:dyDescent="0.2">
      <c r="B340" s="849"/>
      <c r="C340" s="849"/>
      <c r="D340" s="848"/>
    </row>
    <row r="341" spans="2:4" x14ac:dyDescent="0.2">
      <c r="B341" s="849"/>
      <c r="C341" s="849"/>
      <c r="D341" s="848"/>
    </row>
    <row r="342" spans="2:4" x14ac:dyDescent="0.2">
      <c r="B342" s="849"/>
      <c r="C342" s="849"/>
      <c r="D342" s="848"/>
    </row>
    <row r="343" spans="2:4" x14ac:dyDescent="0.2">
      <c r="B343" s="849"/>
      <c r="C343" s="849"/>
      <c r="D343" s="848"/>
    </row>
    <row r="344" spans="2:4" x14ac:dyDescent="0.2">
      <c r="B344" s="849"/>
      <c r="C344" s="849"/>
      <c r="D344" s="848"/>
    </row>
    <row r="345" spans="2:4" x14ac:dyDescent="0.2">
      <c r="B345" s="849"/>
      <c r="C345" s="849"/>
      <c r="D345" s="848"/>
    </row>
    <row r="346" spans="2:4" x14ac:dyDescent="0.2">
      <c r="B346" s="849"/>
      <c r="C346" s="849"/>
      <c r="D346" s="848"/>
    </row>
    <row r="347" spans="2:4" x14ac:dyDescent="0.2">
      <c r="B347" s="849"/>
      <c r="C347" s="849"/>
      <c r="D347" s="848"/>
    </row>
    <row r="348" spans="2:4" x14ac:dyDescent="0.2">
      <c r="B348" s="849"/>
      <c r="C348" s="849"/>
      <c r="D348" s="848"/>
    </row>
    <row r="349" spans="2:4" x14ac:dyDescent="0.2">
      <c r="B349" s="849"/>
      <c r="C349" s="849"/>
      <c r="D349" s="848"/>
    </row>
    <row r="350" spans="2:4" x14ac:dyDescent="0.2">
      <c r="B350" s="849"/>
      <c r="C350" s="849"/>
      <c r="D350" s="848"/>
    </row>
    <row r="351" spans="2:4" x14ac:dyDescent="0.2">
      <c r="B351" s="849"/>
      <c r="C351" s="849"/>
      <c r="D351" s="848"/>
    </row>
    <row r="352" spans="2:4" x14ac:dyDescent="0.2">
      <c r="B352" s="849"/>
      <c r="C352" s="849"/>
      <c r="D352" s="848"/>
    </row>
    <row r="353" spans="2:4" x14ac:dyDescent="0.2">
      <c r="B353" s="849"/>
      <c r="C353" s="849"/>
      <c r="D353" s="848"/>
    </row>
    <row r="354" spans="2:4" x14ac:dyDescent="0.2">
      <c r="B354" s="849"/>
      <c r="C354" s="849"/>
      <c r="D354" s="848"/>
    </row>
    <row r="355" spans="2:4" x14ac:dyDescent="0.2">
      <c r="B355" s="849"/>
      <c r="C355" s="849"/>
      <c r="D355" s="848"/>
    </row>
    <row r="356" spans="2:4" x14ac:dyDescent="0.2">
      <c r="B356" s="849"/>
      <c r="C356" s="849"/>
      <c r="D356" s="848"/>
    </row>
    <row r="357" spans="2:4" x14ac:dyDescent="0.2">
      <c r="B357" s="849"/>
      <c r="C357" s="849"/>
      <c r="D357" s="848"/>
    </row>
    <row r="358" spans="2:4" x14ac:dyDescent="0.2">
      <c r="B358" s="849"/>
      <c r="C358" s="849"/>
      <c r="D358" s="848"/>
    </row>
    <row r="359" spans="2:4" x14ac:dyDescent="0.2">
      <c r="B359" s="849"/>
      <c r="C359" s="849"/>
      <c r="D359" s="848"/>
    </row>
    <row r="360" spans="2:4" x14ac:dyDescent="0.2">
      <c r="B360" s="849"/>
      <c r="C360" s="849"/>
      <c r="D360" s="848"/>
    </row>
    <row r="361" spans="2:4" x14ac:dyDescent="0.2">
      <c r="B361" s="849"/>
      <c r="C361" s="849"/>
      <c r="D361" s="848"/>
    </row>
    <row r="362" spans="2:4" x14ac:dyDescent="0.2">
      <c r="B362" s="849"/>
      <c r="C362" s="849"/>
      <c r="D362" s="848"/>
    </row>
    <row r="363" spans="2:4" x14ac:dyDescent="0.2">
      <c r="B363" s="849"/>
      <c r="C363" s="849"/>
      <c r="D363" s="848"/>
    </row>
    <row r="364" spans="2:4" x14ac:dyDescent="0.2">
      <c r="B364" s="849"/>
      <c r="C364" s="849"/>
      <c r="D364" s="848"/>
    </row>
    <row r="365" spans="2:4" x14ac:dyDescent="0.2">
      <c r="B365" s="849"/>
      <c r="C365" s="849"/>
      <c r="D365" s="848"/>
    </row>
    <row r="366" spans="2:4" x14ac:dyDescent="0.2">
      <c r="B366" s="849"/>
      <c r="C366" s="849"/>
      <c r="D366" s="848"/>
    </row>
    <row r="367" spans="2:4" x14ac:dyDescent="0.2">
      <c r="B367" s="849"/>
      <c r="C367" s="849"/>
      <c r="D367" s="848"/>
    </row>
    <row r="368" spans="2:4" x14ac:dyDescent="0.2">
      <c r="B368" s="849"/>
      <c r="C368" s="849"/>
      <c r="D368" s="848"/>
    </row>
    <row r="369" spans="2:4" x14ac:dyDescent="0.2">
      <c r="B369" s="849"/>
      <c r="C369" s="849"/>
      <c r="D369" s="848"/>
    </row>
    <row r="370" spans="2:4" x14ac:dyDescent="0.2">
      <c r="B370" s="849"/>
      <c r="C370" s="849"/>
      <c r="D370" s="848"/>
    </row>
    <row r="371" spans="2:4" x14ac:dyDescent="0.2">
      <c r="B371" s="849"/>
      <c r="C371" s="849"/>
      <c r="D371" s="848"/>
    </row>
    <row r="372" spans="2:4" x14ac:dyDescent="0.2">
      <c r="B372" s="849"/>
      <c r="C372" s="849"/>
      <c r="D372" s="848"/>
    </row>
    <row r="373" spans="2:4" x14ac:dyDescent="0.2">
      <c r="B373" s="849"/>
      <c r="C373" s="849"/>
      <c r="D373" s="848"/>
    </row>
    <row r="374" spans="2:4" x14ac:dyDescent="0.2">
      <c r="B374" s="849"/>
      <c r="C374" s="849"/>
      <c r="D374" s="848"/>
    </row>
    <row r="375" spans="2:4" x14ac:dyDescent="0.2">
      <c r="B375" s="849"/>
      <c r="C375" s="849"/>
      <c r="D375" s="848"/>
    </row>
    <row r="376" spans="2:4" x14ac:dyDescent="0.2">
      <c r="B376" s="849"/>
      <c r="C376" s="849"/>
      <c r="D376" s="848"/>
    </row>
    <row r="377" spans="2:4" x14ac:dyDescent="0.2">
      <c r="B377" s="849"/>
      <c r="C377" s="849"/>
      <c r="D377" s="848"/>
    </row>
    <row r="378" spans="2:4" x14ac:dyDescent="0.2">
      <c r="B378" s="849"/>
      <c r="C378" s="849"/>
      <c r="D378" s="848"/>
    </row>
    <row r="379" spans="2:4" x14ac:dyDescent="0.2">
      <c r="B379" s="849"/>
      <c r="C379" s="849"/>
      <c r="D379" s="848"/>
    </row>
    <row r="380" spans="2:4" x14ac:dyDescent="0.2">
      <c r="B380" s="849"/>
      <c r="C380" s="849"/>
      <c r="D380" s="848"/>
    </row>
    <row r="381" spans="2:4" x14ac:dyDescent="0.2">
      <c r="B381" s="849"/>
      <c r="C381" s="849"/>
      <c r="D381" s="848"/>
    </row>
    <row r="382" spans="2:4" x14ac:dyDescent="0.2">
      <c r="B382" s="849"/>
      <c r="C382" s="849"/>
      <c r="D382" s="848"/>
    </row>
    <row r="383" spans="2:4" x14ac:dyDescent="0.2">
      <c r="B383" s="849"/>
      <c r="C383" s="849"/>
      <c r="D383" s="848"/>
    </row>
    <row r="384" spans="2:4" x14ac:dyDescent="0.2">
      <c r="B384" s="849"/>
      <c r="C384" s="849"/>
      <c r="D384" s="848"/>
    </row>
    <row r="385" spans="2:4" x14ac:dyDescent="0.2">
      <c r="B385" s="849"/>
      <c r="C385" s="849"/>
      <c r="D385" s="848"/>
    </row>
    <row r="386" spans="2:4" x14ac:dyDescent="0.2">
      <c r="B386" s="849"/>
      <c r="C386" s="849"/>
      <c r="D386" s="848"/>
    </row>
    <row r="387" spans="2:4" x14ac:dyDescent="0.2">
      <c r="B387" s="849"/>
      <c r="C387" s="849"/>
      <c r="D387" s="848"/>
    </row>
    <row r="388" spans="2:4" x14ac:dyDescent="0.2">
      <c r="B388" s="849"/>
      <c r="C388" s="849"/>
      <c r="D388" s="848"/>
    </row>
    <row r="389" spans="2:4" x14ac:dyDescent="0.2">
      <c r="B389" s="849"/>
      <c r="C389" s="849"/>
      <c r="D389" s="848"/>
    </row>
    <row r="390" spans="2:4" x14ac:dyDescent="0.2">
      <c r="B390" s="849"/>
      <c r="C390" s="849"/>
      <c r="D390" s="848"/>
    </row>
    <row r="391" spans="2:4" x14ac:dyDescent="0.2">
      <c r="B391" s="849"/>
      <c r="C391" s="849"/>
      <c r="D391" s="848"/>
    </row>
    <row r="392" spans="2:4" x14ac:dyDescent="0.2">
      <c r="B392" s="849"/>
      <c r="C392" s="849"/>
      <c r="D392" s="848"/>
    </row>
    <row r="393" spans="2:4" x14ac:dyDescent="0.2">
      <c r="B393" s="849"/>
      <c r="C393" s="849"/>
      <c r="D393" s="848"/>
    </row>
    <row r="394" spans="2:4" x14ac:dyDescent="0.2">
      <c r="B394" s="849"/>
      <c r="C394" s="849"/>
      <c r="D394" s="848"/>
    </row>
    <row r="395" spans="2:4" x14ac:dyDescent="0.2">
      <c r="B395" s="849"/>
      <c r="C395" s="849"/>
      <c r="D395" s="848"/>
    </row>
    <row r="396" spans="2:4" x14ac:dyDescent="0.2">
      <c r="B396" s="849"/>
      <c r="C396" s="849"/>
      <c r="D396" s="848"/>
    </row>
    <row r="397" spans="2:4" x14ac:dyDescent="0.2">
      <c r="B397" s="849"/>
      <c r="C397" s="849"/>
      <c r="D397" s="848"/>
    </row>
    <row r="398" spans="2:4" x14ac:dyDescent="0.2">
      <c r="B398" s="849"/>
      <c r="C398" s="849"/>
      <c r="D398" s="848"/>
    </row>
    <row r="399" spans="2:4" x14ac:dyDescent="0.2">
      <c r="B399" s="849"/>
      <c r="C399" s="849"/>
      <c r="D399" s="848"/>
    </row>
    <row r="400" spans="2:4" x14ac:dyDescent="0.2">
      <c r="B400" s="849"/>
      <c r="C400" s="849"/>
      <c r="D400" s="848"/>
    </row>
    <row r="401" spans="2:4" x14ac:dyDescent="0.2">
      <c r="B401" s="849"/>
      <c r="C401" s="849"/>
      <c r="D401" s="848"/>
    </row>
    <row r="402" spans="2:4" x14ac:dyDescent="0.2">
      <c r="B402" s="849"/>
      <c r="C402" s="849"/>
      <c r="D402" s="848"/>
    </row>
    <row r="403" spans="2:4" x14ac:dyDescent="0.2">
      <c r="B403" s="849"/>
      <c r="C403" s="849"/>
      <c r="D403" s="848"/>
    </row>
    <row r="404" spans="2:4" x14ac:dyDescent="0.2">
      <c r="B404" s="849"/>
      <c r="C404" s="849"/>
      <c r="D404" s="848"/>
    </row>
    <row r="405" spans="2:4" x14ac:dyDescent="0.2">
      <c r="B405" s="849"/>
      <c r="C405" s="849"/>
      <c r="D405" s="848"/>
    </row>
    <row r="406" spans="2:4" x14ac:dyDescent="0.2">
      <c r="B406" s="849"/>
      <c r="C406" s="849"/>
      <c r="D406" s="848"/>
    </row>
    <row r="407" spans="2:4" x14ac:dyDescent="0.2">
      <c r="B407" s="849"/>
      <c r="C407" s="849"/>
      <c r="D407" s="848"/>
    </row>
    <row r="408" spans="2:4" x14ac:dyDescent="0.2">
      <c r="B408" s="849"/>
      <c r="C408" s="849"/>
      <c r="D408" s="848"/>
    </row>
    <row r="409" spans="2:4" x14ac:dyDescent="0.2">
      <c r="B409" s="849"/>
      <c r="C409" s="849"/>
      <c r="D409" s="848"/>
    </row>
    <row r="410" spans="2:4" x14ac:dyDescent="0.2">
      <c r="B410" s="849"/>
      <c r="C410" s="849"/>
      <c r="D410" s="848"/>
    </row>
    <row r="411" spans="2:4" x14ac:dyDescent="0.2">
      <c r="B411" s="849"/>
      <c r="C411" s="849"/>
      <c r="D411" s="848"/>
    </row>
    <row r="412" spans="2:4" x14ac:dyDescent="0.2">
      <c r="B412" s="849"/>
      <c r="C412" s="849"/>
      <c r="D412" s="848"/>
    </row>
    <row r="413" spans="2:4" x14ac:dyDescent="0.2">
      <c r="B413" s="849"/>
      <c r="C413" s="849"/>
      <c r="D413" s="848"/>
    </row>
    <row r="414" spans="2:4" x14ac:dyDescent="0.2">
      <c r="B414" s="849"/>
      <c r="C414" s="849"/>
      <c r="D414" s="848"/>
    </row>
    <row r="415" spans="2:4" x14ac:dyDescent="0.2">
      <c r="B415" s="849"/>
      <c r="C415" s="849"/>
      <c r="D415" s="848"/>
    </row>
    <row r="416" spans="2:4" x14ac:dyDescent="0.2">
      <c r="B416" s="849"/>
      <c r="C416" s="849"/>
      <c r="D416" s="848"/>
    </row>
    <row r="417" spans="2:4" x14ac:dyDescent="0.2">
      <c r="B417" s="849"/>
      <c r="C417" s="849"/>
      <c r="D417" s="848"/>
    </row>
    <row r="418" spans="2:4" x14ac:dyDescent="0.2">
      <c r="B418" s="849"/>
      <c r="C418" s="849"/>
      <c r="D418" s="848"/>
    </row>
    <row r="419" spans="2:4" x14ac:dyDescent="0.2">
      <c r="B419" s="849"/>
      <c r="C419" s="849"/>
      <c r="D419" s="848"/>
    </row>
    <row r="420" spans="2:4" x14ac:dyDescent="0.2">
      <c r="B420" s="849"/>
      <c r="C420" s="849"/>
      <c r="D420" s="848"/>
    </row>
    <row r="421" spans="2:4" x14ac:dyDescent="0.2">
      <c r="B421" s="849"/>
      <c r="C421" s="849"/>
      <c r="D421" s="848"/>
    </row>
    <row r="422" spans="2:4" x14ac:dyDescent="0.2">
      <c r="B422" s="849"/>
      <c r="C422" s="849"/>
      <c r="D422" s="848"/>
    </row>
    <row r="423" spans="2:4" x14ac:dyDescent="0.2">
      <c r="B423" s="849"/>
      <c r="C423" s="849"/>
      <c r="D423" s="848"/>
    </row>
    <row r="424" spans="2:4" x14ac:dyDescent="0.2">
      <c r="B424" s="849"/>
      <c r="C424" s="849"/>
      <c r="D424" s="848"/>
    </row>
    <row r="425" spans="2:4" x14ac:dyDescent="0.2">
      <c r="B425" s="849"/>
      <c r="C425" s="849"/>
      <c r="D425" s="848"/>
    </row>
    <row r="426" spans="2:4" x14ac:dyDescent="0.2">
      <c r="B426" s="849"/>
      <c r="C426" s="849"/>
      <c r="D426" s="848"/>
    </row>
    <row r="427" spans="2:4" x14ac:dyDescent="0.2">
      <c r="B427" s="849"/>
      <c r="C427" s="849"/>
      <c r="D427" s="848"/>
    </row>
    <row r="428" spans="2:4" x14ac:dyDescent="0.2">
      <c r="B428" s="849"/>
      <c r="C428" s="849"/>
      <c r="D428" s="848"/>
    </row>
    <row r="429" spans="2:4" x14ac:dyDescent="0.2">
      <c r="B429" s="849"/>
      <c r="C429" s="849"/>
      <c r="D429" s="848"/>
    </row>
    <row r="430" spans="2:4" x14ac:dyDescent="0.2">
      <c r="B430" s="849"/>
      <c r="C430" s="849"/>
      <c r="D430" s="848"/>
    </row>
    <row r="431" spans="2:4" x14ac:dyDescent="0.2">
      <c r="B431" s="849"/>
      <c r="C431" s="849"/>
      <c r="D431" s="848"/>
    </row>
    <row r="432" spans="2:4" x14ac:dyDescent="0.2">
      <c r="B432" s="849"/>
      <c r="C432" s="849"/>
      <c r="D432" s="848"/>
    </row>
    <row r="433" spans="2:4" x14ac:dyDescent="0.2">
      <c r="B433" s="849"/>
      <c r="C433" s="849"/>
      <c r="D433" s="848"/>
    </row>
    <row r="434" spans="2:4" x14ac:dyDescent="0.2">
      <c r="B434" s="849"/>
      <c r="C434" s="849"/>
      <c r="D434" s="848"/>
    </row>
    <row r="435" spans="2:4" x14ac:dyDescent="0.2">
      <c r="B435" s="849"/>
      <c r="C435" s="849"/>
      <c r="D435" s="848"/>
    </row>
    <row r="436" spans="2:4" x14ac:dyDescent="0.2">
      <c r="B436" s="849"/>
      <c r="C436" s="849"/>
      <c r="D436" s="848"/>
    </row>
    <row r="437" spans="2:4" x14ac:dyDescent="0.2">
      <c r="B437" s="849"/>
      <c r="C437" s="849"/>
      <c r="D437" s="848"/>
    </row>
    <row r="438" spans="2:4" x14ac:dyDescent="0.2">
      <c r="B438" s="849"/>
      <c r="C438" s="849"/>
      <c r="D438" s="848"/>
    </row>
    <row r="439" spans="2:4" x14ac:dyDescent="0.2">
      <c r="B439" s="849"/>
      <c r="C439" s="849"/>
      <c r="D439" s="848"/>
    </row>
    <row r="440" spans="2:4" x14ac:dyDescent="0.2">
      <c r="B440" s="849"/>
      <c r="C440" s="849"/>
      <c r="D440" s="848"/>
    </row>
    <row r="441" spans="2:4" x14ac:dyDescent="0.2">
      <c r="B441" s="849"/>
      <c r="C441" s="849"/>
      <c r="D441" s="848"/>
    </row>
    <row r="442" spans="2:4" x14ac:dyDescent="0.2">
      <c r="B442" s="849"/>
      <c r="C442" s="849"/>
      <c r="D442" s="848"/>
    </row>
    <row r="443" spans="2:4" x14ac:dyDescent="0.2">
      <c r="B443" s="849"/>
      <c r="C443" s="849"/>
      <c r="D443" s="848"/>
    </row>
    <row r="444" spans="2:4" x14ac:dyDescent="0.2">
      <c r="B444" s="849"/>
      <c r="C444" s="849"/>
      <c r="D444" s="848"/>
    </row>
    <row r="445" spans="2:4" x14ac:dyDescent="0.2">
      <c r="B445" s="849"/>
      <c r="C445" s="849"/>
      <c r="D445" s="848"/>
    </row>
    <row r="446" spans="2:4" x14ac:dyDescent="0.2">
      <c r="B446" s="849"/>
      <c r="C446" s="849"/>
      <c r="D446" s="848"/>
    </row>
    <row r="447" spans="2:4" x14ac:dyDescent="0.2">
      <c r="B447" s="849"/>
      <c r="C447" s="849"/>
      <c r="D447" s="848"/>
    </row>
    <row r="448" spans="2:4" x14ac:dyDescent="0.2">
      <c r="B448" s="849"/>
      <c r="C448" s="849"/>
      <c r="D448" s="848"/>
    </row>
    <row r="449" spans="2:4" x14ac:dyDescent="0.2">
      <c r="B449" s="849"/>
      <c r="C449" s="849"/>
      <c r="D449" s="848"/>
    </row>
    <row r="450" spans="2:4" x14ac:dyDescent="0.2">
      <c r="B450" s="849"/>
      <c r="C450" s="849"/>
      <c r="D450" s="848"/>
    </row>
    <row r="451" spans="2:4" x14ac:dyDescent="0.2">
      <c r="B451" s="849"/>
      <c r="C451" s="849"/>
      <c r="D451" s="848"/>
    </row>
    <row r="452" spans="2:4" x14ac:dyDescent="0.2">
      <c r="B452" s="849"/>
      <c r="C452" s="849"/>
      <c r="D452" s="848"/>
    </row>
    <row r="453" spans="2:4" x14ac:dyDescent="0.2">
      <c r="B453" s="849"/>
      <c r="C453" s="849"/>
      <c r="D453" s="848"/>
    </row>
    <row r="454" spans="2:4" x14ac:dyDescent="0.2">
      <c r="B454" s="849"/>
      <c r="C454" s="849"/>
      <c r="D454" s="848"/>
    </row>
    <row r="455" spans="2:4" x14ac:dyDescent="0.2">
      <c r="B455" s="849"/>
      <c r="C455" s="849"/>
      <c r="D455" s="848"/>
    </row>
    <row r="456" spans="2:4" x14ac:dyDescent="0.2">
      <c r="B456" s="849"/>
      <c r="C456" s="849"/>
      <c r="D456" s="848"/>
    </row>
    <row r="457" spans="2:4" x14ac:dyDescent="0.2">
      <c r="B457" s="849"/>
      <c r="C457" s="849"/>
      <c r="D457" s="848"/>
    </row>
    <row r="458" spans="2:4" x14ac:dyDescent="0.2">
      <c r="B458" s="849"/>
      <c r="C458" s="849"/>
      <c r="D458" s="848"/>
    </row>
    <row r="459" spans="2:4" x14ac:dyDescent="0.2">
      <c r="B459" s="849"/>
      <c r="C459" s="849"/>
      <c r="D459" s="848"/>
    </row>
    <row r="460" spans="2:4" x14ac:dyDescent="0.2">
      <c r="B460" s="849"/>
      <c r="C460" s="849"/>
      <c r="D460" s="848"/>
    </row>
    <row r="461" spans="2:4" x14ac:dyDescent="0.2">
      <c r="B461" s="849"/>
      <c r="C461" s="849"/>
      <c r="D461" s="848"/>
    </row>
    <row r="462" spans="2:4" x14ac:dyDescent="0.2">
      <c r="B462" s="849"/>
      <c r="C462" s="849"/>
      <c r="D462" s="848"/>
    </row>
    <row r="463" spans="2:4" x14ac:dyDescent="0.2">
      <c r="B463" s="849"/>
      <c r="C463" s="849"/>
      <c r="D463" s="848"/>
    </row>
    <row r="464" spans="2:4" x14ac:dyDescent="0.2">
      <c r="B464" s="849"/>
      <c r="C464" s="849"/>
      <c r="D464" s="848"/>
    </row>
    <row r="465" spans="2:4" x14ac:dyDescent="0.2">
      <c r="B465" s="849"/>
      <c r="C465" s="849"/>
      <c r="D465" s="848"/>
    </row>
    <row r="466" spans="2:4" x14ac:dyDescent="0.2">
      <c r="B466" s="849"/>
      <c r="C466" s="849"/>
      <c r="D466" s="848"/>
    </row>
    <row r="467" spans="2:4" x14ac:dyDescent="0.2">
      <c r="B467" s="849"/>
      <c r="C467" s="849"/>
      <c r="D467" s="848"/>
    </row>
    <row r="468" spans="2:4" x14ac:dyDescent="0.2">
      <c r="B468" s="849"/>
      <c r="C468" s="849"/>
      <c r="D468" s="848"/>
    </row>
    <row r="469" spans="2:4" x14ac:dyDescent="0.2">
      <c r="B469" s="849"/>
      <c r="C469" s="849"/>
      <c r="D469" s="848"/>
    </row>
    <row r="470" spans="2:4" x14ac:dyDescent="0.2">
      <c r="B470" s="849"/>
      <c r="C470" s="849"/>
      <c r="D470" s="848"/>
    </row>
    <row r="471" spans="2:4" x14ac:dyDescent="0.2">
      <c r="B471" s="849"/>
      <c r="C471" s="849"/>
      <c r="D471" s="848"/>
    </row>
    <row r="472" spans="2:4" x14ac:dyDescent="0.2">
      <c r="B472" s="849"/>
      <c r="C472" s="849"/>
      <c r="D472" s="848"/>
    </row>
    <row r="473" spans="2:4" x14ac:dyDescent="0.2">
      <c r="B473" s="849"/>
      <c r="C473" s="849"/>
      <c r="D473" s="848"/>
    </row>
    <row r="474" spans="2:4" x14ac:dyDescent="0.2">
      <c r="B474" s="849"/>
      <c r="C474" s="849"/>
      <c r="D474" s="848"/>
    </row>
    <row r="475" spans="2:4" x14ac:dyDescent="0.2">
      <c r="B475" s="849"/>
      <c r="C475" s="849"/>
      <c r="D475" s="848"/>
    </row>
    <row r="476" spans="2:4" x14ac:dyDescent="0.2">
      <c r="B476" s="849"/>
      <c r="C476" s="849"/>
      <c r="D476" s="848"/>
    </row>
    <row r="477" spans="2:4" x14ac:dyDescent="0.2">
      <c r="B477" s="849"/>
      <c r="C477" s="849"/>
      <c r="D477" s="848"/>
    </row>
    <row r="478" spans="2:4" x14ac:dyDescent="0.2">
      <c r="B478" s="849"/>
      <c r="C478" s="849"/>
      <c r="D478" s="848"/>
    </row>
    <row r="479" spans="2:4" x14ac:dyDescent="0.2">
      <c r="B479" s="849"/>
      <c r="C479" s="849"/>
      <c r="D479" s="848"/>
    </row>
    <row r="480" spans="2:4" x14ac:dyDescent="0.2">
      <c r="B480" s="849"/>
      <c r="C480" s="849"/>
      <c r="D480" s="848"/>
    </row>
    <row r="481" spans="2:4" x14ac:dyDescent="0.2">
      <c r="B481" s="849"/>
      <c r="C481" s="849"/>
      <c r="D481" s="848"/>
    </row>
    <row r="482" spans="2:4" x14ac:dyDescent="0.2">
      <c r="B482" s="849"/>
      <c r="C482" s="849"/>
      <c r="D482" s="848"/>
    </row>
    <row r="483" spans="2:4" x14ac:dyDescent="0.2">
      <c r="B483" s="849"/>
      <c r="C483" s="849"/>
      <c r="D483" s="848"/>
    </row>
    <row r="484" spans="2:4" x14ac:dyDescent="0.2">
      <c r="B484" s="849"/>
      <c r="C484" s="849"/>
      <c r="D484" s="848"/>
    </row>
    <row r="485" spans="2:4" x14ac:dyDescent="0.2">
      <c r="B485" s="849"/>
      <c r="C485" s="849"/>
      <c r="D485" s="848"/>
    </row>
    <row r="486" spans="2:4" x14ac:dyDescent="0.2">
      <c r="B486" s="849"/>
      <c r="C486" s="849"/>
      <c r="D486" s="848"/>
    </row>
    <row r="487" spans="2:4" x14ac:dyDescent="0.2">
      <c r="B487" s="849"/>
      <c r="C487" s="849"/>
      <c r="D487" s="848"/>
    </row>
    <row r="488" spans="2:4" x14ac:dyDescent="0.2">
      <c r="B488" s="849"/>
      <c r="C488" s="849"/>
      <c r="D488" s="848"/>
    </row>
    <row r="489" spans="2:4" x14ac:dyDescent="0.2">
      <c r="B489" s="849"/>
      <c r="C489" s="849"/>
      <c r="D489" s="848"/>
    </row>
    <row r="490" spans="2:4" x14ac:dyDescent="0.2">
      <c r="B490" s="849"/>
      <c r="C490" s="849"/>
      <c r="D490" s="848"/>
    </row>
    <row r="491" spans="2:4" x14ac:dyDescent="0.2">
      <c r="B491" s="849"/>
      <c r="C491" s="849"/>
      <c r="D491" s="848"/>
    </row>
    <row r="492" spans="2:4" x14ac:dyDescent="0.2">
      <c r="B492" s="849"/>
      <c r="C492" s="849"/>
      <c r="D492" s="848"/>
    </row>
    <row r="493" spans="2:4" x14ac:dyDescent="0.2">
      <c r="B493" s="849"/>
      <c r="C493" s="849"/>
      <c r="D493" s="848"/>
    </row>
    <row r="494" spans="2:4" x14ac:dyDescent="0.2">
      <c r="B494" s="849"/>
      <c r="C494" s="849"/>
      <c r="D494" s="848"/>
    </row>
    <row r="495" spans="2:4" x14ac:dyDescent="0.2">
      <c r="B495" s="849"/>
      <c r="C495" s="849"/>
      <c r="D495" s="848"/>
    </row>
    <row r="496" spans="2:4" x14ac:dyDescent="0.2">
      <c r="B496" s="849"/>
      <c r="C496" s="849"/>
      <c r="D496" s="848"/>
    </row>
    <row r="497" spans="2:4" x14ac:dyDescent="0.2">
      <c r="B497" s="849"/>
      <c r="C497" s="849"/>
      <c r="D497" s="848"/>
    </row>
    <row r="498" spans="2:4" x14ac:dyDescent="0.2">
      <c r="B498" s="849"/>
      <c r="C498" s="849"/>
      <c r="D498" s="848"/>
    </row>
    <row r="499" spans="2:4" x14ac:dyDescent="0.2">
      <c r="B499" s="849"/>
      <c r="C499" s="849"/>
      <c r="D499" s="848"/>
    </row>
    <row r="500" spans="2:4" x14ac:dyDescent="0.2">
      <c r="B500" s="849"/>
      <c r="C500" s="849"/>
      <c r="D500" s="848"/>
    </row>
    <row r="501" spans="2:4" x14ac:dyDescent="0.2">
      <c r="B501" s="849"/>
      <c r="C501" s="849"/>
      <c r="D501" s="848"/>
    </row>
    <row r="502" spans="2:4" x14ac:dyDescent="0.2">
      <c r="B502" s="849"/>
      <c r="C502" s="849"/>
      <c r="D502" s="848"/>
    </row>
    <row r="503" spans="2:4" x14ac:dyDescent="0.2">
      <c r="B503" s="849"/>
      <c r="C503" s="849"/>
      <c r="D503" s="848"/>
    </row>
    <row r="504" spans="2:4" x14ac:dyDescent="0.2">
      <c r="B504" s="849"/>
      <c r="C504" s="849"/>
      <c r="D504" s="848"/>
    </row>
    <row r="505" spans="2:4" x14ac:dyDescent="0.2">
      <c r="B505" s="849"/>
      <c r="C505" s="849"/>
      <c r="D505" s="848"/>
    </row>
    <row r="506" spans="2:4" x14ac:dyDescent="0.2">
      <c r="B506" s="849"/>
      <c r="C506" s="849"/>
      <c r="D506" s="848"/>
    </row>
    <row r="507" spans="2:4" x14ac:dyDescent="0.2">
      <c r="B507" s="849"/>
      <c r="C507" s="849"/>
      <c r="D507" s="848"/>
    </row>
    <row r="508" spans="2:4" x14ac:dyDescent="0.2">
      <c r="B508" s="849"/>
      <c r="C508" s="849"/>
      <c r="D508" s="848"/>
    </row>
    <row r="509" spans="2:4" x14ac:dyDescent="0.2">
      <c r="B509" s="849"/>
      <c r="C509" s="849"/>
      <c r="D509" s="848"/>
    </row>
    <row r="510" spans="2:4" x14ac:dyDescent="0.2">
      <c r="B510" s="849"/>
      <c r="C510" s="849"/>
      <c r="D510" s="848"/>
    </row>
    <row r="511" spans="2:4" x14ac:dyDescent="0.2">
      <c r="B511" s="849"/>
      <c r="C511" s="849"/>
      <c r="D511" s="848"/>
    </row>
    <row r="512" spans="2:4" x14ac:dyDescent="0.2">
      <c r="B512" s="849"/>
      <c r="C512" s="849"/>
      <c r="D512" s="848"/>
    </row>
    <row r="513" spans="2:4" x14ac:dyDescent="0.2">
      <c r="B513" s="849"/>
      <c r="C513" s="849"/>
      <c r="D513" s="848"/>
    </row>
    <row r="514" spans="2:4" x14ac:dyDescent="0.2">
      <c r="B514" s="849"/>
      <c r="C514" s="849"/>
      <c r="D514" s="848"/>
    </row>
    <row r="515" spans="2:4" x14ac:dyDescent="0.2">
      <c r="B515" s="849"/>
      <c r="C515" s="849"/>
      <c r="D515" s="848"/>
    </row>
    <row r="516" spans="2:4" x14ac:dyDescent="0.2">
      <c r="B516" s="849"/>
      <c r="C516" s="849"/>
      <c r="D516" s="848"/>
    </row>
    <row r="517" spans="2:4" x14ac:dyDescent="0.2">
      <c r="B517" s="849"/>
      <c r="C517" s="849"/>
      <c r="D517" s="848"/>
    </row>
    <row r="518" spans="2:4" x14ac:dyDescent="0.2">
      <c r="B518" s="849"/>
      <c r="C518" s="849"/>
      <c r="D518" s="848"/>
    </row>
    <row r="519" spans="2:4" x14ac:dyDescent="0.2">
      <c r="B519" s="849"/>
      <c r="C519" s="849"/>
      <c r="D519" s="848"/>
    </row>
    <row r="520" spans="2:4" x14ac:dyDescent="0.2">
      <c r="B520" s="849"/>
      <c r="C520" s="849"/>
      <c r="D520" s="848"/>
    </row>
    <row r="521" spans="2:4" x14ac:dyDescent="0.2">
      <c r="B521" s="849"/>
      <c r="C521" s="849"/>
      <c r="D521" s="848"/>
    </row>
    <row r="522" spans="2:4" x14ac:dyDescent="0.2">
      <c r="B522" s="849"/>
      <c r="C522" s="849"/>
      <c r="D522" s="848"/>
    </row>
    <row r="523" spans="2:4" x14ac:dyDescent="0.2">
      <c r="B523" s="849"/>
      <c r="C523" s="849"/>
      <c r="D523" s="848"/>
    </row>
    <row r="524" spans="2:4" x14ac:dyDescent="0.2">
      <c r="B524" s="849"/>
      <c r="C524" s="849"/>
      <c r="D524" s="848"/>
    </row>
    <row r="525" spans="2:4" x14ac:dyDescent="0.2">
      <c r="B525" s="849"/>
      <c r="C525" s="849"/>
      <c r="D525" s="848"/>
    </row>
    <row r="526" spans="2:4" x14ac:dyDescent="0.2">
      <c r="B526" s="849"/>
      <c r="C526" s="849"/>
      <c r="D526" s="848"/>
    </row>
    <row r="527" spans="2:4" x14ac:dyDescent="0.2">
      <c r="B527" s="849"/>
      <c r="C527" s="849"/>
      <c r="D527" s="848"/>
    </row>
    <row r="528" spans="2:4" x14ac:dyDescent="0.2">
      <c r="B528" s="849"/>
      <c r="C528" s="849"/>
      <c r="D528" s="848"/>
    </row>
    <row r="529" spans="2:4" x14ac:dyDescent="0.2">
      <c r="B529" s="849"/>
      <c r="C529" s="849"/>
      <c r="D529" s="848"/>
    </row>
    <row r="530" spans="2:4" x14ac:dyDescent="0.2">
      <c r="B530" s="849"/>
      <c r="C530" s="849"/>
      <c r="D530" s="848"/>
    </row>
    <row r="531" spans="2:4" x14ac:dyDescent="0.2">
      <c r="B531" s="849"/>
      <c r="C531" s="849"/>
      <c r="D531" s="848"/>
    </row>
    <row r="532" spans="2:4" x14ac:dyDescent="0.2">
      <c r="B532" s="849"/>
      <c r="C532" s="849"/>
      <c r="D532" s="848"/>
    </row>
    <row r="533" spans="2:4" x14ac:dyDescent="0.2">
      <c r="B533" s="849"/>
      <c r="C533" s="849"/>
      <c r="D533" s="848"/>
    </row>
    <row r="534" spans="2:4" x14ac:dyDescent="0.2">
      <c r="B534" s="849"/>
      <c r="C534" s="849"/>
      <c r="D534" s="848"/>
    </row>
    <row r="535" spans="2:4" x14ac:dyDescent="0.2">
      <c r="B535" s="849"/>
      <c r="C535" s="849"/>
      <c r="D535" s="848"/>
    </row>
    <row r="536" spans="2:4" x14ac:dyDescent="0.2">
      <c r="B536" s="849"/>
      <c r="C536" s="849"/>
      <c r="D536" s="848"/>
    </row>
    <row r="537" spans="2:4" x14ac:dyDescent="0.2">
      <c r="B537" s="849"/>
      <c r="C537" s="849"/>
      <c r="D537" s="848"/>
    </row>
    <row r="538" spans="2:4" x14ac:dyDescent="0.2">
      <c r="B538" s="849"/>
      <c r="C538" s="849"/>
      <c r="D538" s="848"/>
    </row>
    <row r="539" spans="2:4" x14ac:dyDescent="0.2">
      <c r="B539" s="849"/>
      <c r="C539" s="849"/>
      <c r="D539" s="848"/>
    </row>
    <row r="540" spans="2:4" x14ac:dyDescent="0.2">
      <c r="B540" s="849"/>
      <c r="C540" s="849"/>
      <c r="D540" s="848"/>
    </row>
    <row r="541" spans="2:4" x14ac:dyDescent="0.2">
      <c r="B541" s="849"/>
      <c r="C541" s="849"/>
      <c r="D541" s="848"/>
    </row>
    <row r="542" spans="2:4" x14ac:dyDescent="0.2">
      <c r="B542" s="849"/>
      <c r="C542" s="849"/>
      <c r="D542" s="848"/>
    </row>
    <row r="543" spans="2:4" x14ac:dyDescent="0.2">
      <c r="B543" s="849"/>
      <c r="C543" s="849"/>
      <c r="D543" s="848"/>
    </row>
    <row r="544" spans="2:4" x14ac:dyDescent="0.2">
      <c r="B544" s="849"/>
      <c r="C544" s="849"/>
      <c r="D544" s="848"/>
    </row>
    <row r="545" spans="2:4" x14ac:dyDescent="0.2">
      <c r="B545" s="849"/>
      <c r="C545" s="849"/>
      <c r="D545" s="848"/>
    </row>
    <row r="546" spans="2:4" x14ac:dyDescent="0.2">
      <c r="B546" s="849"/>
      <c r="C546" s="849"/>
      <c r="D546" s="848"/>
    </row>
    <row r="547" spans="2:4" x14ac:dyDescent="0.2">
      <c r="B547" s="849"/>
      <c r="C547" s="849"/>
      <c r="D547" s="848"/>
    </row>
    <row r="548" spans="2:4" x14ac:dyDescent="0.2">
      <c r="B548" s="849"/>
      <c r="C548" s="849"/>
      <c r="D548" s="848"/>
    </row>
    <row r="549" spans="2:4" x14ac:dyDescent="0.2">
      <c r="B549" s="849"/>
      <c r="C549" s="849"/>
      <c r="D549" s="848"/>
    </row>
    <row r="550" spans="2:4" x14ac:dyDescent="0.2">
      <c r="B550" s="849"/>
      <c r="C550" s="849"/>
      <c r="D550" s="848"/>
    </row>
    <row r="551" spans="2:4" x14ac:dyDescent="0.2">
      <c r="B551" s="849"/>
      <c r="C551" s="849"/>
      <c r="D551" s="848"/>
    </row>
    <row r="552" spans="2:4" x14ac:dyDescent="0.2">
      <c r="B552" s="849"/>
      <c r="C552" s="849"/>
      <c r="D552" s="848"/>
    </row>
    <row r="553" spans="2:4" x14ac:dyDescent="0.2">
      <c r="B553" s="849"/>
      <c r="C553" s="849"/>
      <c r="D553" s="848"/>
    </row>
    <row r="554" spans="2:4" x14ac:dyDescent="0.2">
      <c r="B554" s="849"/>
      <c r="C554" s="849"/>
      <c r="D554" s="848"/>
    </row>
    <row r="555" spans="2:4" x14ac:dyDescent="0.2">
      <c r="B555" s="849"/>
      <c r="C555" s="849"/>
      <c r="D555" s="848"/>
    </row>
    <row r="556" spans="2:4" x14ac:dyDescent="0.2">
      <c r="B556" s="849"/>
      <c r="C556" s="849"/>
      <c r="D556" s="848"/>
    </row>
    <row r="557" spans="2:4" x14ac:dyDescent="0.2">
      <c r="B557" s="849"/>
      <c r="C557" s="849"/>
      <c r="D557" s="848"/>
    </row>
    <row r="558" spans="2:4" x14ac:dyDescent="0.2">
      <c r="B558" s="849"/>
      <c r="C558" s="849"/>
      <c r="D558" s="848"/>
    </row>
    <row r="559" spans="2:4" x14ac:dyDescent="0.2">
      <c r="B559" s="849"/>
      <c r="C559" s="849"/>
      <c r="D559" s="848"/>
    </row>
    <row r="560" spans="2:4" x14ac:dyDescent="0.2">
      <c r="B560" s="849"/>
      <c r="C560" s="849"/>
      <c r="D560" s="848"/>
    </row>
    <row r="561" spans="2:4" x14ac:dyDescent="0.2">
      <c r="B561" s="849"/>
      <c r="C561" s="849"/>
      <c r="D561" s="848"/>
    </row>
    <row r="562" spans="2:4" x14ac:dyDescent="0.2">
      <c r="B562" s="849"/>
      <c r="C562" s="849"/>
      <c r="D562" s="848"/>
    </row>
    <row r="563" spans="2:4" x14ac:dyDescent="0.2">
      <c r="B563" s="849"/>
      <c r="C563" s="849"/>
      <c r="D563" s="848"/>
    </row>
    <row r="564" spans="2:4" x14ac:dyDescent="0.2">
      <c r="B564" s="849"/>
      <c r="C564" s="849"/>
      <c r="D564" s="848"/>
    </row>
    <row r="565" spans="2:4" x14ac:dyDescent="0.2">
      <c r="B565" s="849"/>
      <c r="C565" s="849"/>
      <c r="D565" s="848"/>
    </row>
    <row r="566" spans="2:4" x14ac:dyDescent="0.2">
      <c r="B566" s="849"/>
      <c r="C566" s="849"/>
      <c r="D566" s="848"/>
    </row>
    <row r="567" spans="2:4" x14ac:dyDescent="0.2">
      <c r="B567" s="849"/>
      <c r="C567" s="849"/>
      <c r="D567" s="848"/>
    </row>
    <row r="568" spans="2:4" x14ac:dyDescent="0.2">
      <c r="B568" s="849"/>
      <c r="C568" s="849"/>
      <c r="D568" s="848"/>
    </row>
    <row r="569" spans="2:4" x14ac:dyDescent="0.2">
      <c r="B569" s="849"/>
      <c r="C569" s="849"/>
      <c r="D569" s="848"/>
    </row>
    <row r="570" spans="2:4" x14ac:dyDescent="0.2">
      <c r="B570" s="849"/>
      <c r="C570" s="849"/>
      <c r="D570" s="848"/>
    </row>
    <row r="571" spans="2:4" x14ac:dyDescent="0.2">
      <c r="B571" s="849"/>
      <c r="C571" s="849"/>
      <c r="D571" s="848"/>
    </row>
    <row r="572" spans="2:4" x14ac:dyDescent="0.2">
      <c r="B572" s="849"/>
      <c r="C572" s="849"/>
      <c r="D572" s="848"/>
    </row>
    <row r="573" spans="2:4" x14ac:dyDescent="0.2">
      <c r="B573" s="849"/>
      <c r="C573" s="849"/>
      <c r="D573" s="848"/>
    </row>
    <row r="574" spans="2:4" x14ac:dyDescent="0.2">
      <c r="B574" s="849"/>
      <c r="C574" s="849"/>
      <c r="D574" s="848"/>
    </row>
    <row r="575" spans="2:4" x14ac:dyDescent="0.2">
      <c r="B575" s="849"/>
      <c r="C575" s="849"/>
      <c r="D575" s="848"/>
    </row>
    <row r="576" spans="2:4" x14ac:dyDescent="0.2">
      <c r="B576" s="849"/>
      <c r="C576" s="849"/>
      <c r="D576" s="848"/>
    </row>
    <row r="577" spans="2:4" x14ac:dyDescent="0.2">
      <c r="B577" s="849"/>
      <c r="C577" s="849"/>
      <c r="D577" s="848"/>
    </row>
    <row r="578" spans="2:4" x14ac:dyDescent="0.2">
      <c r="B578" s="849"/>
      <c r="C578" s="849"/>
      <c r="D578" s="848"/>
    </row>
    <row r="579" spans="2:4" x14ac:dyDescent="0.2">
      <c r="B579" s="849"/>
      <c r="C579" s="849"/>
      <c r="D579" s="848"/>
    </row>
    <row r="580" spans="2:4" x14ac:dyDescent="0.2">
      <c r="B580" s="849"/>
      <c r="C580" s="849"/>
      <c r="D580" s="848"/>
    </row>
    <row r="581" spans="2:4" x14ac:dyDescent="0.2">
      <c r="B581" s="849"/>
      <c r="C581" s="849"/>
      <c r="D581" s="848"/>
    </row>
    <row r="582" spans="2:4" x14ac:dyDescent="0.2">
      <c r="B582" s="849"/>
      <c r="C582" s="849"/>
      <c r="D582" s="848"/>
    </row>
    <row r="583" spans="2:4" x14ac:dyDescent="0.2">
      <c r="B583" s="849"/>
      <c r="C583" s="849"/>
      <c r="D583" s="848"/>
    </row>
    <row r="584" spans="2:4" x14ac:dyDescent="0.2">
      <c r="B584" s="849"/>
      <c r="C584" s="849"/>
      <c r="D584" s="848"/>
    </row>
    <row r="585" spans="2:4" x14ac:dyDescent="0.2">
      <c r="B585" s="849"/>
      <c r="C585" s="849"/>
      <c r="D585" s="848"/>
    </row>
    <row r="586" spans="2:4" x14ac:dyDescent="0.2">
      <c r="B586" s="849"/>
      <c r="C586" s="849"/>
      <c r="D586" s="848"/>
    </row>
    <row r="587" spans="2:4" x14ac:dyDescent="0.2">
      <c r="B587" s="849"/>
      <c r="C587" s="849"/>
      <c r="D587" s="848"/>
    </row>
    <row r="588" spans="2:4" x14ac:dyDescent="0.2">
      <c r="B588" s="849"/>
      <c r="C588" s="849"/>
      <c r="D588" s="848"/>
    </row>
    <row r="589" spans="2:4" x14ac:dyDescent="0.2">
      <c r="B589" s="849"/>
      <c r="C589" s="849"/>
      <c r="D589" s="848"/>
    </row>
    <row r="590" spans="2:4" x14ac:dyDescent="0.2">
      <c r="B590" s="849"/>
      <c r="C590" s="849"/>
      <c r="D590" s="848"/>
    </row>
    <row r="591" spans="2:4" x14ac:dyDescent="0.2">
      <c r="B591" s="849"/>
      <c r="C591" s="849"/>
      <c r="D591" s="848"/>
    </row>
    <row r="592" spans="2:4" x14ac:dyDescent="0.2">
      <c r="B592" s="849"/>
      <c r="C592" s="849"/>
      <c r="D592" s="848"/>
    </row>
    <row r="593" spans="2:4" x14ac:dyDescent="0.2">
      <c r="B593" s="849"/>
      <c r="C593" s="849"/>
      <c r="D593" s="848"/>
    </row>
    <row r="594" spans="2:4" x14ac:dyDescent="0.2">
      <c r="B594" s="849"/>
      <c r="C594" s="849"/>
      <c r="D594" s="848"/>
    </row>
    <row r="595" spans="2:4" x14ac:dyDescent="0.2">
      <c r="B595" s="849"/>
      <c r="C595" s="849"/>
      <c r="D595" s="848"/>
    </row>
    <row r="596" spans="2:4" x14ac:dyDescent="0.2">
      <c r="B596" s="849"/>
      <c r="C596" s="849"/>
      <c r="D596" s="848"/>
    </row>
    <row r="597" spans="2:4" x14ac:dyDescent="0.2">
      <c r="B597" s="849"/>
      <c r="C597" s="849"/>
      <c r="D597" s="848"/>
    </row>
    <row r="598" spans="2:4" x14ac:dyDescent="0.2">
      <c r="B598" s="849"/>
      <c r="C598" s="849"/>
      <c r="D598" s="848"/>
    </row>
    <row r="599" spans="2:4" x14ac:dyDescent="0.2">
      <c r="B599" s="849"/>
      <c r="C599" s="849"/>
      <c r="D599" s="848"/>
    </row>
    <row r="600" spans="2:4" x14ac:dyDescent="0.2">
      <c r="B600" s="849"/>
      <c r="C600" s="849"/>
      <c r="D600" s="848"/>
    </row>
    <row r="601" spans="2:4" x14ac:dyDescent="0.2">
      <c r="B601" s="849"/>
      <c r="C601" s="849"/>
      <c r="D601" s="848"/>
    </row>
    <row r="602" spans="2:4" x14ac:dyDescent="0.2">
      <c r="B602" s="849"/>
      <c r="C602" s="849"/>
      <c r="D602" s="848"/>
    </row>
    <row r="603" spans="2:4" x14ac:dyDescent="0.2">
      <c r="B603" s="849"/>
      <c r="C603" s="849"/>
      <c r="D603" s="848"/>
    </row>
    <row r="604" spans="2:4" x14ac:dyDescent="0.2">
      <c r="B604" s="849"/>
      <c r="C604" s="849"/>
      <c r="D604" s="848"/>
    </row>
    <row r="605" spans="2:4" x14ac:dyDescent="0.2">
      <c r="B605" s="849"/>
      <c r="C605" s="849"/>
      <c r="D605" s="848"/>
    </row>
    <row r="606" spans="2:4" x14ac:dyDescent="0.2">
      <c r="B606" s="849"/>
      <c r="C606" s="849"/>
      <c r="D606" s="848"/>
    </row>
    <row r="607" spans="2:4" x14ac:dyDescent="0.2">
      <c r="B607" s="849"/>
      <c r="C607" s="849"/>
      <c r="D607" s="848"/>
    </row>
    <row r="608" spans="2:4" x14ac:dyDescent="0.2">
      <c r="B608" s="849"/>
      <c r="C608" s="849"/>
      <c r="D608" s="848"/>
    </row>
    <row r="609" spans="2:4" x14ac:dyDescent="0.2">
      <c r="B609" s="849"/>
      <c r="C609" s="849"/>
      <c r="D609" s="848"/>
    </row>
    <row r="610" spans="2:4" x14ac:dyDescent="0.2">
      <c r="B610" s="849"/>
      <c r="C610" s="849"/>
      <c r="D610" s="848"/>
    </row>
    <row r="611" spans="2:4" x14ac:dyDescent="0.2">
      <c r="B611" s="849"/>
      <c r="C611" s="849"/>
      <c r="D611" s="848"/>
    </row>
    <row r="612" spans="2:4" x14ac:dyDescent="0.2">
      <c r="B612" s="849"/>
      <c r="C612" s="849"/>
      <c r="D612" s="848"/>
    </row>
    <row r="613" spans="2:4" x14ac:dyDescent="0.2">
      <c r="B613" s="849"/>
      <c r="C613" s="849"/>
      <c r="D613" s="848"/>
    </row>
    <row r="614" spans="2:4" x14ac:dyDescent="0.2">
      <c r="B614" s="849"/>
      <c r="C614" s="849"/>
      <c r="D614" s="848"/>
    </row>
    <row r="615" spans="2:4" x14ac:dyDescent="0.2">
      <c r="B615" s="849"/>
      <c r="C615" s="849"/>
      <c r="D615" s="848"/>
    </row>
    <row r="616" spans="2:4" x14ac:dyDescent="0.2">
      <c r="B616" s="849"/>
      <c r="C616" s="849"/>
      <c r="D616" s="848"/>
    </row>
    <row r="617" spans="2:4" x14ac:dyDescent="0.2">
      <c r="B617" s="849"/>
      <c r="C617" s="849"/>
      <c r="D617" s="848"/>
    </row>
    <row r="618" spans="2:4" x14ac:dyDescent="0.2">
      <c r="B618" s="849"/>
      <c r="C618" s="849"/>
      <c r="D618" s="848"/>
    </row>
    <row r="619" spans="2:4" x14ac:dyDescent="0.2">
      <c r="B619" s="849"/>
      <c r="C619" s="849"/>
      <c r="D619" s="848"/>
    </row>
    <row r="620" spans="2:4" x14ac:dyDescent="0.2">
      <c r="B620" s="849"/>
      <c r="C620" s="849"/>
      <c r="D620" s="848"/>
    </row>
    <row r="621" spans="2:4" x14ac:dyDescent="0.2">
      <c r="B621" s="849"/>
      <c r="C621" s="849"/>
      <c r="D621" s="848"/>
    </row>
    <row r="622" spans="2:4" x14ac:dyDescent="0.2">
      <c r="B622" s="849"/>
      <c r="C622" s="849"/>
      <c r="D622" s="848"/>
    </row>
    <row r="623" spans="2:4" x14ac:dyDescent="0.2">
      <c r="B623" s="849"/>
      <c r="C623" s="849"/>
      <c r="D623" s="848"/>
    </row>
    <row r="624" spans="2:4" x14ac:dyDescent="0.2">
      <c r="B624" s="849"/>
      <c r="C624" s="849"/>
      <c r="D624" s="848"/>
    </row>
    <row r="625" spans="2:4" x14ac:dyDescent="0.2">
      <c r="B625" s="849"/>
      <c r="C625" s="849"/>
      <c r="D625" s="848"/>
    </row>
    <row r="626" spans="2:4" x14ac:dyDescent="0.2">
      <c r="B626" s="849"/>
      <c r="C626" s="849"/>
      <c r="D626" s="848"/>
    </row>
    <row r="627" spans="2:4" x14ac:dyDescent="0.2">
      <c r="B627" s="849"/>
      <c r="C627" s="849"/>
      <c r="D627" s="848"/>
    </row>
    <row r="628" spans="2:4" x14ac:dyDescent="0.2">
      <c r="B628" s="849"/>
      <c r="C628" s="849"/>
      <c r="D628" s="848"/>
    </row>
    <row r="629" spans="2:4" x14ac:dyDescent="0.2">
      <c r="B629" s="849"/>
      <c r="C629" s="849"/>
      <c r="D629" s="848"/>
    </row>
    <row r="630" spans="2:4" x14ac:dyDescent="0.2">
      <c r="B630" s="849"/>
      <c r="C630" s="849"/>
      <c r="D630" s="848"/>
    </row>
    <row r="631" spans="2:4" x14ac:dyDescent="0.2">
      <c r="B631" s="849"/>
      <c r="C631" s="849"/>
      <c r="D631" s="848"/>
    </row>
    <row r="632" spans="2:4" x14ac:dyDescent="0.2">
      <c r="B632" s="849"/>
      <c r="C632" s="849"/>
      <c r="D632" s="848"/>
    </row>
    <row r="633" spans="2:4" x14ac:dyDescent="0.2">
      <c r="B633" s="849"/>
      <c r="C633" s="849"/>
      <c r="D633" s="848"/>
    </row>
    <row r="634" spans="2:4" x14ac:dyDescent="0.2">
      <c r="B634" s="849"/>
      <c r="C634" s="849"/>
      <c r="D634" s="848"/>
    </row>
    <row r="635" spans="2:4" x14ac:dyDescent="0.2">
      <c r="B635" s="849"/>
      <c r="C635" s="849"/>
      <c r="D635" s="848"/>
    </row>
    <row r="636" spans="2:4" x14ac:dyDescent="0.2">
      <c r="B636" s="849"/>
      <c r="C636" s="849"/>
      <c r="D636" s="848"/>
    </row>
    <row r="637" spans="2:4" x14ac:dyDescent="0.2">
      <c r="B637" s="849"/>
      <c r="C637" s="849"/>
      <c r="D637" s="848"/>
    </row>
    <row r="638" spans="2:4" x14ac:dyDescent="0.2">
      <c r="B638" s="849"/>
      <c r="C638" s="849"/>
      <c r="D638" s="848"/>
    </row>
    <row r="639" spans="2:4" x14ac:dyDescent="0.2">
      <c r="B639" s="849"/>
      <c r="C639" s="849"/>
      <c r="D639" s="848"/>
    </row>
    <row r="640" spans="2:4" x14ac:dyDescent="0.2">
      <c r="B640" s="849"/>
      <c r="C640" s="849"/>
      <c r="D640" s="848"/>
    </row>
    <row r="641" spans="2:4" x14ac:dyDescent="0.2">
      <c r="B641" s="849"/>
      <c r="C641" s="849"/>
      <c r="D641" s="848"/>
    </row>
    <row r="642" spans="2:4" x14ac:dyDescent="0.2">
      <c r="B642" s="849"/>
      <c r="C642" s="849"/>
      <c r="D642" s="848"/>
    </row>
    <row r="643" spans="2:4" x14ac:dyDescent="0.2">
      <c r="B643" s="849"/>
      <c r="C643" s="849"/>
      <c r="D643" s="848"/>
    </row>
    <row r="644" spans="2:4" x14ac:dyDescent="0.2">
      <c r="B644" s="849"/>
      <c r="C644" s="849"/>
      <c r="D644" s="848"/>
    </row>
    <row r="645" spans="2:4" x14ac:dyDescent="0.2">
      <c r="B645" s="849"/>
      <c r="C645" s="849"/>
      <c r="D645" s="848"/>
    </row>
    <row r="646" spans="2:4" x14ac:dyDescent="0.2">
      <c r="B646" s="849"/>
      <c r="C646" s="849"/>
      <c r="D646" s="848"/>
    </row>
    <row r="647" spans="2:4" x14ac:dyDescent="0.2">
      <c r="B647" s="849"/>
      <c r="C647" s="849"/>
      <c r="D647" s="848"/>
    </row>
    <row r="648" spans="2:4" x14ac:dyDescent="0.2">
      <c r="B648" s="849"/>
      <c r="C648" s="849"/>
      <c r="D648" s="848"/>
    </row>
    <row r="649" spans="2:4" x14ac:dyDescent="0.2">
      <c r="B649" s="849"/>
      <c r="C649" s="849"/>
      <c r="D649" s="848"/>
    </row>
    <row r="650" spans="2:4" x14ac:dyDescent="0.2">
      <c r="B650" s="849"/>
      <c r="C650" s="849"/>
      <c r="D650" s="848"/>
    </row>
    <row r="651" spans="2:4" x14ac:dyDescent="0.2">
      <c r="B651" s="849"/>
      <c r="C651" s="849"/>
      <c r="D651" s="848"/>
    </row>
    <row r="652" spans="2:4" x14ac:dyDescent="0.2">
      <c r="B652" s="849"/>
      <c r="C652" s="849"/>
      <c r="D652" s="848"/>
    </row>
    <row r="653" spans="2:4" x14ac:dyDescent="0.2">
      <c r="B653" s="849"/>
      <c r="C653" s="849"/>
      <c r="D653" s="848"/>
    </row>
    <row r="654" spans="2:4" x14ac:dyDescent="0.2">
      <c r="B654" s="849"/>
      <c r="C654" s="849"/>
      <c r="D654" s="848"/>
    </row>
    <row r="655" spans="2:4" x14ac:dyDescent="0.2">
      <c r="B655" s="849"/>
      <c r="C655" s="849"/>
      <c r="D655" s="848"/>
    </row>
    <row r="656" spans="2:4" x14ac:dyDescent="0.2">
      <c r="B656" s="849"/>
      <c r="C656" s="849"/>
      <c r="D656" s="848"/>
    </row>
    <row r="657" spans="2:4" x14ac:dyDescent="0.2">
      <c r="B657" s="849"/>
      <c r="C657" s="849"/>
      <c r="D657" s="848"/>
    </row>
    <row r="658" spans="2:4" x14ac:dyDescent="0.2">
      <c r="B658" s="849"/>
      <c r="C658" s="849"/>
      <c r="D658" s="848"/>
    </row>
    <row r="659" spans="2:4" x14ac:dyDescent="0.2">
      <c r="B659" s="849"/>
      <c r="C659" s="849"/>
      <c r="D659" s="848"/>
    </row>
    <row r="660" spans="2:4" x14ac:dyDescent="0.2">
      <c r="B660" s="849"/>
      <c r="C660" s="849"/>
      <c r="D660" s="848"/>
    </row>
    <row r="661" spans="2:4" x14ac:dyDescent="0.2">
      <c r="B661" s="849"/>
      <c r="C661" s="849"/>
      <c r="D661" s="848"/>
    </row>
    <row r="662" spans="2:4" x14ac:dyDescent="0.2">
      <c r="B662" s="849"/>
      <c r="C662" s="849"/>
      <c r="D662" s="848"/>
    </row>
    <row r="663" spans="2:4" x14ac:dyDescent="0.2">
      <c r="B663" s="849"/>
      <c r="C663" s="849"/>
      <c r="D663" s="848"/>
    </row>
    <row r="664" spans="2:4" x14ac:dyDescent="0.2">
      <c r="B664" s="849"/>
      <c r="C664" s="849"/>
      <c r="D664" s="848"/>
    </row>
    <row r="665" spans="2:4" x14ac:dyDescent="0.2">
      <c r="B665" s="849"/>
      <c r="C665" s="849"/>
      <c r="D665" s="848"/>
    </row>
    <row r="666" spans="2:4" x14ac:dyDescent="0.2">
      <c r="B666" s="849"/>
      <c r="C666" s="849"/>
      <c r="D666" s="848"/>
    </row>
    <row r="667" spans="2:4" x14ac:dyDescent="0.2">
      <c r="B667" s="849"/>
      <c r="C667" s="849"/>
      <c r="D667" s="848"/>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569"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498</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499</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263615577.10000008</v>
      </c>
      <c r="D9" s="289">
        <v>137876814.09101507</v>
      </c>
      <c r="E9" s="289">
        <v>401492391.19101518</v>
      </c>
      <c r="F9" s="290">
        <v>10264957.379999999</v>
      </c>
      <c r="G9" s="290">
        <v>2653537.6315000001</v>
      </c>
      <c r="H9" s="179">
        <v>0.17175406655885306</v>
      </c>
      <c r="I9" s="20"/>
    </row>
    <row r="10" spans="1:9" ht="10.5" customHeight="1" x14ac:dyDescent="0.2">
      <c r="B10" s="16" t="s">
        <v>387</v>
      </c>
      <c r="C10" s="289">
        <v>6830.9280000000144</v>
      </c>
      <c r="D10" s="289">
        <v>1253818.5400000005</v>
      </c>
      <c r="E10" s="289">
        <v>1260649.4680000006</v>
      </c>
      <c r="F10" s="290">
        <v>3214.4164000000019</v>
      </c>
      <c r="G10" s="290">
        <v>151.37200000000001</v>
      </c>
      <c r="H10" s="179">
        <v>3.3134440493767237E-2</v>
      </c>
      <c r="I10" s="20"/>
    </row>
    <row r="11" spans="1:9" ht="10.5" customHeight="1" x14ac:dyDescent="0.2">
      <c r="B11" s="16" t="s">
        <v>100</v>
      </c>
      <c r="C11" s="289">
        <v>8004947.0999999912</v>
      </c>
      <c r="D11" s="289">
        <v>36218469.45000001</v>
      </c>
      <c r="E11" s="289">
        <v>44223416.550000004</v>
      </c>
      <c r="F11" s="290">
        <v>25266.75</v>
      </c>
      <c r="G11" s="290">
        <v>145904.6</v>
      </c>
      <c r="H11" s="179">
        <v>1.7851466940099758E-2</v>
      </c>
      <c r="I11" s="20"/>
    </row>
    <row r="12" spans="1:9" ht="10.5" customHeight="1" x14ac:dyDescent="0.2">
      <c r="B12" s="16" t="s">
        <v>388</v>
      </c>
      <c r="C12" s="289">
        <v>9189.0719999999874</v>
      </c>
      <c r="D12" s="289">
        <v>1686656.4600000002</v>
      </c>
      <c r="E12" s="289">
        <v>1695845.5320000001</v>
      </c>
      <c r="F12" s="290">
        <v>4324.083599999999</v>
      </c>
      <c r="G12" s="290">
        <v>203.62799999999993</v>
      </c>
      <c r="H12" s="179">
        <v>3.313444049376657E-2</v>
      </c>
      <c r="I12" s="20"/>
    </row>
    <row r="13" spans="1:9" ht="10.5" customHeight="1" x14ac:dyDescent="0.2">
      <c r="B13" s="16" t="s">
        <v>340</v>
      </c>
      <c r="C13" s="289">
        <v>20929257.529999994</v>
      </c>
      <c r="D13" s="289">
        <v>17957101.650000002</v>
      </c>
      <c r="E13" s="289">
        <v>38886359.18</v>
      </c>
      <c r="F13" s="290">
        <v>3239991.3800000022</v>
      </c>
      <c r="G13" s="290">
        <v>212851.14</v>
      </c>
      <c r="H13" s="179">
        <v>0.13001171458195304</v>
      </c>
      <c r="I13" s="20"/>
    </row>
    <row r="14" spans="1:9" ht="10.5" customHeight="1" x14ac:dyDescent="0.2">
      <c r="B14" s="340" t="s">
        <v>90</v>
      </c>
      <c r="C14" s="289">
        <v>20858071.899999995</v>
      </c>
      <c r="D14" s="289">
        <v>17573229.870000001</v>
      </c>
      <c r="E14" s="289">
        <v>38431301.769999996</v>
      </c>
      <c r="F14" s="290">
        <v>2869267.950000002</v>
      </c>
      <c r="G14" s="290">
        <v>211865.61000000004</v>
      </c>
      <c r="H14" s="179">
        <v>0.13195685497515175</v>
      </c>
      <c r="I14" s="20"/>
    </row>
    <row r="15" spans="1:9" ht="10.5" customHeight="1" x14ac:dyDescent="0.2">
      <c r="B15" s="33" t="s">
        <v>304</v>
      </c>
      <c r="C15" s="289">
        <v>1239247.4300000002</v>
      </c>
      <c r="D15" s="289">
        <v>579522.87000000034</v>
      </c>
      <c r="E15" s="289">
        <v>1818770.3</v>
      </c>
      <c r="F15" s="290">
        <v>189078.78000000006</v>
      </c>
      <c r="G15" s="290">
        <v>12211.650000000001</v>
      </c>
      <c r="H15" s="179">
        <v>9.8327211524565028E-2</v>
      </c>
      <c r="I15" s="20"/>
    </row>
    <row r="16" spans="1:9" ht="10.5" customHeight="1" x14ac:dyDescent="0.2">
      <c r="B16" s="33" t="s">
        <v>305</v>
      </c>
      <c r="C16" s="289">
        <v>167.04000000000002</v>
      </c>
      <c r="D16" s="289"/>
      <c r="E16" s="289">
        <v>167.04000000000002</v>
      </c>
      <c r="F16" s="290">
        <v>46.08</v>
      </c>
      <c r="G16" s="290"/>
      <c r="H16" s="179">
        <v>0.38095238095238093</v>
      </c>
      <c r="I16" s="20"/>
    </row>
    <row r="17" spans="2:9" ht="10.5" customHeight="1" x14ac:dyDescent="0.2">
      <c r="B17" s="33" t="s">
        <v>306</v>
      </c>
      <c r="C17" s="289">
        <v>789.23</v>
      </c>
      <c r="D17" s="289">
        <v>18962.78000000001</v>
      </c>
      <c r="E17" s="289">
        <v>19752.010000000009</v>
      </c>
      <c r="F17" s="290">
        <v>18282.64000000001</v>
      </c>
      <c r="G17" s="290">
        <v>146.65</v>
      </c>
      <c r="H17" s="179">
        <v>-0.16955464068709269</v>
      </c>
      <c r="I17" s="20"/>
    </row>
    <row r="18" spans="2:9" ht="10.5" customHeight="1" x14ac:dyDescent="0.2">
      <c r="B18" s="33" t="s">
        <v>307</v>
      </c>
      <c r="C18" s="289">
        <v>7394937.5699999938</v>
      </c>
      <c r="D18" s="289">
        <v>6096952.5400000075</v>
      </c>
      <c r="E18" s="289">
        <v>13491890.109999999</v>
      </c>
      <c r="F18" s="290">
        <v>438765.91000000009</v>
      </c>
      <c r="G18" s="290">
        <v>72325.37000000001</v>
      </c>
      <c r="H18" s="179">
        <v>-4.2702930688117702E-3</v>
      </c>
      <c r="I18" s="20"/>
    </row>
    <row r="19" spans="2:9" ht="10.5" customHeight="1" x14ac:dyDescent="0.2">
      <c r="B19" s="33" t="s">
        <v>308</v>
      </c>
      <c r="C19" s="289">
        <v>599529.10000000009</v>
      </c>
      <c r="D19" s="289">
        <v>42216.710000000021</v>
      </c>
      <c r="E19" s="289">
        <v>641745.81000000017</v>
      </c>
      <c r="F19" s="290">
        <v>8387</v>
      </c>
      <c r="G19" s="290">
        <v>3427.8000000000006</v>
      </c>
      <c r="H19" s="179">
        <v>3.8485076075052138E-2</v>
      </c>
      <c r="I19" s="20"/>
    </row>
    <row r="20" spans="2:9" ht="10.5" customHeight="1" x14ac:dyDescent="0.2">
      <c r="B20" s="33" t="s">
        <v>309</v>
      </c>
      <c r="C20" s="289">
        <v>11623401.530000003</v>
      </c>
      <c r="D20" s="289">
        <v>10835574.969999993</v>
      </c>
      <c r="E20" s="289">
        <v>22458976.499999996</v>
      </c>
      <c r="F20" s="290">
        <v>2214707.5400000014</v>
      </c>
      <c r="G20" s="290">
        <v>123754.14000000001</v>
      </c>
      <c r="H20" s="179">
        <v>0.24057789589218936</v>
      </c>
      <c r="I20" s="20"/>
    </row>
    <row r="21" spans="2:9" ht="10.5" customHeight="1" x14ac:dyDescent="0.2">
      <c r="B21" s="33" t="s">
        <v>89</v>
      </c>
      <c r="C21" s="289">
        <v>71185.629999999903</v>
      </c>
      <c r="D21" s="289">
        <v>383871.78</v>
      </c>
      <c r="E21" s="289">
        <v>455057.41000000003</v>
      </c>
      <c r="F21" s="290">
        <v>370723.43000000011</v>
      </c>
      <c r="G21" s="290">
        <v>985.53</v>
      </c>
      <c r="H21" s="179">
        <v>-1.3197287393884594E-2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77288.294317999986</v>
      </c>
      <c r="E24" s="289">
        <v>77288.294317999986</v>
      </c>
      <c r="F24" s="290"/>
      <c r="G24" s="290"/>
      <c r="H24" s="179">
        <v>0.21152715494933516</v>
      </c>
      <c r="I24" s="20"/>
    </row>
    <row r="25" spans="2:9" ht="10.5" customHeight="1" x14ac:dyDescent="0.2">
      <c r="B25" s="16" t="s">
        <v>96</v>
      </c>
      <c r="C25" s="289"/>
      <c r="D25" s="289"/>
      <c r="E25" s="289"/>
      <c r="F25" s="290"/>
      <c r="G25" s="290"/>
      <c r="H25" s="179"/>
      <c r="I25" s="20"/>
    </row>
    <row r="26" spans="2:9" ht="10.5" customHeight="1" x14ac:dyDescent="0.2">
      <c r="B26" s="16" t="s">
        <v>91</v>
      </c>
      <c r="C26" s="289">
        <v>199894.06000000003</v>
      </c>
      <c r="D26" s="289">
        <v>116092.8</v>
      </c>
      <c r="E26" s="289">
        <v>315986.86000000004</v>
      </c>
      <c r="F26" s="290">
        <v>18099.18</v>
      </c>
      <c r="G26" s="290">
        <v>1460</v>
      </c>
      <c r="H26" s="179">
        <v>0.31684900435615937</v>
      </c>
      <c r="I26" s="34"/>
    </row>
    <row r="27" spans="2:9" ht="10.5" customHeight="1" x14ac:dyDescent="0.2">
      <c r="B27" s="16" t="s">
        <v>252</v>
      </c>
      <c r="C27" s="289"/>
      <c r="D27" s="289"/>
      <c r="E27" s="289"/>
      <c r="F27" s="290"/>
      <c r="G27" s="290"/>
      <c r="H27" s="179"/>
      <c r="I27" s="34"/>
    </row>
    <row r="28" spans="2:9" ht="10.5" customHeight="1" x14ac:dyDescent="0.2">
      <c r="B28" s="16" t="s">
        <v>95</v>
      </c>
      <c r="C28" s="289">
        <v>32186.420000000013</v>
      </c>
      <c r="D28" s="289">
        <v>130384.11999999997</v>
      </c>
      <c r="E28" s="289">
        <v>162570.53999999998</v>
      </c>
      <c r="F28" s="290">
        <v>162561.33999999997</v>
      </c>
      <c r="G28" s="290">
        <v>298.08000000000004</v>
      </c>
      <c r="H28" s="179">
        <v>0.18146301801207376</v>
      </c>
      <c r="I28" s="34"/>
    </row>
    <row r="29" spans="2:9" ht="10.5" customHeight="1" x14ac:dyDescent="0.2">
      <c r="B29" s="16" t="s">
        <v>381</v>
      </c>
      <c r="C29" s="289">
        <v>6362960.3400000054</v>
      </c>
      <c r="D29" s="289">
        <v>3426890.7850000011</v>
      </c>
      <c r="E29" s="289">
        <v>9789851.1250000075</v>
      </c>
      <c r="F29" s="290">
        <v>430</v>
      </c>
      <c r="G29" s="290">
        <v>72781.25</v>
      </c>
      <c r="H29" s="179">
        <v>0.14233669139686911</v>
      </c>
      <c r="I29" s="34"/>
    </row>
    <row r="30" spans="2:9" ht="10.5" customHeight="1" x14ac:dyDescent="0.2">
      <c r="B30" s="16" t="s">
        <v>441</v>
      </c>
      <c r="C30" s="289"/>
      <c r="D30" s="289">
        <v>9757767.3243319988</v>
      </c>
      <c r="E30" s="289">
        <v>9757767.3243319988</v>
      </c>
      <c r="F30" s="290"/>
      <c r="G30" s="290"/>
      <c r="H30" s="179">
        <v>0.79358157723176581</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2721275.1988999997</v>
      </c>
      <c r="E35" s="289">
        <v>2721275.1988999997</v>
      </c>
      <c r="F35" s="290"/>
      <c r="G35" s="290"/>
      <c r="H35" s="179">
        <v>0.58417925516751468</v>
      </c>
      <c r="I35" s="34"/>
    </row>
    <row r="36" spans="1:11" ht="10.5" customHeight="1" x14ac:dyDescent="0.2">
      <c r="B36" s="16" t="s">
        <v>420</v>
      </c>
      <c r="C36" s="289"/>
      <c r="D36" s="289">
        <v>2610795.1216070005</v>
      </c>
      <c r="E36" s="289">
        <v>2610795.1216070005</v>
      </c>
      <c r="F36" s="290"/>
      <c r="G36" s="290"/>
      <c r="H36" s="179">
        <v>0.10380208921131495</v>
      </c>
      <c r="I36" s="34"/>
    </row>
    <row r="37" spans="1:11" ht="10.5" customHeight="1" x14ac:dyDescent="0.2">
      <c r="B37" s="574" t="s">
        <v>448</v>
      </c>
      <c r="C37" s="289"/>
      <c r="D37" s="289">
        <v>6985</v>
      </c>
      <c r="E37" s="289">
        <v>6985</v>
      </c>
      <c r="F37" s="290"/>
      <c r="G37" s="290"/>
      <c r="H37" s="179">
        <v>-0.70589473684210524</v>
      </c>
      <c r="I37" s="34"/>
    </row>
    <row r="38" spans="1:11" ht="10.5" hidden="1" customHeight="1" x14ac:dyDescent="0.2">
      <c r="B38" s="574"/>
      <c r="C38" s="289"/>
      <c r="D38" s="289"/>
      <c r="E38" s="289"/>
      <c r="F38" s="290"/>
      <c r="G38" s="290"/>
      <c r="H38" s="179"/>
      <c r="I38" s="34"/>
    </row>
    <row r="39" spans="1:11" ht="10.5" customHeight="1" x14ac:dyDescent="0.2">
      <c r="B39" s="16" t="s">
        <v>99</v>
      </c>
      <c r="C39" s="289">
        <v>180322.12</v>
      </c>
      <c r="D39" s="289">
        <v>268132.75509200006</v>
      </c>
      <c r="E39" s="289">
        <v>448454.87509200006</v>
      </c>
      <c r="F39" s="290">
        <v>185718.24627800001</v>
      </c>
      <c r="G39" s="290">
        <v>1668.873875</v>
      </c>
      <c r="H39" s="179">
        <v>5.2908638133060126E-3</v>
      </c>
      <c r="I39" s="34"/>
    </row>
    <row r="40" spans="1:11" ht="10.5" customHeight="1" x14ac:dyDescent="0.2">
      <c r="B40" s="16" t="s">
        <v>283</v>
      </c>
      <c r="C40" s="289"/>
      <c r="D40" s="289">
        <v>-403680</v>
      </c>
      <c r="E40" s="289">
        <v>-403680</v>
      </c>
      <c r="F40" s="290">
        <v>-48</v>
      </c>
      <c r="G40" s="290">
        <v>-3144</v>
      </c>
      <c r="H40" s="179">
        <v>0.37418300653594772</v>
      </c>
      <c r="I40" s="34"/>
    </row>
    <row r="41" spans="1:11" s="28" customFormat="1" ht="10.5" customHeight="1" x14ac:dyDescent="0.2">
      <c r="A41" s="24"/>
      <c r="B41" s="16" t="s">
        <v>279</v>
      </c>
      <c r="C41" s="289">
        <v>10.5</v>
      </c>
      <c r="D41" s="289">
        <v>-14816962</v>
      </c>
      <c r="E41" s="289">
        <v>-14816951.5</v>
      </c>
      <c r="F41" s="290">
        <v>-4404</v>
      </c>
      <c r="G41" s="290">
        <v>-109524</v>
      </c>
      <c r="H41" s="179">
        <v>9.3367846689210499E-2</v>
      </c>
      <c r="I41" s="36"/>
      <c r="J41" s="5"/>
    </row>
    <row r="42" spans="1:11" s="28" customFormat="1" ht="10.5" customHeight="1" x14ac:dyDescent="0.2">
      <c r="A42" s="24"/>
      <c r="B42" s="35" t="s">
        <v>101</v>
      </c>
      <c r="C42" s="291">
        <v>299341175.17000008</v>
      </c>
      <c r="D42" s="291">
        <v>198887829.59026414</v>
      </c>
      <c r="E42" s="291">
        <v>498229004.76026422</v>
      </c>
      <c r="F42" s="292">
        <v>13900110.776278</v>
      </c>
      <c r="G42" s="292">
        <v>2976188.575375</v>
      </c>
      <c r="H42" s="178">
        <v>0.16266499285546199</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258980640.88000014</v>
      </c>
      <c r="D45" s="289">
        <v>544209872.31999958</v>
      </c>
      <c r="E45" s="289">
        <v>803190513.19999969</v>
      </c>
      <c r="F45" s="290">
        <v>286209938.88999981</v>
      </c>
      <c r="G45" s="290">
        <v>4851493.59</v>
      </c>
      <c r="H45" s="179">
        <v>0.122845288268848</v>
      </c>
      <c r="I45" s="20"/>
    </row>
    <row r="46" spans="1:11" ht="10.5" customHeight="1" x14ac:dyDescent="0.2">
      <c r="B46" s="33" t="s">
        <v>106</v>
      </c>
      <c r="C46" s="289">
        <v>258625868.66000015</v>
      </c>
      <c r="D46" s="289">
        <v>540813992.14999962</v>
      </c>
      <c r="E46" s="289">
        <v>799439860.8099997</v>
      </c>
      <c r="F46" s="290">
        <v>282959220.16999984</v>
      </c>
      <c r="G46" s="290">
        <v>4829846.16</v>
      </c>
      <c r="H46" s="179">
        <v>0.12317337140510354</v>
      </c>
      <c r="I46" s="34"/>
    </row>
    <row r="47" spans="1:11" ht="10.5" customHeight="1" x14ac:dyDescent="0.2">
      <c r="B47" s="33" t="s">
        <v>304</v>
      </c>
      <c r="C47" s="289">
        <v>6407147.0699999984</v>
      </c>
      <c r="D47" s="289">
        <v>142417950.40999994</v>
      </c>
      <c r="E47" s="289">
        <v>148825097.47999993</v>
      </c>
      <c r="F47" s="290">
        <v>121399899.81999993</v>
      </c>
      <c r="G47" s="290">
        <v>942335.55999999982</v>
      </c>
      <c r="H47" s="179">
        <v>0.10414392822410745</v>
      </c>
      <c r="I47" s="34"/>
    </row>
    <row r="48" spans="1:11" ht="10.5" customHeight="1" x14ac:dyDescent="0.2">
      <c r="B48" s="33" t="s">
        <v>305</v>
      </c>
      <c r="C48" s="289">
        <v>25529.75</v>
      </c>
      <c r="D48" s="289">
        <v>44133.939999999995</v>
      </c>
      <c r="E48" s="289">
        <v>69663.689999999988</v>
      </c>
      <c r="F48" s="290">
        <v>64141.369999999995</v>
      </c>
      <c r="G48" s="290">
        <v>230.4</v>
      </c>
      <c r="H48" s="179">
        <v>-2.7868118582085821E-2</v>
      </c>
      <c r="I48" s="34"/>
    </row>
    <row r="49" spans="2:9" ht="10.5" customHeight="1" x14ac:dyDescent="0.2">
      <c r="B49" s="33" t="s">
        <v>306</v>
      </c>
      <c r="C49" s="289">
        <v>376101.34000000049</v>
      </c>
      <c r="D49" s="289">
        <v>62941850.109999985</v>
      </c>
      <c r="E49" s="289">
        <v>63317951.449999981</v>
      </c>
      <c r="F49" s="290">
        <v>61976604.289999984</v>
      </c>
      <c r="G49" s="290">
        <v>393987.28</v>
      </c>
      <c r="H49" s="179">
        <v>9.4795848911416236E-2</v>
      </c>
      <c r="I49" s="34"/>
    </row>
    <row r="50" spans="2:9" ht="10.5" customHeight="1" x14ac:dyDescent="0.2">
      <c r="B50" s="33" t="s">
        <v>307</v>
      </c>
      <c r="C50" s="289">
        <v>63171486.310000002</v>
      </c>
      <c r="D50" s="289">
        <v>49009486.139999881</v>
      </c>
      <c r="E50" s="289">
        <v>112180972.44999988</v>
      </c>
      <c r="F50" s="290">
        <v>5355499.1100000041</v>
      </c>
      <c r="G50" s="290">
        <v>763974.39</v>
      </c>
      <c r="H50" s="179">
        <v>0.13123539774617954</v>
      </c>
      <c r="I50" s="34"/>
    </row>
    <row r="51" spans="2:9" ht="10.5" customHeight="1" x14ac:dyDescent="0.2">
      <c r="B51" s="33" t="s">
        <v>308</v>
      </c>
      <c r="C51" s="289">
        <v>90711248.24000001</v>
      </c>
      <c r="D51" s="289">
        <v>77857217.379999951</v>
      </c>
      <c r="E51" s="289">
        <v>168568465.61999997</v>
      </c>
      <c r="F51" s="290">
        <v>23777066.37999998</v>
      </c>
      <c r="G51" s="290">
        <v>960400.93</v>
      </c>
      <c r="H51" s="179">
        <v>0.10576950394117968</v>
      </c>
      <c r="I51" s="34"/>
    </row>
    <row r="52" spans="2:9" ht="10.5" customHeight="1" x14ac:dyDescent="0.2">
      <c r="B52" s="33" t="s">
        <v>309</v>
      </c>
      <c r="C52" s="289">
        <v>97934355.950000152</v>
      </c>
      <c r="D52" s="289">
        <v>208543354.16999984</v>
      </c>
      <c r="E52" s="289">
        <v>306477710.12</v>
      </c>
      <c r="F52" s="290">
        <v>70386009.199999899</v>
      </c>
      <c r="G52" s="290">
        <v>1768917.5999999996</v>
      </c>
      <c r="H52" s="179">
        <v>0.14587044865236565</v>
      </c>
      <c r="I52" s="34"/>
    </row>
    <row r="53" spans="2:9" ht="10.5" customHeight="1" x14ac:dyDescent="0.2">
      <c r="B53" s="33" t="s">
        <v>105</v>
      </c>
      <c r="C53" s="289">
        <v>354772.22000000038</v>
      </c>
      <c r="D53" s="289">
        <v>3395880.1700000032</v>
      </c>
      <c r="E53" s="289">
        <v>3750652.3900000034</v>
      </c>
      <c r="F53" s="290">
        <v>3250718.720000003</v>
      </c>
      <c r="G53" s="290">
        <v>21647.43</v>
      </c>
      <c r="H53" s="179">
        <v>5.7033335650605199E-2</v>
      </c>
      <c r="I53" s="34"/>
    </row>
    <row r="54" spans="2:9" ht="10.5" customHeight="1" x14ac:dyDescent="0.2">
      <c r="B54" s="16" t="s">
        <v>22</v>
      </c>
      <c r="C54" s="289">
        <v>133414673.73999979</v>
      </c>
      <c r="D54" s="289">
        <v>80534910.024249956</v>
      </c>
      <c r="E54" s="289">
        <v>213949583.76424977</v>
      </c>
      <c r="F54" s="290">
        <v>16973959.939999998</v>
      </c>
      <c r="G54" s="290">
        <v>1008354.7700000007</v>
      </c>
      <c r="H54" s="179">
        <v>0.12405993145646099</v>
      </c>
      <c r="I54" s="34"/>
    </row>
    <row r="55" spans="2:9" ht="10.5" customHeight="1" x14ac:dyDescent="0.2">
      <c r="B55" s="16" t="s">
        <v>387</v>
      </c>
      <c r="C55" s="289">
        <v>83959.150820999988</v>
      </c>
      <c r="D55" s="289">
        <v>5679433.1072789989</v>
      </c>
      <c r="E55" s="289">
        <v>5763392.2580999993</v>
      </c>
      <c r="F55" s="290">
        <v>44822.523299999993</v>
      </c>
      <c r="G55" s="290">
        <v>963.47294999999997</v>
      </c>
      <c r="H55" s="179">
        <v>0.19076424459916752</v>
      </c>
      <c r="I55" s="34"/>
    </row>
    <row r="56" spans="2:9" ht="10.5" customHeight="1" x14ac:dyDescent="0.2">
      <c r="B56" s="16" t="s">
        <v>107</v>
      </c>
      <c r="C56" s="289"/>
      <c r="D56" s="289">
        <v>168681277.32999998</v>
      </c>
      <c r="E56" s="289">
        <v>168681277.32999998</v>
      </c>
      <c r="F56" s="290">
        <v>167180677.32999998</v>
      </c>
      <c r="G56" s="290">
        <v>871443.31999999983</v>
      </c>
      <c r="H56" s="179">
        <v>0.18958565752477807</v>
      </c>
      <c r="I56" s="34"/>
    </row>
    <row r="57" spans="2:9" ht="10.5" customHeight="1" x14ac:dyDescent="0.2">
      <c r="B57" s="33" t="s">
        <v>110</v>
      </c>
      <c r="C57" s="289"/>
      <c r="D57" s="289">
        <v>47015910.920000009</v>
      </c>
      <c r="E57" s="289">
        <v>47015910.920000009</v>
      </c>
      <c r="F57" s="290">
        <v>47015910.920000009</v>
      </c>
      <c r="G57" s="290">
        <v>246902.70999999988</v>
      </c>
      <c r="H57" s="179">
        <v>0.16483350683367659</v>
      </c>
      <c r="I57" s="34"/>
    </row>
    <row r="58" spans="2:9" ht="10.5" customHeight="1" x14ac:dyDescent="0.2">
      <c r="B58" s="33" t="s">
        <v>109</v>
      </c>
      <c r="C58" s="289"/>
      <c r="D58" s="289">
        <v>88380316.409999996</v>
      </c>
      <c r="E58" s="289">
        <v>88380316.409999996</v>
      </c>
      <c r="F58" s="290">
        <v>88380316.409999996</v>
      </c>
      <c r="G58" s="290">
        <v>450790.60999999993</v>
      </c>
      <c r="H58" s="179">
        <v>0.18406520375345026</v>
      </c>
      <c r="I58" s="34"/>
    </row>
    <row r="59" spans="2:9" ht="10.5" customHeight="1" x14ac:dyDescent="0.2">
      <c r="B59" s="33" t="s">
        <v>112</v>
      </c>
      <c r="C59" s="289"/>
      <c r="D59" s="289">
        <v>32920050</v>
      </c>
      <c r="E59" s="289">
        <v>32920050</v>
      </c>
      <c r="F59" s="290">
        <v>31784450</v>
      </c>
      <c r="G59" s="290">
        <v>172250</v>
      </c>
      <c r="H59" s="179">
        <v>0.24219045161874586</v>
      </c>
      <c r="I59" s="34"/>
    </row>
    <row r="60" spans="2:9" ht="10.5" customHeight="1" x14ac:dyDescent="0.2">
      <c r="B60" s="33" t="s">
        <v>111</v>
      </c>
      <c r="C60" s="289"/>
      <c r="D60" s="289">
        <v>365000</v>
      </c>
      <c r="E60" s="289">
        <v>365000</v>
      </c>
      <c r="F60" s="290"/>
      <c r="G60" s="290">
        <v>1500</v>
      </c>
      <c r="H60" s="179">
        <v>0.24772674442454168</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358947.30999999988</v>
      </c>
      <c r="D63" s="289">
        <v>3170991.34</v>
      </c>
      <c r="E63" s="289">
        <v>3529938.6500000004</v>
      </c>
      <c r="F63" s="290">
        <v>3410431.5700000003</v>
      </c>
      <c r="G63" s="290">
        <v>7611.1600000000017</v>
      </c>
      <c r="H63" s="179">
        <v>1.4906224154572323E-2</v>
      </c>
      <c r="I63" s="34"/>
    </row>
    <row r="64" spans="2:9" ht="10.5" customHeight="1" x14ac:dyDescent="0.2">
      <c r="B64" s="16" t="s">
        <v>381</v>
      </c>
      <c r="C64" s="289">
        <v>2466489.1500000027</v>
      </c>
      <c r="D64" s="289">
        <v>2752085.6799999974</v>
      </c>
      <c r="E64" s="289">
        <v>5218574.8299999991</v>
      </c>
      <c r="F64" s="290">
        <v>18874.899999999998</v>
      </c>
      <c r="G64" s="290">
        <v>18581.999999999996</v>
      </c>
      <c r="H64" s="179">
        <v>0.32730151418196374</v>
      </c>
      <c r="I64" s="34"/>
    </row>
    <row r="65" spans="1:10" ht="10.5" customHeight="1" x14ac:dyDescent="0.2">
      <c r="B65" s="16" t="s">
        <v>418</v>
      </c>
      <c r="C65" s="289"/>
      <c r="D65" s="289">
        <v>81508.574743999998</v>
      </c>
      <c r="E65" s="289">
        <v>81508.574743999998</v>
      </c>
      <c r="F65" s="290"/>
      <c r="G65" s="290">
        <v>3864</v>
      </c>
      <c r="H65" s="179">
        <v>0.12925608201831551</v>
      </c>
      <c r="I65" s="34"/>
    </row>
    <row r="66" spans="1:10" ht="10.5" customHeight="1" x14ac:dyDescent="0.2">
      <c r="B66" s="16" t="s">
        <v>441</v>
      </c>
      <c r="C66" s="289"/>
      <c r="D66" s="289">
        <v>3452883.7710879999</v>
      </c>
      <c r="E66" s="289">
        <v>3452883.7710879999</v>
      </c>
      <c r="F66" s="290"/>
      <c r="G66" s="290"/>
      <c r="H66" s="179"/>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27024.079999999984</v>
      </c>
      <c r="D70" s="289">
        <v>555017.51</v>
      </c>
      <c r="E70" s="289">
        <v>582041.59</v>
      </c>
      <c r="F70" s="290"/>
      <c r="G70" s="290">
        <v>2038.2</v>
      </c>
      <c r="H70" s="179">
        <v>6.9544787890767346E-3</v>
      </c>
      <c r="I70" s="34"/>
    </row>
    <row r="71" spans="1:10" ht="10.5" customHeight="1" x14ac:dyDescent="0.2">
      <c r="B71" s="16" t="s">
        <v>92</v>
      </c>
      <c r="C71" s="289">
        <v>118109.75</v>
      </c>
      <c r="D71" s="289">
        <v>19762.010000000006</v>
      </c>
      <c r="E71" s="289">
        <v>137871.76</v>
      </c>
      <c r="F71" s="290">
        <v>890.63</v>
      </c>
      <c r="G71" s="290">
        <v>522.05999999999995</v>
      </c>
      <c r="H71" s="179">
        <v>-0.32782131420347072</v>
      </c>
      <c r="I71" s="34"/>
    </row>
    <row r="72" spans="1:10" ht="10.5" customHeight="1" x14ac:dyDescent="0.2">
      <c r="B72" s="16" t="s">
        <v>93</v>
      </c>
      <c r="C72" s="289">
        <v>224286.06</v>
      </c>
      <c r="D72" s="289">
        <v>31952.100000000002</v>
      </c>
      <c r="E72" s="289">
        <v>256238.16</v>
      </c>
      <c r="F72" s="290">
        <v>175.56000000000017</v>
      </c>
      <c r="G72" s="290">
        <v>679.95</v>
      </c>
      <c r="H72" s="179">
        <v>-0.22579700139211856</v>
      </c>
      <c r="I72" s="34"/>
    </row>
    <row r="73" spans="1:10" ht="10.5" customHeight="1" x14ac:dyDescent="0.2">
      <c r="B73" s="16" t="s">
        <v>91</v>
      </c>
      <c r="C73" s="289">
        <v>19510.23</v>
      </c>
      <c r="D73" s="289">
        <v>24201.84</v>
      </c>
      <c r="E73" s="289">
        <v>43712.070000000007</v>
      </c>
      <c r="F73" s="290">
        <v>2172.8000000000002</v>
      </c>
      <c r="G73" s="290">
        <v>112</v>
      </c>
      <c r="H73" s="179">
        <v>6.2185320326897831E-2</v>
      </c>
      <c r="I73" s="34"/>
    </row>
    <row r="74" spans="1:10" s="28" customFormat="1" ht="10.5" customHeight="1" x14ac:dyDescent="0.2">
      <c r="A74" s="24"/>
      <c r="B74" s="16" t="s">
        <v>100</v>
      </c>
      <c r="C74" s="289">
        <v>71871.660000000018</v>
      </c>
      <c r="D74" s="289">
        <v>163289.82003999999</v>
      </c>
      <c r="E74" s="289">
        <v>235161.48004000002</v>
      </c>
      <c r="F74" s="290">
        <v>3364.4599999999955</v>
      </c>
      <c r="G74" s="290">
        <v>979.34999999999991</v>
      </c>
      <c r="H74" s="179">
        <v>-0.18526840383284482</v>
      </c>
      <c r="I74" s="27"/>
      <c r="J74" s="5"/>
    </row>
    <row r="75" spans="1:10" s="28" customFormat="1" ht="10.5" customHeight="1" x14ac:dyDescent="0.2">
      <c r="A75" s="24"/>
      <c r="B75" s="16" t="s">
        <v>388</v>
      </c>
      <c r="C75" s="289">
        <v>873.77917900000011</v>
      </c>
      <c r="D75" s="289">
        <v>59106.962721000025</v>
      </c>
      <c r="E75" s="289">
        <v>59980.741900000015</v>
      </c>
      <c r="F75" s="290">
        <v>466.47670000000011</v>
      </c>
      <c r="G75" s="290">
        <v>10.027050000000003</v>
      </c>
      <c r="H75" s="179">
        <v>0.19076424459916774</v>
      </c>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c r="E78" s="289"/>
      <c r="F78" s="290"/>
      <c r="G78" s="290"/>
      <c r="H78" s="179"/>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4050</v>
      </c>
      <c r="E80" s="289">
        <v>4050</v>
      </c>
      <c r="F80" s="290">
        <v>4050</v>
      </c>
      <c r="G80" s="290"/>
      <c r="H80" s="179">
        <v>-3.5714285714285698E-2</v>
      </c>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11139.726000000001</v>
      </c>
      <c r="E82" s="289">
        <v>11139.726000000001</v>
      </c>
      <c r="F82" s="290"/>
      <c r="G82" s="290"/>
      <c r="H82" s="179">
        <v>-0.30283152490642451</v>
      </c>
      <c r="I82" s="34"/>
    </row>
    <row r="83" spans="1:11" ht="10.5" customHeight="1" x14ac:dyDescent="0.2">
      <c r="B83" s="16" t="s">
        <v>420</v>
      </c>
      <c r="C83" s="289"/>
      <c r="D83" s="289">
        <v>1223613.6635439999</v>
      </c>
      <c r="E83" s="289">
        <v>1223613.6635439999</v>
      </c>
      <c r="F83" s="290"/>
      <c r="G83" s="290"/>
      <c r="H83" s="179">
        <v>0.33309307225817042</v>
      </c>
      <c r="I83" s="34"/>
    </row>
    <row r="84" spans="1:11" ht="10.5" customHeight="1" x14ac:dyDescent="0.2">
      <c r="B84" s="574" t="s">
        <v>447</v>
      </c>
      <c r="C84" s="289"/>
      <c r="D84" s="289">
        <v>-674</v>
      </c>
      <c r="E84" s="289">
        <v>-674</v>
      </c>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359590.40000000066</v>
      </c>
      <c r="D86" s="289">
        <v>274382.58762600017</v>
      </c>
      <c r="E86" s="289">
        <v>633972.98762600077</v>
      </c>
      <c r="F86" s="290">
        <v>51438.663401000013</v>
      </c>
      <c r="G86" s="290">
        <v>2145.3620279999996</v>
      </c>
      <c r="H86" s="179">
        <v>6.7011323812182999E-2</v>
      </c>
      <c r="I86" s="34"/>
    </row>
    <row r="87" spans="1:11" ht="10.5" customHeight="1" x14ac:dyDescent="0.2">
      <c r="B87" s="16" t="s">
        <v>283</v>
      </c>
      <c r="C87" s="289"/>
      <c r="D87" s="289">
        <v>-2469330</v>
      </c>
      <c r="E87" s="289">
        <v>-2469330</v>
      </c>
      <c r="F87" s="290">
        <v>-23208</v>
      </c>
      <c r="G87" s="290">
        <v>-18312</v>
      </c>
      <c r="H87" s="179">
        <v>0.18277885709687425</v>
      </c>
      <c r="I87" s="34"/>
    </row>
    <row r="88" spans="1:11" ht="10.5" customHeight="1" x14ac:dyDescent="0.2">
      <c r="B88" s="16" t="s">
        <v>279</v>
      </c>
      <c r="C88" s="289">
        <v>4</v>
      </c>
      <c r="D88" s="289">
        <v>-14243292</v>
      </c>
      <c r="E88" s="289">
        <v>-14243288</v>
      </c>
      <c r="F88" s="290">
        <v>-58209</v>
      </c>
      <c r="G88" s="290">
        <v>-82864</v>
      </c>
      <c r="H88" s="179">
        <v>0.10344090276575901</v>
      </c>
      <c r="I88" s="20"/>
    </row>
    <row r="89" spans="1:11" s="28" customFormat="1" ht="15.75" customHeight="1" x14ac:dyDescent="0.2">
      <c r="A89" s="24"/>
      <c r="B89" s="35" t="s">
        <v>108</v>
      </c>
      <c r="C89" s="291">
        <v>396125980.19</v>
      </c>
      <c r="D89" s="291">
        <v>794216182.36729145</v>
      </c>
      <c r="E89" s="291">
        <v>1190342162.5572913</v>
      </c>
      <c r="F89" s="292">
        <v>473819846.74340069</v>
      </c>
      <c r="G89" s="292">
        <v>6667623.2620280012</v>
      </c>
      <c r="H89" s="178">
        <v>0.13414212599245889</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397030250.83999985</v>
      </c>
      <c r="D92" s="289">
        <v>218411724.11526504</v>
      </c>
      <c r="E92" s="289">
        <v>615441974.95526493</v>
      </c>
      <c r="F92" s="290">
        <v>27238917.319999997</v>
      </c>
      <c r="G92" s="290">
        <v>3661892.4015000011</v>
      </c>
      <c r="H92" s="179">
        <v>0.15472161591973244</v>
      </c>
      <c r="I92" s="36"/>
    </row>
    <row r="93" spans="1:11" ht="10.5" customHeight="1" x14ac:dyDescent="0.2">
      <c r="B93" s="16" t="s">
        <v>387</v>
      </c>
      <c r="C93" s="289">
        <v>90790.078821000003</v>
      </c>
      <c r="D93" s="289">
        <v>6933251.6472789999</v>
      </c>
      <c r="E93" s="289">
        <v>7024041.7260999987</v>
      </c>
      <c r="F93" s="290">
        <v>48036.939699999995</v>
      </c>
      <c r="G93" s="290">
        <v>1114.8449499999999</v>
      </c>
      <c r="H93" s="179">
        <v>0.15902606870518343</v>
      </c>
      <c r="I93" s="34"/>
    </row>
    <row r="94" spans="1:11" ht="10.5" customHeight="1" x14ac:dyDescent="0.2">
      <c r="B94" s="16" t="s">
        <v>104</v>
      </c>
      <c r="C94" s="289">
        <v>279909898.41000015</v>
      </c>
      <c r="D94" s="289">
        <v>562166973.96999967</v>
      </c>
      <c r="E94" s="289">
        <v>842076872.37999976</v>
      </c>
      <c r="F94" s="290">
        <v>289449930.2699998</v>
      </c>
      <c r="G94" s="290">
        <v>5064344.7299999995</v>
      </c>
      <c r="H94" s="179">
        <v>0.12317422499539776</v>
      </c>
      <c r="I94" s="34"/>
    </row>
    <row r="95" spans="1:11" ht="10.5" customHeight="1" x14ac:dyDescent="0.2">
      <c r="B95" s="33" t="s">
        <v>106</v>
      </c>
      <c r="C95" s="289">
        <v>279483940.56000012</v>
      </c>
      <c r="D95" s="289">
        <v>558387222.01999962</v>
      </c>
      <c r="E95" s="289">
        <v>837871162.57999969</v>
      </c>
      <c r="F95" s="290">
        <v>285828488.11999983</v>
      </c>
      <c r="G95" s="290">
        <v>5041711.7699999996</v>
      </c>
      <c r="H95" s="179">
        <v>0.12357326658448708</v>
      </c>
      <c r="I95" s="34"/>
    </row>
    <row r="96" spans="1:11" s="28" customFormat="1" ht="10.5" customHeight="1" x14ac:dyDescent="0.2">
      <c r="A96" s="24"/>
      <c r="B96" s="33" t="s">
        <v>304</v>
      </c>
      <c r="C96" s="289">
        <v>7646394.4999999991</v>
      </c>
      <c r="D96" s="289">
        <v>142997473.27999994</v>
      </c>
      <c r="E96" s="289">
        <v>150643867.77999994</v>
      </c>
      <c r="F96" s="290">
        <v>121588978.59999993</v>
      </c>
      <c r="G96" s="290">
        <v>954547.20999999985</v>
      </c>
      <c r="H96" s="179">
        <v>0.10407333378607997</v>
      </c>
      <c r="I96" s="27"/>
      <c r="J96" s="5"/>
    </row>
    <row r="97" spans="1:10" s="28" customFormat="1" ht="10.5" customHeight="1" x14ac:dyDescent="0.2">
      <c r="A97" s="24"/>
      <c r="B97" s="33" t="s">
        <v>305</v>
      </c>
      <c r="C97" s="289">
        <v>25696.790000000005</v>
      </c>
      <c r="D97" s="289">
        <v>44133.939999999995</v>
      </c>
      <c r="E97" s="289">
        <v>69830.73</v>
      </c>
      <c r="F97" s="290">
        <v>64187.45</v>
      </c>
      <c r="G97" s="290">
        <v>230.4</v>
      </c>
      <c r="H97" s="179">
        <v>-2.7179211414608662E-2</v>
      </c>
      <c r="I97" s="27"/>
      <c r="J97" s="5"/>
    </row>
    <row r="98" spans="1:10" s="28" customFormat="1" ht="10.5" customHeight="1" x14ac:dyDescent="0.2">
      <c r="A98" s="24"/>
      <c r="B98" s="33" t="s">
        <v>306</v>
      </c>
      <c r="C98" s="289">
        <v>376890.57000000047</v>
      </c>
      <c r="D98" s="289">
        <v>62960812.889999986</v>
      </c>
      <c r="E98" s="289">
        <v>63337703.459999986</v>
      </c>
      <c r="F98" s="290">
        <v>61994886.929999985</v>
      </c>
      <c r="G98" s="290">
        <v>394133.93000000005</v>
      </c>
      <c r="H98" s="179">
        <v>9.4687179310346092E-2</v>
      </c>
      <c r="I98" s="27"/>
      <c r="J98" s="5"/>
    </row>
    <row r="99" spans="1:10" s="28" customFormat="1" ht="10.5" customHeight="1" x14ac:dyDescent="0.2">
      <c r="A99" s="24"/>
      <c r="B99" s="33" t="s">
        <v>307</v>
      </c>
      <c r="C99" s="289">
        <v>70566423.879999995</v>
      </c>
      <c r="D99" s="289">
        <v>55106438.679999895</v>
      </c>
      <c r="E99" s="289">
        <v>125672862.5599999</v>
      </c>
      <c r="F99" s="290">
        <v>5794265.0200000042</v>
      </c>
      <c r="G99" s="290">
        <v>836299.76000000013</v>
      </c>
      <c r="H99" s="179">
        <v>0.1149461418029083</v>
      </c>
      <c r="I99" s="27"/>
      <c r="J99" s="5"/>
    </row>
    <row r="100" spans="1:10" s="28" customFormat="1" ht="10.5" customHeight="1" x14ac:dyDescent="0.2">
      <c r="A100" s="24"/>
      <c r="B100" s="33" t="s">
        <v>308</v>
      </c>
      <c r="C100" s="289">
        <v>91310777.340000018</v>
      </c>
      <c r="D100" s="289">
        <v>77899434.089999944</v>
      </c>
      <c r="E100" s="289">
        <v>169210211.42999995</v>
      </c>
      <c r="F100" s="290">
        <v>23785453.37999998</v>
      </c>
      <c r="G100" s="290">
        <v>963828.7300000001</v>
      </c>
      <c r="H100" s="179">
        <v>0.10549785458384897</v>
      </c>
      <c r="I100" s="27"/>
      <c r="J100" s="5"/>
    </row>
    <row r="101" spans="1:10" s="28" customFormat="1" ht="10.5" customHeight="1" x14ac:dyDescent="0.2">
      <c r="A101" s="24"/>
      <c r="B101" s="33" t="s">
        <v>309</v>
      </c>
      <c r="C101" s="289">
        <v>109557757.48000014</v>
      </c>
      <c r="D101" s="289">
        <v>219378929.13999984</v>
      </c>
      <c r="E101" s="289">
        <v>328936686.62</v>
      </c>
      <c r="F101" s="290">
        <v>72600716.73999989</v>
      </c>
      <c r="G101" s="290">
        <v>1892671.7399999998</v>
      </c>
      <c r="H101" s="179">
        <v>0.15187447923011188</v>
      </c>
      <c r="I101" s="27"/>
      <c r="J101" s="5"/>
    </row>
    <row r="102" spans="1:10" s="28" customFormat="1" ht="10.5" customHeight="1" x14ac:dyDescent="0.2">
      <c r="A102" s="24"/>
      <c r="B102" s="33" t="s">
        <v>105</v>
      </c>
      <c r="C102" s="289">
        <v>425957.85000000027</v>
      </c>
      <c r="D102" s="289">
        <v>3779751.9500000025</v>
      </c>
      <c r="E102" s="289">
        <v>4205709.8000000035</v>
      </c>
      <c r="F102" s="290">
        <v>3621442.1500000027</v>
      </c>
      <c r="G102" s="290">
        <v>22632.959999999999</v>
      </c>
      <c r="H102" s="179">
        <v>4.8955774529360951E-2</v>
      </c>
      <c r="I102" s="27"/>
      <c r="J102" s="5"/>
    </row>
    <row r="103" spans="1:10" ht="10.5" customHeight="1" x14ac:dyDescent="0.2">
      <c r="B103" s="16" t="s">
        <v>100</v>
      </c>
      <c r="C103" s="289">
        <v>8076818.7599999923</v>
      </c>
      <c r="D103" s="289">
        <v>36381759.270040005</v>
      </c>
      <c r="E103" s="289">
        <v>44458578.030040003</v>
      </c>
      <c r="F103" s="290">
        <v>28631.21</v>
      </c>
      <c r="G103" s="290">
        <v>146883.94999999998</v>
      </c>
      <c r="H103" s="179">
        <v>1.6510986299834052E-2</v>
      </c>
      <c r="I103" s="34"/>
    </row>
    <row r="104" spans="1:10" ht="10.5" customHeight="1" x14ac:dyDescent="0.2">
      <c r="B104" s="16" t="s">
        <v>388</v>
      </c>
      <c r="C104" s="289">
        <v>10062.851178999988</v>
      </c>
      <c r="D104" s="289">
        <v>1745763.4227210002</v>
      </c>
      <c r="E104" s="289">
        <v>1755826.2739000001</v>
      </c>
      <c r="F104" s="290">
        <v>4790.5602999999983</v>
      </c>
      <c r="G104" s="290">
        <v>213.6550499999999</v>
      </c>
      <c r="H104" s="179">
        <v>3.7827629759960013E-2</v>
      </c>
      <c r="I104" s="34"/>
    </row>
    <row r="105" spans="1:10" ht="10.5" customHeight="1" x14ac:dyDescent="0.2">
      <c r="B105" s="16" t="s">
        <v>107</v>
      </c>
      <c r="C105" s="289"/>
      <c r="D105" s="289">
        <v>168681277.32999998</v>
      </c>
      <c r="E105" s="289">
        <v>168681277.32999998</v>
      </c>
      <c r="F105" s="290">
        <v>167180677.32999998</v>
      </c>
      <c r="G105" s="290">
        <v>871443.31999999983</v>
      </c>
      <c r="H105" s="179">
        <v>0.18958565752477807</v>
      </c>
      <c r="I105" s="34"/>
    </row>
    <row r="106" spans="1:10" ht="10.5" customHeight="1" x14ac:dyDescent="0.2">
      <c r="B106" s="33" t="s">
        <v>110</v>
      </c>
      <c r="C106" s="289"/>
      <c r="D106" s="289">
        <v>47015910.920000009</v>
      </c>
      <c r="E106" s="289">
        <v>47015910.920000009</v>
      </c>
      <c r="F106" s="290">
        <v>47015910.920000009</v>
      </c>
      <c r="G106" s="290">
        <v>246902.70999999988</v>
      </c>
      <c r="H106" s="179">
        <v>0.16483350683367659</v>
      </c>
      <c r="I106" s="34"/>
    </row>
    <row r="107" spans="1:10" s="28" customFormat="1" ht="10.5" customHeight="1" x14ac:dyDescent="0.2">
      <c r="A107" s="24"/>
      <c r="B107" s="33" t="s">
        <v>109</v>
      </c>
      <c r="C107" s="289"/>
      <c r="D107" s="289">
        <v>88380316.409999996</v>
      </c>
      <c r="E107" s="289">
        <v>88380316.409999996</v>
      </c>
      <c r="F107" s="290">
        <v>88380316.409999996</v>
      </c>
      <c r="G107" s="290">
        <v>450790.60999999993</v>
      </c>
      <c r="H107" s="179">
        <v>0.18406520375345026</v>
      </c>
      <c r="I107" s="27"/>
      <c r="J107" s="5"/>
    </row>
    <row r="108" spans="1:10" ht="10.5" customHeight="1" x14ac:dyDescent="0.2">
      <c r="B108" s="33" t="s">
        <v>112</v>
      </c>
      <c r="C108" s="289"/>
      <c r="D108" s="289">
        <v>32920050</v>
      </c>
      <c r="E108" s="289">
        <v>32920050</v>
      </c>
      <c r="F108" s="290">
        <v>31784450</v>
      </c>
      <c r="G108" s="290">
        <v>172250</v>
      </c>
      <c r="H108" s="179">
        <v>0.24219045161874586</v>
      </c>
      <c r="I108" s="34"/>
    </row>
    <row r="109" spans="1:10" ht="10.5" customHeight="1" x14ac:dyDescent="0.2">
      <c r="B109" s="33" t="s">
        <v>111</v>
      </c>
      <c r="C109" s="289"/>
      <c r="D109" s="289">
        <v>365000</v>
      </c>
      <c r="E109" s="289">
        <v>365000</v>
      </c>
      <c r="F109" s="290"/>
      <c r="G109" s="290">
        <v>1500</v>
      </c>
      <c r="H109" s="179">
        <v>0.24772674442454168</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77288.294317999986</v>
      </c>
      <c r="E112" s="289">
        <v>77288.294317999986</v>
      </c>
      <c r="F112" s="290"/>
      <c r="G112" s="290"/>
      <c r="H112" s="179">
        <v>0.21152715494933516</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391133.72999999992</v>
      </c>
      <c r="D115" s="289">
        <v>3301375.46</v>
      </c>
      <c r="E115" s="289">
        <v>3692509.19</v>
      </c>
      <c r="F115" s="290">
        <v>3572992.91</v>
      </c>
      <c r="G115" s="290">
        <v>7909.2400000000016</v>
      </c>
      <c r="H115" s="285">
        <v>2.124480955518826E-2</v>
      </c>
      <c r="I115" s="39"/>
      <c r="J115" s="5"/>
    </row>
    <row r="116" spans="1:10" s="40" customFormat="1" ht="10.5" customHeight="1" x14ac:dyDescent="0.25">
      <c r="A116" s="38"/>
      <c r="B116" s="16" t="s">
        <v>381</v>
      </c>
      <c r="C116" s="289">
        <v>8829449.4900000077</v>
      </c>
      <c r="D116" s="289">
        <v>6178976.4649999989</v>
      </c>
      <c r="E116" s="289">
        <v>15008425.955000008</v>
      </c>
      <c r="F116" s="290">
        <v>19304.899999999998</v>
      </c>
      <c r="G116" s="290">
        <v>91363.25</v>
      </c>
      <c r="H116" s="285">
        <v>0.20050695046600508</v>
      </c>
      <c r="I116" s="39"/>
      <c r="J116" s="5"/>
    </row>
    <row r="117" spans="1:10" s="40" customFormat="1" ht="10.5" customHeight="1" x14ac:dyDescent="0.25">
      <c r="A117" s="38"/>
      <c r="B117" s="16" t="s">
        <v>418</v>
      </c>
      <c r="C117" s="289"/>
      <c r="D117" s="289">
        <v>81508.574743999998</v>
      </c>
      <c r="E117" s="289">
        <v>81508.574743999998</v>
      </c>
      <c r="F117" s="290"/>
      <c r="G117" s="290">
        <v>3864</v>
      </c>
      <c r="H117" s="285">
        <v>0.12925608201831551</v>
      </c>
      <c r="I117" s="39"/>
      <c r="J117" s="5"/>
    </row>
    <row r="118" spans="1:10" ht="10.5" customHeight="1" x14ac:dyDescent="0.2">
      <c r="B118" s="16" t="s">
        <v>441</v>
      </c>
      <c r="C118" s="289"/>
      <c r="D118" s="289">
        <v>13210651.095419999</v>
      </c>
      <c r="E118" s="289">
        <v>13210651.095419999</v>
      </c>
      <c r="F118" s="290"/>
      <c r="G118" s="290"/>
      <c r="H118" s="179">
        <v>0.88352694204997295</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219404.29000000004</v>
      </c>
      <c r="D123" s="289">
        <v>140294.64000000001</v>
      </c>
      <c r="E123" s="289">
        <v>359698.93000000005</v>
      </c>
      <c r="F123" s="290">
        <v>20271.98</v>
      </c>
      <c r="G123" s="290">
        <v>1572</v>
      </c>
      <c r="H123" s="179">
        <v>0.27956760660204805</v>
      </c>
      <c r="I123" s="34"/>
    </row>
    <row r="124" spans="1:10" s="28" customFormat="1" ht="10.5" customHeight="1" x14ac:dyDescent="0.2">
      <c r="A124" s="24"/>
      <c r="B124" s="16" t="s">
        <v>94</v>
      </c>
      <c r="C124" s="289">
        <v>27024.079999999984</v>
      </c>
      <c r="D124" s="289">
        <v>555017.51</v>
      </c>
      <c r="E124" s="289">
        <v>582041.59</v>
      </c>
      <c r="F124" s="290"/>
      <c r="G124" s="290">
        <v>2038.2</v>
      </c>
      <c r="H124" s="179">
        <v>6.9544787890767346E-3</v>
      </c>
      <c r="I124" s="27"/>
      <c r="J124" s="5"/>
    </row>
    <row r="125" spans="1:10" ht="10.5" customHeight="1" x14ac:dyDescent="0.2">
      <c r="B125" s="16" t="s">
        <v>92</v>
      </c>
      <c r="C125" s="289">
        <v>118109.75</v>
      </c>
      <c r="D125" s="289">
        <v>19762.010000000006</v>
      </c>
      <c r="E125" s="289">
        <v>137871.76</v>
      </c>
      <c r="F125" s="290">
        <v>890.63</v>
      </c>
      <c r="G125" s="290">
        <v>522.05999999999995</v>
      </c>
      <c r="H125" s="179">
        <v>-0.32782131420347072</v>
      </c>
      <c r="I125" s="34"/>
    </row>
    <row r="126" spans="1:10" ht="10.5" customHeight="1" x14ac:dyDescent="0.2">
      <c r="B126" s="16" t="s">
        <v>93</v>
      </c>
      <c r="C126" s="289">
        <v>224286.06</v>
      </c>
      <c r="D126" s="289">
        <v>31952.100000000002</v>
      </c>
      <c r="E126" s="289">
        <v>256238.16</v>
      </c>
      <c r="F126" s="290">
        <v>175.56000000000017</v>
      </c>
      <c r="G126" s="290">
        <v>679.95</v>
      </c>
      <c r="H126" s="179">
        <v>-0.22579700139211856</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4050</v>
      </c>
      <c r="E129" s="289">
        <v>4050</v>
      </c>
      <c r="F129" s="290">
        <v>4050</v>
      </c>
      <c r="G129" s="290"/>
      <c r="H129" s="179">
        <v>-3.5714285714285698E-2</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2732414.9248999995</v>
      </c>
      <c r="E131" s="289">
        <v>2732414.9248999995</v>
      </c>
      <c r="F131" s="290"/>
      <c r="G131" s="290"/>
      <c r="H131" s="179">
        <v>0.57600446786884962</v>
      </c>
      <c r="I131" s="34"/>
    </row>
    <row r="132" spans="1:11" ht="10.5" customHeight="1" x14ac:dyDescent="0.2">
      <c r="B132" s="16" t="s">
        <v>420</v>
      </c>
      <c r="C132" s="289"/>
      <c r="D132" s="289">
        <v>3834408.7851510001</v>
      </c>
      <c r="E132" s="289">
        <v>3834408.7851510001</v>
      </c>
      <c r="F132" s="290"/>
      <c r="G132" s="290"/>
      <c r="H132" s="179">
        <v>0.16790534029786475</v>
      </c>
      <c r="I132" s="34"/>
    </row>
    <row r="133" spans="1:11" ht="10.5" customHeight="1" x14ac:dyDescent="0.2">
      <c r="B133" s="574" t="s">
        <v>449</v>
      </c>
      <c r="C133" s="289"/>
      <c r="D133" s="289">
        <v>6311</v>
      </c>
      <c r="E133" s="289">
        <v>6311</v>
      </c>
      <c r="F133" s="290"/>
      <c r="G133" s="290"/>
      <c r="H133" s="179">
        <v>-0.96821263435715077</v>
      </c>
      <c r="I133" s="34"/>
    </row>
    <row r="134" spans="1:11" ht="10.5" customHeight="1" x14ac:dyDescent="0.2">
      <c r="B134" s="16" t="s">
        <v>99</v>
      </c>
      <c r="C134" s="289">
        <v>539912.5200000006</v>
      </c>
      <c r="D134" s="289">
        <v>542515.34271800017</v>
      </c>
      <c r="E134" s="289">
        <v>1082427.862718001</v>
      </c>
      <c r="F134" s="290">
        <v>237156.909679</v>
      </c>
      <c r="G134" s="290">
        <v>3814.2359029999998</v>
      </c>
      <c r="H134" s="179">
        <v>4.0543546905340344E-2</v>
      </c>
      <c r="I134" s="34"/>
    </row>
    <row r="135" spans="1:11" ht="10.5" customHeight="1" x14ac:dyDescent="0.2">
      <c r="B135" s="16" t="s">
        <v>283</v>
      </c>
      <c r="C135" s="289"/>
      <c r="D135" s="289">
        <v>-2873010</v>
      </c>
      <c r="E135" s="289">
        <v>-2873010</v>
      </c>
      <c r="F135" s="290">
        <v>-23256</v>
      </c>
      <c r="G135" s="290">
        <v>-21456</v>
      </c>
      <c r="H135" s="179">
        <v>0.20638875731892892</v>
      </c>
      <c r="I135" s="34"/>
    </row>
    <row r="136" spans="1:11" ht="10.5" customHeight="1" x14ac:dyDescent="0.2">
      <c r="B136" s="16" t="s">
        <v>279</v>
      </c>
      <c r="C136" s="289">
        <v>14.5</v>
      </c>
      <c r="D136" s="289">
        <v>-29060254</v>
      </c>
      <c r="E136" s="289">
        <v>-29060239.5</v>
      </c>
      <c r="F136" s="290">
        <v>-62613</v>
      </c>
      <c r="G136" s="290">
        <v>-192388</v>
      </c>
      <c r="H136" s="179">
        <v>9.8281868203633937E-2</v>
      </c>
      <c r="I136" s="34"/>
    </row>
    <row r="137" spans="1:11" s="28" customFormat="1" ht="10.5" customHeight="1" x14ac:dyDescent="0.2">
      <c r="A137" s="24"/>
      <c r="B137" s="29" t="s">
        <v>113</v>
      </c>
      <c r="C137" s="291">
        <v>695467155.36000013</v>
      </c>
      <c r="D137" s="291">
        <v>993104011.95755565</v>
      </c>
      <c r="E137" s="291">
        <v>1688571167.3175561</v>
      </c>
      <c r="F137" s="292">
        <v>487719957.51967883</v>
      </c>
      <c r="G137" s="292">
        <v>9643811.8374030013</v>
      </c>
      <c r="H137" s="178">
        <v>0.14241146446761555</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3006433.6999999932</v>
      </c>
      <c r="D140" s="289">
        <v>273428.41000000003</v>
      </c>
      <c r="E140" s="289">
        <v>3279862.1099999934</v>
      </c>
      <c r="F140" s="290">
        <v>85.34</v>
      </c>
      <c r="G140" s="290">
        <v>20867.110000000004</v>
      </c>
      <c r="H140" s="179">
        <v>0.17335441152816555</v>
      </c>
      <c r="I140" s="34"/>
    </row>
    <row r="141" spans="1:11" ht="10.5" customHeight="1" x14ac:dyDescent="0.2">
      <c r="B141" s="16" t="s">
        <v>100</v>
      </c>
      <c r="C141" s="289">
        <v>54102.469999999892</v>
      </c>
      <c r="D141" s="289">
        <v>23749.480000000003</v>
      </c>
      <c r="E141" s="289">
        <v>77851.949999999895</v>
      </c>
      <c r="F141" s="290"/>
      <c r="G141" s="290">
        <v>403.78</v>
      </c>
      <c r="H141" s="179">
        <v>2.3755849990481082E-4</v>
      </c>
      <c r="I141" s="34"/>
    </row>
    <row r="142" spans="1:11" ht="10.5" customHeight="1" x14ac:dyDescent="0.2">
      <c r="B142" s="16" t="s">
        <v>177</v>
      </c>
      <c r="C142" s="289">
        <v>238964.82000000009</v>
      </c>
      <c r="D142" s="289">
        <v>1013.6</v>
      </c>
      <c r="E142" s="289">
        <v>239978.4200000001</v>
      </c>
      <c r="F142" s="290">
        <v>57.6</v>
      </c>
      <c r="G142" s="290">
        <v>1460.8200000000002</v>
      </c>
      <c r="H142" s="179">
        <v>0.64524741261579655</v>
      </c>
      <c r="I142" s="34"/>
    </row>
    <row r="143" spans="1:11" ht="10.5" customHeight="1" x14ac:dyDescent="0.2">
      <c r="B143" s="16" t="s">
        <v>22</v>
      </c>
      <c r="C143" s="289">
        <v>5767485.3999999976</v>
      </c>
      <c r="D143" s="289">
        <v>1118191.5784000026</v>
      </c>
      <c r="E143" s="289">
        <v>6885676.9783999994</v>
      </c>
      <c r="F143" s="290">
        <v>400</v>
      </c>
      <c r="G143" s="290">
        <v>42345.025250000006</v>
      </c>
      <c r="H143" s="179">
        <v>0.27166818821838112</v>
      </c>
      <c r="I143" s="34"/>
    </row>
    <row r="144" spans="1:11" ht="10.5" customHeight="1" x14ac:dyDescent="0.2">
      <c r="B144" s="16" t="s">
        <v>381</v>
      </c>
      <c r="C144" s="289">
        <v>155771.14999999997</v>
      </c>
      <c r="D144" s="289">
        <v>19188.86</v>
      </c>
      <c r="E144" s="289">
        <v>174960.00999999995</v>
      </c>
      <c r="F144" s="290"/>
      <c r="G144" s="290">
        <v>1057.5</v>
      </c>
      <c r="H144" s="179">
        <v>0.6121467733500614</v>
      </c>
      <c r="I144" s="34"/>
    </row>
    <row r="145" spans="2:11" ht="10.5" customHeight="1" x14ac:dyDescent="0.2">
      <c r="B145" s="37" t="s">
        <v>312</v>
      </c>
      <c r="C145" s="289"/>
      <c r="D145" s="289">
        <v>115437.5</v>
      </c>
      <c r="E145" s="289">
        <v>115437.5</v>
      </c>
      <c r="F145" s="290"/>
      <c r="G145" s="290"/>
      <c r="H145" s="179">
        <v>-0.30876198492319196</v>
      </c>
      <c r="I145" s="34"/>
    </row>
    <row r="146" spans="2:11" ht="10.5" customHeight="1" x14ac:dyDescent="0.2">
      <c r="B146" s="16" t="s">
        <v>385</v>
      </c>
      <c r="C146" s="289">
        <v>3308586.6699999948</v>
      </c>
      <c r="D146" s="289">
        <v>120364.56999999991</v>
      </c>
      <c r="E146" s="289">
        <v>3428951.2399999946</v>
      </c>
      <c r="F146" s="290">
        <v>1314.7900000000002</v>
      </c>
      <c r="G146" s="290">
        <v>23178.370000000003</v>
      </c>
      <c r="H146" s="179">
        <v>0.24323505092377906</v>
      </c>
      <c r="I146" s="34"/>
    </row>
    <row r="147" spans="2:11" ht="10.5" customHeight="1" x14ac:dyDescent="0.2">
      <c r="B147" s="16" t="s">
        <v>382</v>
      </c>
      <c r="C147" s="289"/>
      <c r="D147" s="289">
        <v>125</v>
      </c>
      <c r="E147" s="289">
        <v>125</v>
      </c>
      <c r="F147" s="290"/>
      <c r="G147" s="290"/>
      <c r="H147" s="179">
        <v>-0.2857142857142857</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112</v>
      </c>
      <c r="D150" s="289">
        <v>482774.28041999991</v>
      </c>
      <c r="E150" s="289">
        <v>482886.28041999991</v>
      </c>
      <c r="F150" s="290">
        <v>549.66000000000008</v>
      </c>
      <c r="G150" s="290">
        <v>1318.0880439999999</v>
      </c>
      <c r="H150" s="179">
        <v>0.33122016329050186</v>
      </c>
      <c r="I150" s="34"/>
    </row>
    <row r="151" spans="2:11" ht="10.5" customHeight="1" x14ac:dyDescent="0.2">
      <c r="B151" s="41" t="s">
        <v>120</v>
      </c>
      <c r="C151" s="293">
        <v>12531456.209999986</v>
      </c>
      <c r="D151" s="293">
        <v>2154273.278820002</v>
      </c>
      <c r="E151" s="293">
        <v>14685729.488819988</v>
      </c>
      <c r="F151" s="294">
        <v>2407.3900000000003</v>
      </c>
      <c r="G151" s="294">
        <v>90630.693294000012</v>
      </c>
      <c r="H151" s="286">
        <v>0.24137712013192791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FEVRIER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107781109.33000015</v>
      </c>
      <c r="D164" s="289">
        <v>11150412.369999971</v>
      </c>
      <c r="E164" s="289">
        <v>118931521.70000012</v>
      </c>
      <c r="F164" s="290">
        <v>166652.79999999999</v>
      </c>
      <c r="G164" s="290">
        <v>988068.79000000015</v>
      </c>
      <c r="H164" s="179">
        <v>-2.5986973123184987E-2</v>
      </c>
      <c r="I164" s="36"/>
      <c r="J164" s="5"/>
    </row>
    <row r="165" spans="1:10" s="28" customFormat="1" ht="10.5" customHeight="1" x14ac:dyDescent="0.2">
      <c r="A165" s="24"/>
      <c r="B165" s="16" t="s">
        <v>117</v>
      </c>
      <c r="C165" s="289">
        <v>68109211.61999999</v>
      </c>
      <c r="D165" s="289">
        <v>8889005.5700000003</v>
      </c>
      <c r="E165" s="289">
        <v>76998217.189999998</v>
      </c>
      <c r="F165" s="290">
        <v>5684.1200000000008</v>
      </c>
      <c r="G165" s="290">
        <v>557536.91</v>
      </c>
      <c r="H165" s="179">
        <v>-4.8908550798984374E-2</v>
      </c>
      <c r="I165" s="36"/>
      <c r="J165" s="5"/>
    </row>
    <row r="166" spans="1:10" s="28" customFormat="1" ht="10.5" customHeight="1" x14ac:dyDescent="0.2">
      <c r="A166" s="24"/>
      <c r="B166" s="16" t="s">
        <v>118</v>
      </c>
      <c r="C166" s="289">
        <v>1894473.1999999997</v>
      </c>
      <c r="D166" s="289">
        <v>35455210.449999996</v>
      </c>
      <c r="E166" s="289">
        <v>37349683.649999999</v>
      </c>
      <c r="F166" s="290"/>
      <c r="G166" s="290">
        <v>198683.96</v>
      </c>
      <c r="H166" s="179">
        <v>0.12260973229999039</v>
      </c>
      <c r="I166" s="36"/>
      <c r="J166" s="5"/>
    </row>
    <row r="167" spans="1:10" s="28" customFormat="1" ht="10.5" customHeight="1" x14ac:dyDescent="0.2">
      <c r="A167" s="24"/>
      <c r="B167" s="16" t="s">
        <v>166</v>
      </c>
      <c r="C167" s="289">
        <v>18938660.739999957</v>
      </c>
      <c r="D167" s="289">
        <v>1518558.4699999981</v>
      </c>
      <c r="E167" s="289">
        <v>20457219.209999956</v>
      </c>
      <c r="F167" s="290">
        <v>1858.87</v>
      </c>
      <c r="G167" s="290">
        <v>158449.04000000007</v>
      </c>
      <c r="H167" s="179">
        <v>1.0151769348945461E-2</v>
      </c>
      <c r="I167" s="36"/>
      <c r="J167" s="5"/>
    </row>
    <row r="168" spans="1:10" s="28" customFormat="1" ht="10.5" customHeight="1" x14ac:dyDescent="0.2">
      <c r="A168" s="24"/>
      <c r="B168" s="16" t="s">
        <v>22</v>
      </c>
      <c r="C168" s="289">
        <v>12776640.850000016</v>
      </c>
      <c r="D168" s="289">
        <v>1399980.3099999991</v>
      </c>
      <c r="E168" s="289">
        <v>14176621.160000015</v>
      </c>
      <c r="F168" s="290">
        <v>564.4</v>
      </c>
      <c r="G168" s="290">
        <v>96707.739999999962</v>
      </c>
      <c r="H168" s="179">
        <v>-4.4375951498060173E-2</v>
      </c>
      <c r="I168" s="36"/>
      <c r="J168" s="5"/>
    </row>
    <row r="169" spans="1:10" s="28" customFormat="1" ht="10.5" customHeight="1" x14ac:dyDescent="0.2">
      <c r="A169" s="24"/>
      <c r="B169" s="16" t="s">
        <v>115</v>
      </c>
      <c r="C169" s="289">
        <v>10992070.160000024</v>
      </c>
      <c r="D169" s="289">
        <v>9395922.7399999984</v>
      </c>
      <c r="E169" s="289">
        <v>20387992.900000025</v>
      </c>
      <c r="F169" s="290">
        <v>1313131.7299999995</v>
      </c>
      <c r="G169" s="290">
        <v>127632.92000000001</v>
      </c>
      <c r="H169" s="179">
        <v>5.8367616109563647E-2</v>
      </c>
      <c r="I169" s="36"/>
      <c r="J169" s="5"/>
    </row>
    <row r="170" spans="1:10" s="28" customFormat="1" ht="10.5" customHeight="1" x14ac:dyDescent="0.2">
      <c r="A170" s="24"/>
      <c r="B170" s="16" t="s">
        <v>114</v>
      </c>
      <c r="C170" s="289">
        <v>126781.33999999984</v>
      </c>
      <c r="D170" s="289">
        <v>7052543.7399999788</v>
      </c>
      <c r="E170" s="289">
        <v>7179325.0799999796</v>
      </c>
      <c r="F170" s="290">
        <v>511.03000000000003</v>
      </c>
      <c r="G170" s="290">
        <v>42582.60000000002</v>
      </c>
      <c r="H170" s="179">
        <v>0.1704763569264629</v>
      </c>
      <c r="I170" s="36"/>
      <c r="J170" s="5"/>
    </row>
    <row r="171" spans="1:10" s="28" customFormat="1" ht="10.5" customHeight="1" x14ac:dyDescent="0.2">
      <c r="A171" s="24"/>
      <c r="B171" s="16" t="s">
        <v>100</v>
      </c>
      <c r="C171" s="289">
        <v>3277.5800000000022</v>
      </c>
      <c r="D171" s="289">
        <v>3456.9199999999996</v>
      </c>
      <c r="E171" s="289">
        <v>6734.5000000000018</v>
      </c>
      <c r="F171" s="290"/>
      <c r="G171" s="290">
        <v>48.74</v>
      </c>
      <c r="H171" s="179">
        <v>0.51023154117844971</v>
      </c>
      <c r="I171" s="36"/>
      <c r="J171" s="5"/>
    </row>
    <row r="172" spans="1:10" s="28" customFormat="1" ht="10.5" customHeight="1" x14ac:dyDescent="0.2">
      <c r="A172" s="24"/>
      <c r="B172" s="16" t="s">
        <v>283</v>
      </c>
      <c r="C172" s="289"/>
      <c r="D172" s="289">
        <v>-11424</v>
      </c>
      <c r="E172" s="289">
        <v>-11424</v>
      </c>
      <c r="F172" s="290"/>
      <c r="G172" s="290">
        <v>-72</v>
      </c>
      <c r="H172" s="179">
        <v>0.31129476584022031</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157750.247535</v>
      </c>
      <c r="E174" s="289">
        <v>157750.247535</v>
      </c>
      <c r="F174" s="290"/>
      <c r="G174" s="290"/>
      <c r="H174" s="179"/>
      <c r="I174" s="36"/>
      <c r="J174" s="5"/>
    </row>
    <row r="175" spans="1:10" s="28" customFormat="1" ht="12.75" customHeight="1" x14ac:dyDescent="0.2">
      <c r="A175" s="24"/>
      <c r="B175" s="16" t="s">
        <v>374</v>
      </c>
      <c r="C175" s="289">
        <v>115754</v>
      </c>
      <c r="D175" s="289">
        <v>107082.7</v>
      </c>
      <c r="E175" s="289">
        <v>222836.7</v>
      </c>
      <c r="F175" s="290"/>
      <c r="G175" s="290">
        <v>822</v>
      </c>
      <c r="H175" s="179">
        <v>5.8258632048439063E-2</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41958</v>
      </c>
      <c r="E178" s="289">
        <v>41958</v>
      </c>
      <c r="F178" s="290"/>
      <c r="G178" s="290">
        <v>54</v>
      </c>
      <c r="H178" s="179">
        <v>0.21139854486661269</v>
      </c>
      <c r="I178" s="36"/>
    </row>
    <row r="179" spans="1:11" s="28" customFormat="1" ht="14.25" customHeight="1" x14ac:dyDescent="0.2">
      <c r="A179" s="24"/>
      <c r="B179" s="35" t="s">
        <v>119</v>
      </c>
      <c r="C179" s="291">
        <v>220737978.82000011</v>
      </c>
      <c r="D179" s="291">
        <v>75160457.517534956</v>
      </c>
      <c r="E179" s="291">
        <v>295898436.33753508</v>
      </c>
      <c r="F179" s="292">
        <v>1488402.9499999995</v>
      </c>
      <c r="G179" s="292">
        <v>2170514.7000000007</v>
      </c>
      <c r="H179" s="178">
        <v>-4.1136402596935184E-3</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20586656.400000025</v>
      </c>
      <c r="D182" s="289">
        <v>13562352.331049999</v>
      </c>
      <c r="E182" s="289">
        <v>34149008.731050029</v>
      </c>
      <c r="F182" s="290"/>
      <c r="G182" s="290">
        <v>120926.54625000001</v>
      </c>
      <c r="H182" s="179">
        <v>0.25747437196466283</v>
      </c>
      <c r="I182" s="36"/>
      <c r="J182" s="5"/>
    </row>
    <row r="183" spans="1:11" s="28" customFormat="1" ht="10.5" customHeight="1" x14ac:dyDescent="0.2">
      <c r="A183" s="24"/>
      <c r="B183" s="16" t="s">
        <v>387</v>
      </c>
      <c r="C183" s="289">
        <v>6014.3610500000023</v>
      </c>
      <c r="D183" s="289">
        <v>160933.86699999971</v>
      </c>
      <c r="E183" s="289">
        <v>166948.22804999971</v>
      </c>
      <c r="F183" s="290"/>
      <c r="G183" s="290">
        <v>114.56375</v>
      </c>
      <c r="H183" s="179">
        <v>0.32006028386720931</v>
      </c>
      <c r="I183" s="36"/>
      <c r="J183" s="5"/>
    </row>
    <row r="184" spans="1:11" s="28" customFormat="1" ht="10.5" customHeight="1" x14ac:dyDescent="0.2">
      <c r="A184" s="24"/>
      <c r="B184" s="16" t="s">
        <v>104</v>
      </c>
      <c r="C184" s="289">
        <v>18322059.540000003</v>
      </c>
      <c r="D184" s="289">
        <v>11000698.300000003</v>
      </c>
      <c r="E184" s="289">
        <v>29322757.840000007</v>
      </c>
      <c r="F184" s="290"/>
      <c r="G184" s="290">
        <v>145091.47999999998</v>
      </c>
      <c r="H184" s="179">
        <v>0.12230845900757514</v>
      </c>
      <c r="I184" s="36"/>
      <c r="J184" s="5"/>
    </row>
    <row r="185" spans="1:11" s="28" customFormat="1" ht="10.5" customHeight="1" x14ac:dyDescent="0.2">
      <c r="A185" s="24"/>
      <c r="B185" s="33" t="s">
        <v>106</v>
      </c>
      <c r="C185" s="289">
        <v>14775853.120000003</v>
      </c>
      <c r="D185" s="289">
        <v>10089097.050000003</v>
      </c>
      <c r="E185" s="289">
        <v>24864950.170000006</v>
      </c>
      <c r="F185" s="290"/>
      <c r="G185" s="290">
        <v>134394.37</v>
      </c>
      <c r="H185" s="179">
        <v>0.1404671539226372</v>
      </c>
      <c r="I185" s="36"/>
      <c r="J185" s="5"/>
    </row>
    <row r="186" spans="1:11" s="28" customFormat="1" ht="10.5" customHeight="1" x14ac:dyDescent="0.2">
      <c r="A186" s="24"/>
      <c r="B186" s="33" t="s">
        <v>304</v>
      </c>
      <c r="C186" s="289">
        <v>353724.38000000018</v>
      </c>
      <c r="D186" s="289">
        <v>943084.75999999989</v>
      </c>
      <c r="E186" s="289">
        <v>1296809.1400000001</v>
      </c>
      <c r="F186" s="290"/>
      <c r="G186" s="290">
        <v>18941.420000000002</v>
      </c>
      <c r="H186" s="179">
        <v>0.31049560223593997</v>
      </c>
      <c r="I186" s="36"/>
      <c r="J186" s="5"/>
    </row>
    <row r="187" spans="1:11" s="28" customFormat="1" ht="10.5" customHeight="1" x14ac:dyDescent="0.2">
      <c r="A187" s="24"/>
      <c r="B187" s="33" t="s">
        <v>305</v>
      </c>
      <c r="C187" s="289">
        <v>580.73</v>
      </c>
      <c r="D187" s="289">
        <v>2085.15</v>
      </c>
      <c r="E187" s="289">
        <v>2665.88</v>
      </c>
      <c r="F187" s="290"/>
      <c r="G187" s="290"/>
      <c r="H187" s="179"/>
      <c r="I187" s="36"/>
      <c r="J187" s="5"/>
    </row>
    <row r="188" spans="1:11" s="28" customFormat="1" ht="10.5" customHeight="1" x14ac:dyDescent="0.2">
      <c r="A188" s="24"/>
      <c r="B188" s="33" t="s">
        <v>306</v>
      </c>
      <c r="C188" s="289">
        <v>3189.2400000000007</v>
      </c>
      <c r="D188" s="289">
        <v>240816.80000000013</v>
      </c>
      <c r="E188" s="289">
        <v>244006.04000000012</v>
      </c>
      <c r="F188" s="290"/>
      <c r="G188" s="290">
        <v>4027.85</v>
      </c>
      <c r="H188" s="179">
        <v>-0.31682005076797315</v>
      </c>
      <c r="I188" s="36"/>
      <c r="J188" s="5"/>
    </row>
    <row r="189" spans="1:11" s="28" customFormat="1" ht="10.5" customHeight="1" x14ac:dyDescent="0.2">
      <c r="A189" s="24"/>
      <c r="B189" s="33" t="s">
        <v>307</v>
      </c>
      <c r="C189" s="289">
        <v>1918538.3800000011</v>
      </c>
      <c r="D189" s="289">
        <v>912170.65999999922</v>
      </c>
      <c r="E189" s="289">
        <v>2830709.04</v>
      </c>
      <c r="F189" s="290"/>
      <c r="G189" s="290">
        <v>14666.190000000002</v>
      </c>
      <c r="H189" s="179">
        <v>0.13644381861568466</v>
      </c>
      <c r="I189" s="36"/>
      <c r="J189" s="5"/>
    </row>
    <row r="190" spans="1:11" s="28" customFormat="1" ht="10.5" customHeight="1" x14ac:dyDescent="0.2">
      <c r="A190" s="24"/>
      <c r="B190" s="33" t="s">
        <v>308</v>
      </c>
      <c r="C190" s="289">
        <v>2484360.589999998</v>
      </c>
      <c r="D190" s="289">
        <v>967624.10999999964</v>
      </c>
      <c r="E190" s="289">
        <v>3451984.6999999974</v>
      </c>
      <c r="F190" s="290"/>
      <c r="G190" s="290">
        <v>16392.32</v>
      </c>
      <c r="H190" s="179">
        <v>4.6018668037316468E-2</v>
      </c>
      <c r="I190" s="36"/>
      <c r="J190" s="5"/>
    </row>
    <row r="191" spans="1:11" s="28" customFormat="1" ht="10.5" customHeight="1" x14ac:dyDescent="0.2">
      <c r="A191" s="24"/>
      <c r="B191" s="33" t="s">
        <v>309</v>
      </c>
      <c r="C191" s="289">
        <v>10015459.800000004</v>
      </c>
      <c r="D191" s="289">
        <v>7023315.5700000059</v>
      </c>
      <c r="E191" s="289">
        <v>17038775.370000008</v>
      </c>
      <c r="F191" s="290"/>
      <c r="G191" s="290">
        <v>80366.59</v>
      </c>
      <c r="H191" s="179">
        <v>0.16196287190737935</v>
      </c>
      <c r="I191" s="36"/>
      <c r="J191" s="5"/>
    </row>
    <row r="192" spans="1:11" ht="10.5" customHeight="1" x14ac:dyDescent="0.2">
      <c r="B192" s="33" t="s">
        <v>105</v>
      </c>
      <c r="C192" s="289">
        <v>3546206.4200000018</v>
      </c>
      <c r="D192" s="289">
        <v>911601.25000000023</v>
      </c>
      <c r="E192" s="289">
        <v>4457807.6700000018</v>
      </c>
      <c r="F192" s="290"/>
      <c r="G192" s="290">
        <v>10697.109999999997</v>
      </c>
      <c r="H192" s="179">
        <v>3.0764910668702461E-2</v>
      </c>
      <c r="I192" s="34"/>
    </row>
    <row r="193" spans="1:10" ht="10.5" customHeight="1" x14ac:dyDescent="0.2">
      <c r="B193" s="16" t="s">
        <v>116</v>
      </c>
      <c r="C193" s="289">
        <v>20451578.220000003</v>
      </c>
      <c r="D193" s="289">
        <v>2523757.6900000009</v>
      </c>
      <c r="E193" s="289">
        <v>22975335.91</v>
      </c>
      <c r="F193" s="290"/>
      <c r="G193" s="290">
        <v>68137.13</v>
      </c>
      <c r="H193" s="179">
        <v>-3.4538310222707591E-2</v>
      </c>
      <c r="I193" s="34"/>
    </row>
    <row r="194" spans="1:10" ht="10.5" customHeight="1" x14ac:dyDescent="0.2">
      <c r="B194" s="16" t="s">
        <v>117</v>
      </c>
      <c r="C194" s="289">
        <v>13630724.300000004</v>
      </c>
      <c r="D194" s="289">
        <v>2442132.17</v>
      </c>
      <c r="E194" s="289">
        <v>16072856.470000004</v>
      </c>
      <c r="F194" s="290"/>
      <c r="G194" s="290">
        <v>41387.350000000006</v>
      </c>
      <c r="H194" s="179">
        <v>-5.9421403512784354E-2</v>
      </c>
      <c r="I194" s="34"/>
    </row>
    <row r="195" spans="1:10" ht="10.5" customHeight="1" x14ac:dyDescent="0.2">
      <c r="B195" s="16" t="s">
        <v>118</v>
      </c>
      <c r="C195" s="289">
        <v>224194.9800000001</v>
      </c>
      <c r="D195" s="289">
        <v>3813742.7</v>
      </c>
      <c r="E195" s="289">
        <v>4037937.68</v>
      </c>
      <c r="F195" s="290"/>
      <c r="G195" s="290">
        <v>4404.3</v>
      </c>
      <c r="H195" s="179">
        <v>0.11615937066878623</v>
      </c>
      <c r="I195" s="34"/>
    </row>
    <row r="196" spans="1:10" s="28" customFormat="1" ht="10.5" customHeight="1" x14ac:dyDescent="0.2">
      <c r="A196" s="24"/>
      <c r="B196" s="16" t="s">
        <v>115</v>
      </c>
      <c r="C196" s="289">
        <v>2035989.409999999</v>
      </c>
      <c r="D196" s="289">
        <v>2736290.09</v>
      </c>
      <c r="E196" s="289">
        <v>4772279.4999999981</v>
      </c>
      <c r="F196" s="290"/>
      <c r="G196" s="290">
        <v>11172.09</v>
      </c>
      <c r="H196" s="179">
        <v>4.0199761933754186E-2</v>
      </c>
      <c r="I196" s="36"/>
      <c r="J196" s="5"/>
    </row>
    <row r="197" spans="1:10" s="28" customFormat="1" ht="10.5" customHeight="1" x14ac:dyDescent="0.2">
      <c r="A197" s="24"/>
      <c r="B197" s="16" t="s">
        <v>114</v>
      </c>
      <c r="C197" s="289">
        <v>17399.299999999988</v>
      </c>
      <c r="D197" s="289">
        <v>2177163.9500000034</v>
      </c>
      <c r="E197" s="289">
        <v>2194563.2500000033</v>
      </c>
      <c r="F197" s="290"/>
      <c r="G197" s="290">
        <v>6393.6000000000013</v>
      </c>
      <c r="H197" s="179">
        <v>6.1689698791179248E-2</v>
      </c>
      <c r="I197" s="36"/>
      <c r="J197" s="5"/>
    </row>
    <row r="198" spans="1:10" s="28" customFormat="1" ht="10.5" customHeight="1" x14ac:dyDescent="0.2">
      <c r="A198" s="24"/>
      <c r="B198" s="16" t="s">
        <v>95</v>
      </c>
      <c r="C198" s="289">
        <v>136184.98000000004</v>
      </c>
      <c r="D198" s="289">
        <v>749209.44000000006</v>
      </c>
      <c r="E198" s="289">
        <v>885394.42000000016</v>
      </c>
      <c r="F198" s="290"/>
      <c r="G198" s="290">
        <v>2390.1600000000003</v>
      </c>
      <c r="H198" s="179">
        <v>-9.8267411633934376E-4</v>
      </c>
      <c r="I198" s="36"/>
      <c r="J198" s="5"/>
    </row>
    <row r="199" spans="1:10" ht="10.5" customHeight="1" x14ac:dyDescent="0.2">
      <c r="B199" s="16" t="s">
        <v>381</v>
      </c>
      <c r="C199" s="289">
        <v>9102417.4400000013</v>
      </c>
      <c r="D199" s="289">
        <v>1545524.3274999999</v>
      </c>
      <c r="E199" s="289">
        <v>10647941.7675</v>
      </c>
      <c r="F199" s="290"/>
      <c r="G199" s="290">
        <v>58871.760000000009</v>
      </c>
      <c r="H199" s="179">
        <v>0.82909912735312741</v>
      </c>
      <c r="I199" s="20"/>
    </row>
    <row r="200" spans="1:10" ht="10.5" customHeight="1" x14ac:dyDescent="0.2">
      <c r="B200" s="16" t="s">
        <v>418</v>
      </c>
      <c r="C200" s="289"/>
      <c r="D200" s="289">
        <v>8004.0000000000009</v>
      </c>
      <c r="E200" s="289">
        <v>8004.0000000000009</v>
      </c>
      <c r="F200" s="290"/>
      <c r="G200" s="290"/>
      <c r="H200" s="179">
        <v>-0.6471240517101684</v>
      </c>
      <c r="I200" s="34"/>
    </row>
    <row r="201" spans="1:10" ht="10.5" customHeight="1" x14ac:dyDescent="0.2">
      <c r="B201" s="16" t="s">
        <v>441</v>
      </c>
      <c r="C201" s="289"/>
      <c r="D201" s="289">
        <v>466389.64499999996</v>
      </c>
      <c r="E201" s="289">
        <v>466389.64499999996</v>
      </c>
      <c r="F201" s="290"/>
      <c r="G201" s="290"/>
      <c r="H201" s="179"/>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286581.75203999999</v>
      </c>
      <c r="E203" s="289">
        <v>286581.75203999999</v>
      </c>
      <c r="F203" s="290"/>
      <c r="G203" s="290"/>
      <c r="H203" s="179">
        <v>0.1622538025146667</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71162.81</v>
      </c>
      <c r="D207" s="289">
        <v>418952.19999999995</v>
      </c>
      <c r="E207" s="289">
        <v>490115.01</v>
      </c>
      <c r="F207" s="290"/>
      <c r="G207" s="290">
        <v>1586.51</v>
      </c>
      <c r="H207" s="179">
        <v>0.27070252867762834</v>
      </c>
      <c r="I207" s="34"/>
    </row>
    <row r="208" spans="1:10" ht="10.5" customHeight="1" x14ac:dyDescent="0.2">
      <c r="B208" s="16" t="s">
        <v>388</v>
      </c>
      <c r="C208" s="289">
        <v>2813.6389500000009</v>
      </c>
      <c r="D208" s="289">
        <v>139671.13300000026</v>
      </c>
      <c r="E208" s="289">
        <v>142484.77195000026</v>
      </c>
      <c r="F208" s="290"/>
      <c r="G208" s="290">
        <v>83.436250000000001</v>
      </c>
      <c r="H208" s="179">
        <v>5.1665752167096013E-2</v>
      </c>
      <c r="I208" s="34"/>
    </row>
    <row r="209" spans="1:10" ht="10.5" customHeight="1" x14ac:dyDescent="0.2">
      <c r="B209" s="16" t="s">
        <v>94</v>
      </c>
      <c r="C209" s="289">
        <v>1057.8</v>
      </c>
      <c r="D209" s="289">
        <v>31863</v>
      </c>
      <c r="E209" s="289">
        <v>32920.800000000003</v>
      </c>
      <c r="F209" s="290"/>
      <c r="G209" s="290"/>
      <c r="H209" s="179">
        <v>-0.16624477617685918</v>
      </c>
      <c r="I209" s="34"/>
    </row>
    <row r="210" spans="1:10" ht="10.5" customHeight="1" x14ac:dyDescent="0.2">
      <c r="B210" s="16" t="s">
        <v>92</v>
      </c>
      <c r="C210" s="289">
        <v>26106.009999999995</v>
      </c>
      <c r="D210" s="289">
        <v>3355.7799999999997</v>
      </c>
      <c r="E210" s="289">
        <v>29461.789999999994</v>
      </c>
      <c r="F210" s="290"/>
      <c r="G210" s="290"/>
      <c r="H210" s="179">
        <v>6.7232659247447035E-2</v>
      </c>
      <c r="I210" s="34"/>
    </row>
    <row r="211" spans="1:10" s="28" customFormat="1" ht="10.5" customHeight="1" x14ac:dyDescent="0.2">
      <c r="A211" s="24"/>
      <c r="B211" s="16" t="s">
        <v>93</v>
      </c>
      <c r="C211" s="289">
        <v>26441.850000000002</v>
      </c>
      <c r="D211" s="289">
        <v>4788.5</v>
      </c>
      <c r="E211" s="289">
        <v>31230.350000000002</v>
      </c>
      <c r="F211" s="290"/>
      <c r="G211" s="290"/>
      <c r="H211" s="179">
        <v>0.26641803573180955</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116368.67</v>
      </c>
      <c r="D213" s="289">
        <v>11897</v>
      </c>
      <c r="E213" s="289">
        <v>128265.67000000001</v>
      </c>
      <c r="F213" s="290"/>
      <c r="G213" s="290">
        <v>345.38</v>
      </c>
      <c r="H213" s="179">
        <v>0.32260546915359667</v>
      </c>
      <c r="I213" s="34"/>
    </row>
    <row r="214" spans="1:10" ht="10.5" customHeight="1" x14ac:dyDescent="0.2">
      <c r="B214" s="16" t="s">
        <v>107</v>
      </c>
      <c r="C214" s="289"/>
      <c r="D214" s="289"/>
      <c r="E214" s="289"/>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c r="E217" s="289"/>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7224.7000000000016</v>
      </c>
      <c r="D219" s="289">
        <v>90</v>
      </c>
      <c r="E219" s="289">
        <v>7314.7000000000016</v>
      </c>
      <c r="F219" s="290"/>
      <c r="G219" s="290">
        <v>29.400000000000002</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4944.3500000000004</v>
      </c>
      <c r="D222" s="295">
        <v>2280</v>
      </c>
      <c r="E222" s="295">
        <v>7224.35</v>
      </c>
      <c r="F222" s="296"/>
      <c r="G222" s="296">
        <v>144</v>
      </c>
      <c r="H222" s="190"/>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450</v>
      </c>
      <c r="E224" s="295">
        <v>450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1707.3541999999998</v>
      </c>
      <c r="E228" s="295">
        <v>1707.3541999999998</v>
      </c>
      <c r="F228" s="296"/>
      <c r="G228" s="296"/>
      <c r="H228" s="190"/>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4548.9518000000007</v>
      </c>
      <c r="E230" s="295">
        <v>4548.9518000000007</v>
      </c>
      <c r="F230" s="296"/>
      <c r="G230" s="296"/>
      <c r="H230" s="190">
        <v>-0.2589521612631015</v>
      </c>
      <c r="I230" s="47"/>
      <c r="J230" s="5"/>
    </row>
    <row r="231" spans="1:11" s="28" customFormat="1" ht="10.5" customHeight="1" x14ac:dyDescent="0.2">
      <c r="A231" s="24"/>
      <c r="B231" s="16" t="s">
        <v>374</v>
      </c>
      <c r="C231" s="295">
        <v>12423</v>
      </c>
      <c r="D231" s="295">
        <v>10358.962500000005</v>
      </c>
      <c r="E231" s="295">
        <v>22781.962500000005</v>
      </c>
      <c r="F231" s="296"/>
      <c r="G231" s="296">
        <v>48</v>
      </c>
      <c r="H231" s="190">
        <v>0.14093703025851956</v>
      </c>
      <c r="I231" s="47"/>
      <c r="J231" s="5"/>
    </row>
    <row r="232" spans="1:11" s="28" customFormat="1" ht="10.5" customHeight="1" x14ac:dyDescent="0.2">
      <c r="A232" s="24"/>
      <c r="B232" s="16" t="s">
        <v>420</v>
      </c>
      <c r="C232" s="295"/>
      <c r="D232" s="295">
        <v>260847.01750000002</v>
      </c>
      <c r="E232" s="295">
        <v>260847.01750000002</v>
      </c>
      <c r="F232" s="296"/>
      <c r="G232" s="296"/>
      <c r="H232" s="190"/>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33839.830000000009</v>
      </c>
      <c r="D235" s="295">
        <v>142944.77047599992</v>
      </c>
      <c r="E235" s="295">
        <v>176784.60047599993</v>
      </c>
      <c r="F235" s="296"/>
      <c r="G235" s="296">
        <v>727.33763600000009</v>
      </c>
      <c r="H235" s="190">
        <v>0.13222402073551298</v>
      </c>
      <c r="I235" s="47"/>
      <c r="J235" s="5"/>
    </row>
    <row r="236" spans="1:11" s="28" customFormat="1" ht="10.5" customHeight="1" x14ac:dyDescent="0.2">
      <c r="A236" s="24"/>
      <c r="B236" s="16" t="s">
        <v>283</v>
      </c>
      <c r="C236" s="295"/>
      <c r="D236" s="295">
        <v>-105912</v>
      </c>
      <c r="E236" s="295">
        <v>-105912</v>
      </c>
      <c r="F236" s="296"/>
      <c r="G236" s="296">
        <v>-168</v>
      </c>
      <c r="H236" s="190">
        <v>0.25726495726495724</v>
      </c>
      <c r="I236" s="47"/>
      <c r="J236" s="5"/>
    </row>
    <row r="237" spans="1:11" s="28" customFormat="1" ht="12.75" customHeight="1" x14ac:dyDescent="0.2">
      <c r="A237" s="24"/>
      <c r="B237" s="16" t="s">
        <v>279</v>
      </c>
      <c r="C237" s="295">
        <v>25</v>
      </c>
      <c r="D237" s="295">
        <v>-1615885</v>
      </c>
      <c r="E237" s="295">
        <v>-1615860</v>
      </c>
      <c r="F237" s="296"/>
      <c r="G237" s="296">
        <v>-7003</v>
      </c>
      <c r="H237" s="190">
        <v>0.29169494492634063</v>
      </c>
      <c r="I237" s="47"/>
    </row>
    <row r="238" spans="1:11" ht="10.5" customHeight="1" x14ac:dyDescent="0.2">
      <c r="B238" s="35" t="s">
        <v>245</v>
      </c>
      <c r="C238" s="297">
        <v>84815626.590000048</v>
      </c>
      <c r="D238" s="297">
        <v>40784737.932066001</v>
      </c>
      <c r="E238" s="297">
        <v>125600364.52206606</v>
      </c>
      <c r="F238" s="298"/>
      <c r="G238" s="298">
        <v>454682.043886</v>
      </c>
      <c r="H238" s="180">
        <v>0.12866167721388133</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436161033.48999995</v>
      </c>
      <c r="D241" s="295">
        <v>234492248.33471504</v>
      </c>
      <c r="E241" s="295">
        <v>670653281.82471502</v>
      </c>
      <c r="F241" s="296">
        <v>27239881.719999995</v>
      </c>
      <c r="G241" s="296">
        <v>3921871.7130000005</v>
      </c>
      <c r="H241" s="190">
        <v>0.15553153875259373</v>
      </c>
      <c r="I241" s="47"/>
    </row>
    <row r="242" spans="2:9" ht="10.5" customHeight="1" x14ac:dyDescent="0.2">
      <c r="B242" s="16" t="s">
        <v>387</v>
      </c>
      <c r="C242" s="295">
        <v>96804.43987100001</v>
      </c>
      <c r="D242" s="295">
        <v>7094185.5142789995</v>
      </c>
      <c r="E242" s="295">
        <v>7190989.9541499978</v>
      </c>
      <c r="F242" s="296">
        <v>48036.939699999995</v>
      </c>
      <c r="G242" s="296">
        <v>1229.4087</v>
      </c>
      <c r="H242" s="190">
        <v>0.16231793712836118</v>
      </c>
      <c r="I242" s="47"/>
    </row>
    <row r="243" spans="2:9" ht="10.5" customHeight="1" x14ac:dyDescent="0.2">
      <c r="B243" s="16" t="s">
        <v>104</v>
      </c>
      <c r="C243" s="295">
        <v>320479205.36000013</v>
      </c>
      <c r="D243" s="295">
        <v>574806595.30999947</v>
      </c>
      <c r="E243" s="295">
        <v>895285800.66999972</v>
      </c>
      <c r="F243" s="296">
        <v>289453103.92999977</v>
      </c>
      <c r="G243" s="296">
        <v>5391063.6200000001</v>
      </c>
      <c r="H243" s="190">
        <v>0.12069524906671592</v>
      </c>
      <c r="I243" s="47"/>
    </row>
    <row r="244" spans="2:9" ht="10.5" customHeight="1" x14ac:dyDescent="0.2">
      <c r="B244" s="33" t="s">
        <v>106</v>
      </c>
      <c r="C244" s="295">
        <v>294259793.68000013</v>
      </c>
      <c r="D244" s="295">
        <v>568476319.06999969</v>
      </c>
      <c r="E244" s="295">
        <v>862736112.74999964</v>
      </c>
      <c r="F244" s="296">
        <v>285828488.11999983</v>
      </c>
      <c r="G244" s="296">
        <v>5176106.1399999997</v>
      </c>
      <c r="H244" s="190">
        <v>0.12405315832791142</v>
      </c>
      <c r="I244" s="47"/>
    </row>
    <row r="245" spans="2:9" ht="10.5" customHeight="1" x14ac:dyDescent="0.2">
      <c r="B245" s="33" t="s">
        <v>304</v>
      </c>
      <c r="C245" s="295">
        <v>8000118.8799999999</v>
      </c>
      <c r="D245" s="295">
        <v>143940558.03999993</v>
      </c>
      <c r="E245" s="295">
        <v>151940676.91999993</v>
      </c>
      <c r="F245" s="296">
        <v>121588978.59999993</v>
      </c>
      <c r="G245" s="296">
        <v>973488.62999999989</v>
      </c>
      <c r="H245" s="190">
        <v>0.10555962926220896</v>
      </c>
      <c r="I245" s="47"/>
    </row>
    <row r="246" spans="2:9" ht="10.5" customHeight="1" x14ac:dyDescent="0.2">
      <c r="B246" s="33" t="s">
        <v>305</v>
      </c>
      <c r="C246" s="295">
        <v>26277.520000000004</v>
      </c>
      <c r="D246" s="295">
        <v>46219.09</v>
      </c>
      <c r="E246" s="295">
        <v>72496.609999999986</v>
      </c>
      <c r="F246" s="296">
        <v>64187.45</v>
      </c>
      <c r="G246" s="296">
        <v>230.4</v>
      </c>
      <c r="H246" s="190">
        <v>-3.2976579699294239E-3</v>
      </c>
      <c r="I246" s="47"/>
    </row>
    <row r="247" spans="2:9" ht="10.5" customHeight="1" x14ac:dyDescent="0.2">
      <c r="B247" s="33" t="s">
        <v>306</v>
      </c>
      <c r="C247" s="295">
        <v>380079.81000000041</v>
      </c>
      <c r="D247" s="295">
        <v>63201629.68999999</v>
      </c>
      <c r="E247" s="295">
        <v>63581709.499999985</v>
      </c>
      <c r="F247" s="296">
        <v>61994886.929999985</v>
      </c>
      <c r="G247" s="296">
        <v>398161.78</v>
      </c>
      <c r="H247" s="190">
        <v>9.2162547707236309E-2</v>
      </c>
      <c r="I247" s="47"/>
    </row>
    <row r="248" spans="2:9" ht="10.5" customHeight="1" x14ac:dyDescent="0.2">
      <c r="B248" s="33" t="s">
        <v>307</v>
      </c>
      <c r="C248" s="295">
        <v>72484962.25999999</v>
      </c>
      <c r="D248" s="295">
        <v>56018609.339999892</v>
      </c>
      <c r="E248" s="295">
        <v>128503571.59999989</v>
      </c>
      <c r="F248" s="296">
        <v>5794265.0200000042</v>
      </c>
      <c r="G248" s="296">
        <v>850965.95000000007</v>
      </c>
      <c r="H248" s="190">
        <v>0.11541093363710453</v>
      </c>
      <c r="I248" s="47"/>
    </row>
    <row r="249" spans="2:9" ht="10.5" customHeight="1" x14ac:dyDescent="0.2">
      <c r="B249" s="33" t="s">
        <v>308</v>
      </c>
      <c r="C249" s="295">
        <v>93795137.930000007</v>
      </c>
      <c r="D249" s="295">
        <v>78867058.199999943</v>
      </c>
      <c r="E249" s="295">
        <v>172662196.12999997</v>
      </c>
      <c r="F249" s="296">
        <v>23785453.37999998</v>
      </c>
      <c r="G249" s="296">
        <v>980221.05</v>
      </c>
      <c r="H249" s="190">
        <v>0.10424251376598193</v>
      </c>
      <c r="I249" s="47"/>
    </row>
    <row r="250" spans="2:9" ht="10.5" customHeight="1" x14ac:dyDescent="0.2">
      <c r="B250" s="33" t="s">
        <v>309</v>
      </c>
      <c r="C250" s="295">
        <v>119573217.28000015</v>
      </c>
      <c r="D250" s="295">
        <v>226402244.70999983</v>
      </c>
      <c r="E250" s="295">
        <v>345975461.98999995</v>
      </c>
      <c r="F250" s="296">
        <v>72600716.73999989</v>
      </c>
      <c r="G250" s="296">
        <v>1973038.3299999998</v>
      </c>
      <c r="H250" s="190">
        <v>0.15236721455699631</v>
      </c>
      <c r="I250" s="47"/>
    </row>
    <row r="251" spans="2:9" ht="10.5" customHeight="1" x14ac:dyDescent="0.2">
      <c r="B251" s="33" t="s">
        <v>105</v>
      </c>
      <c r="C251" s="295">
        <v>26219411.679999951</v>
      </c>
      <c r="D251" s="295">
        <v>6330276.2400000002</v>
      </c>
      <c r="E251" s="295">
        <v>32549687.919999953</v>
      </c>
      <c r="F251" s="296">
        <v>3624615.8100000024</v>
      </c>
      <c r="G251" s="296">
        <v>214957.48000000004</v>
      </c>
      <c r="H251" s="190">
        <v>3.8469647093856363E-2</v>
      </c>
      <c r="I251" s="47"/>
    </row>
    <row r="252" spans="2:9" ht="10.5" customHeight="1" x14ac:dyDescent="0.2">
      <c r="B252" s="16" t="s">
        <v>116</v>
      </c>
      <c r="C252" s="295">
        <v>128232687.55000015</v>
      </c>
      <c r="D252" s="295">
        <v>13674170.059999971</v>
      </c>
      <c r="E252" s="295">
        <v>141906857.6100001</v>
      </c>
      <c r="F252" s="296">
        <v>166652.79999999999</v>
      </c>
      <c r="G252" s="296">
        <v>1056205.9200000002</v>
      </c>
      <c r="H252" s="190">
        <v>-2.7381734425801052E-2</v>
      </c>
      <c r="I252" s="47"/>
    </row>
    <row r="253" spans="2:9" ht="10.5" customHeight="1" x14ac:dyDescent="0.2">
      <c r="B253" s="16" t="s">
        <v>117</v>
      </c>
      <c r="C253" s="295">
        <v>81739935.919999987</v>
      </c>
      <c r="D253" s="295">
        <v>11331137.74</v>
      </c>
      <c r="E253" s="295">
        <v>93071073.660000011</v>
      </c>
      <c r="F253" s="296">
        <v>5684.1200000000008</v>
      </c>
      <c r="G253" s="296">
        <v>598924.26</v>
      </c>
      <c r="H253" s="190">
        <v>-5.0740817283597472E-2</v>
      </c>
      <c r="I253" s="47"/>
    </row>
    <row r="254" spans="2:9" ht="10.5" customHeight="1" x14ac:dyDescent="0.2">
      <c r="B254" s="16" t="s">
        <v>118</v>
      </c>
      <c r="C254" s="295">
        <v>2118668.1799999997</v>
      </c>
      <c r="D254" s="295">
        <v>39268953.149999999</v>
      </c>
      <c r="E254" s="295">
        <v>41387621.329999998</v>
      </c>
      <c r="F254" s="296"/>
      <c r="G254" s="296">
        <v>203088.25999999998</v>
      </c>
      <c r="H254" s="190">
        <v>0.12197712965541485</v>
      </c>
      <c r="I254" s="47"/>
    </row>
    <row r="255" spans="2:9" ht="10.5" customHeight="1" x14ac:dyDescent="0.2">
      <c r="B255" s="16" t="s">
        <v>100</v>
      </c>
      <c r="C255" s="295">
        <v>8205361.6199999927</v>
      </c>
      <c r="D255" s="295">
        <v>36827917.870040007</v>
      </c>
      <c r="E255" s="295">
        <v>45033279.490039997</v>
      </c>
      <c r="F255" s="296">
        <v>28631.21</v>
      </c>
      <c r="G255" s="296">
        <v>148922.98000000001</v>
      </c>
      <c r="H255" s="190">
        <v>1.8750075559971435E-2</v>
      </c>
      <c r="I255" s="47"/>
    </row>
    <row r="256" spans="2:9" ht="10.5" customHeight="1" x14ac:dyDescent="0.2">
      <c r="B256" s="16" t="s">
        <v>388</v>
      </c>
      <c r="C256" s="295">
        <v>12876.490128999987</v>
      </c>
      <c r="D256" s="295">
        <v>1885434.5557210003</v>
      </c>
      <c r="E256" s="295">
        <v>1898311.0458500003</v>
      </c>
      <c r="F256" s="296">
        <v>4790.5602999999983</v>
      </c>
      <c r="G256" s="296">
        <v>297.09129999999993</v>
      </c>
      <c r="H256" s="190">
        <v>3.8853647529801805E-2</v>
      </c>
      <c r="I256" s="20"/>
    </row>
    <row r="257" spans="2:9" ht="10.5" customHeight="1" x14ac:dyDescent="0.2">
      <c r="B257" s="16" t="s">
        <v>107</v>
      </c>
      <c r="C257" s="295"/>
      <c r="D257" s="295">
        <v>168681277.32999998</v>
      </c>
      <c r="E257" s="295">
        <v>168681277.32999998</v>
      </c>
      <c r="F257" s="296">
        <v>167180677.32999998</v>
      </c>
      <c r="G257" s="296">
        <v>871443.31999999983</v>
      </c>
      <c r="H257" s="190">
        <v>0.18958565752477807</v>
      </c>
      <c r="I257" s="47"/>
    </row>
    <row r="258" spans="2:9" ht="10.5" customHeight="1" x14ac:dyDescent="0.2">
      <c r="B258" s="33" t="s">
        <v>110</v>
      </c>
      <c r="C258" s="289"/>
      <c r="D258" s="289">
        <v>47015910.920000009</v>
      </c>
      <c r="E258" s="289">
        <v>47015910.920000009</v>
      </c>
      <c r="F258" s="290">
        <v>47015910.920000009</v>
      </c>
      <c r="G258" s="290">
        <v>246902.70999999988</v>
      </c>
      <c r="H258" s="179">
        <v>0.16483350683367659</v>
      </c>
      <c r="I258" s="47"/>
    </row>
    <row r="259" spans="2:9" ht="10.5" customHeight="1" x14ac:dyDescent="0.2">
      <c r="B259" s="33" t="s">
        <v>109</v>
      </c>
      <c r="C259" s="295"/>
      <c r="D259" s="295">
        <v>88380316.409999996</v>
      </c>
      <c r="E259" s="295">
        <v>88380316.409999996</v>
      </c>
      <c r="F259" s="296">
        <v>88380316.409999996</v>
      </c>
      <c r="G259" s="296">
        <v>450790.60999999993</v>
      </c>
      <c r="H259" s="190">
        <v>0.18406520375345026</v>
      </c>
      <c r="I259" s="47"/>
    </row>
    <row r="260" spans="2:9" ht="10.5" customHeight="1" x14ac:dyDescent="0.2">
      <c r="B260" s="33" t="s">
        <v>112</v>
      </c>
      <c r="C260" s="295"/>
      <c r="D260" s="295">
        <v>32920050</v>
      </c>
      <c r="E260" s="295">
        <v>32920050</v>
      </c>
      <c r="F260" s="296">
        <v>31784450</v>
      </c>
      <c r="G260" s="296">
        <v>172250</v>
      </c>
      <c r="H260" s="190">
        <v>0.24219045161874586</v>
      </c>
      <c r="I260" s="47"/>
    </row>
    <row r="261" spans="2:9" ht="10.5" customHeight="1" x14ac:dyDescent="0.2">
      <c r="B261" s="33" t="s">
        <v>111</v>
      </c>
      <c r="C261" s="295"/>
      <c r="D261" s="295">
        <v>365000</v>
      </c>
      <c r="E261" s="295">
        <v>365000</v>
      </c>
      <c r="F261" s="296"/>
      <c r="G261" s="296">
        <v>1500</v>
      </c>
      <c r="H261" s="190">
        <v>0.24772674442454168</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78995.648517999987</v>
      </c>
      <c r="E265" s="295">
        <v>78995.648517999987</v>
      </c>
      <c r="F265" s="296"/>
      <c r="G265" s="296"/>
      <c r="H265" s="190">
        <v>0.23829066415431255</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13028059.570000025</v>
      </c>
      <c r="D268" s="295">
        <v>12132212.829999996</v>
      </c>
      <c r="E268" s="295">
        <v>25160272.400000025</v>
      </c>
      <c r="F268" s="296">
        <v>1313131.7299999995</v>
      </c>
      <c r="G268" s="296">
        <v>138805.01000000004</v>
      </c>
      <c r="H268" s="190">
        <v>5.4873015079967891E-2</v>
      </c>
      <c r="I268" s="47"/>
    </row>
    <row r="269" spans="2:9" ht="10.5" customHeight="1" x14ac:dyDescent="0.2">
      <c r="B269" s="16" t="s">
        <v>114</v>
      </c>
      <c r="C269" s="295">
        <v>144180.63999999984</v>
      </c>
      <c r="D269" s="295">
        <v>9229707.6899999809</v>
      </c>
      <c r="E269" s="295">
        <v>9373888.3299999814</v>
      </c>
      <c r="F269" s="296">
        <v>511.03000000000003</v>
      </c>
      <c r="G269" s="296">
        <v>48976.200000000019</v>
      </c>
      <c r="H269" s="190">
        <v>0.14305595296279572</v>
      </c>
      <c r="I269" s="47"/>
    </row>
    <row r="270" spans="2:9" ht="10.5" customHeight="1" x14ac:dyDescent="0.2">
      <c r="B270" s="16" t="s">
        <v>123</v>
      </c>
      <c r="C270" s="295">
        <v>3122802.3699999931</v>
      </c>
      <c r="D270" s="295">
        <v>285325.41000000003</v>
      </c>
      <c r="E270" s="295">
        <v>3408127.7799999937</v>
      </c>
      <c r="F270" s="296">
        <v>85.34</v>
      </c>
      <c r="G270" s="296">
        <v>21212.490000000005</v>
      </c>
      <c r="H270" s="190">
        <v>0.17835889491989332</v>
      </c>
      <c r="I270" s="47"/>
    </row>
    <row r="271" spans="2:9" ht="10.5" customHeight="1" x14ac:dyDescent="0.2">
      <c r="B271" s="16" t="s">
        <v>95</v>
      </c>
      <c r="C271" s="295">
        <v>527318.71</v>
      </c>
      <c r="D271" s="295">
        <v>4050584.9</v>
      </c>
      <c r="E271" s="295">
        <v>4577903.6100000003</v>
      </c>
      <c r="F271" s="296">
        <v>3572992.91</v>
      </c>
      <c r="G271" s="296">
        <v>10299.400000000001</v>
      </c>
      <c r="H271" s="190">
        <v>1.6869060078542386E-2</v>
      </c>
      <c r="I271" s="47"/>
    </row>
    <row r="272" spans="2:9" ht="10.5" customHeight="1" x14ac:dyDescent="0.2">
      <c r="B272" s="16" t="s">
        <v>422</v>
      </c>
      <c r="C272" s="295">
        <v>18087638.080000009</v>
      </c>
      <c r="D272" s="295">
        <v>7743689.6524999989</v>
      </c>
      <c r="E272" s="295">
        <v>25831327.732500009</v>
      </c>
      <c r="F272" s="296">
        <v>19304.899999999998</v>
      </c>
      <c r="G272" s="296">
        <v>151292.51</v>
      </c>
      <c r="H272" s="190">
        <v>0.40146359476251092</v>
      </c>
      <c r="I272" s="47"/>
    </row>
    <row r="273" spans="2:10" ht="10.5" customHeight="1" x14ac:dyDescent="0.2">
      <c r="B273" s="16" t="s">
        <v>418</v>
      </c>
      <c r="C273" s="295"/>
      <c r="D273" s="295">
        <v>89512.574743999998</v>
      </c>
      <c r="E273" s="295">
        <v>89512.574743999998</v>
      </c>
      <c r="F273" s="296"/>
      <c r="G273" s="296">
        <v>3864</v>
      </c>
      <c r="H273" s="190">
        <v>-5.6383618137586522E-2</v>
      </c>
      <c r="I273" s="34"/>
    </row>
    <row r="274" spans="2:10" ht="10.5" customHeight="1" x14ac:dyDescent="0.2">
      <c r="B274" s="16" t="s">
        <v>441</v>
      </c>
      <c r="C274" s="295"/>
      <c r="D274" s="295">
        <v>13677040.740419999</v>
      </c>
      <c r="E274" s="295">
        <v>13677040.740419999</v>
      </c>
      <c r="F274" s="296"/>
      <c r="G274" s="296"/>
      <c r="H274" s="190">
        <v>0.90500646981699862</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286581.75203999999</v>
      </c>
      <c r="E276" s="295">
        <v>286581.75203999999</v>
      </c>
      <c r="F276" s="296"/>
      <c r="G276" s="296"/>
      <c r="H276" s="190">
        <v>0.1622538025146667</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115437.5</v>
      </c>
      <c r="E279" s="295">
        <v>115437.5</v>
      </c>
      <c r="F279" s="296"/>
      <c r="G279" s="296"/>
      <c r="H279" s="190">
        <v>-0.30876198492319196</v>
      </c>
      <c r="I279" s="47"/>
    </row>
    <row r="280" spans="2:10" ht="10.5" customHeight="1" x14ac:dyDescent="0.2">
      <c r="B280" s="269" t="s">
        <v>412</v>
      </c>
      <c r="C280" s="295"/>
      <c r="D280" s="295">
        <v>157750.247535</v>
      </c>
      <c r="E280" s="295">
        <v>157750.247535</v>
      </c>
      <c r="F280" s="296"/>
      <c r="G280" s="296"/>
      <c r="H280" s="190"/>
      <c r="I280" s="47"/>
    </row>
    <row r="281" spans="2:10" ht="10.5" customHeight="1" x14ac:dyDescent="0.2">
      <c r="B281" s="16" t="s">
        <v>94</v>
      </c>
      <c r="C281" s="295">
        <v>28081.879999999983</v>
      </c>
      <c r="D281" s="295">
        <v>586880.51</v>
      </c>
      <c r="E281" s="295">
        <v>614962.39</v>
      </c>
      <c r="F281" s="296"/>
      <c r="G281" s="296">
        <v>2038.2</v>
      </c>
      <c r="H281" s="190">
        <v>-4.1203276297947511E-3</v>
      </c>
      <c r="I281" s="47"/>
    </row>
    <row r="282" spans="2:10" ht="10.5" customHeight="1" x14ac:dyDescent="0.2">
      <c r="B282" s="16" t="s">
        <v>92</v>
      </c>
      <c r="C282" s="295">
        <v>144215.76</v>
      </c>
      <c r="D282" s="295">
        <v>23117.790000000005</v>
      </c>
      <c r="E282" s="295">
        <v>167333.54999999999</v>
      </c>
      <c r="F282" s="296">
        <v>890.63</v>
      </c>
      <c r="G282" s="296">
        <v>522.05999999999995</v>
      </c>
      <c r="H282" s="190">
        <v>-0.2809586127045427</v>
      </c>
      <c r="I282" s="47"/>
    </row>
    <row r="283" spans="2:10" ht="10.5" customHeight="1" x14ac:dyDescent="0.2">
      <c r="B283" s="16" t="s">
        <v>93</v>
      </c>
      <c r="C283" s="295">
        <v>250727.91</v>
      </c>
      <c r="D283" s="295">
        <v>36740.6</v>
      </c>
      <c r="E283" s="295">
        <v>287468.51</v>
      </c>
      <c r="F283" s="296">
        <v>175.56000000000017</v>
      </c>
      <c r="G283" s="296">
        <v>679.95</v>
      </c>
      <c r="H283" s="190">
        <v>-0.19166549293012192</v>
      </c>
      <c r="I283" s="47"/>
    </row>
    <row r="284" spans="2:10" ht="10.5" customHeight="1" x14ac:dyDescent="0.2">
      <c r="B284" s="16" t="s">
        <v>91</v>
      </c>
      <c r="C284" s="295">
        <v>224348.64000000004</v>
      </c>
      <c r="D284" s="295">
        <v>142574.64000000001</v>
      </c>
      <c r="E284" s="295">
        <v>366923.28</v>
      </c>
      <c r="F284" s="296">
        <v>20271.98</v>
      </c>
      <c r="G284" s="296">
        <v>1716</v>
      </c>
      <c r="H284" s="190">
        <v>0.28981639790107572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246189.52000000008</v>
      </c>
      <c r="D286" s="295">
        <v>1103.5999999999999</v>
      </c>
      <c r="E286" s="295">
        <v>247293.12000000008</v>
      </c>
      <c r="F286" s="296">
        <v>57.6</v>
      </c>
      <c r="G286" s="296">
        <v>1490.2200000000003</v>
      </c>
      <c r="H286" s="190">
        <v>0.66664074192041101</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125</v>
      </c>
      <c r="E288" s="295">
        <v>125</v>
      </c>
      <c r="F288" s="296"/>
      <c r="G288" s="296"/>
      <c r="H288" s="190">
        <v>-0.2857142857142857</v>
      </c>
      <c r="I288" s="47"/>
    </row>
    <row r="289" spans="1:11" ht="10.5" customHeight="1" x14ac:dyDescent="0.2">
      <c r="B289" s="268" t="s">
        <v>255</v>
      </c>
      <c r="C289" s="295"/>
      <c r="D289" s="295">
        <v>4500</v>
      </c>
      <c r="E289" s="295">
        <v>4500</v>
      </c>
      <c r="F289" s="296">
        <v>4050</v>
      </c>
      <c r="G289" s="296"/>
      <c r="H289" s="190">
        <v>3.4482758620689724E-2</v>
      </c>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2736963.8766999994</v>
      </c>
      <c r="E291" s="295">
        <v>2736963.8766999994</v>
      </c>
      <c r="F291" s="296"/>
      <c r="G291" s="296"/>
      <c r="H291" s="190">
        <v>0.57305865700884873</v>
      </c>
      <c r="I291" s="47"/>
    </row>
    <row r="292" spans="1:11" ht="10.5" customHeight="1" x14ac:dyDescent="0.2">
      <c r="B292" s="16" t="s">
        <v>374</v>
      </c>
      <c r="C292" s="295">
        <v>128177</v>
      </c>
      <c r="D292" s="295">
        <v>117441.66250000001</v>
      </c>
      <c r="E292" s="295">
        <v>245618.66250000001</v>
      </c>
      <c r="F292" s="296"/>
      <c r="G292" s="296">
        <v>870</v>
      </c>
      <c r="H292" s="190">
        <v>6.5419751077690158E-2</v>
      </c>
      <c r="I292" s="47"/>
    </row>
    <row r="293" spans="1:11" ht="10.5" customHeight="1" x14ac:dyDescent="0.2">
      <c r="B293" s="16" t="s">
        <v>420</v>
      </c>
      <c r="C293" s="295"/>
      <c r="D293" s="295">
        <v>4095255.8026510002</v>
      </c>
      <c r="E293" s="295">
        <v>4095255.8026510002</v>
      </c>
      <c r="F293" s="296"/>
      <c r="G293" s="296"/>
      <c r="H293" s="190">
        <v>0.2442129209575985</v>
      </c>
      <c r="I293" s="47"/>
    </row>
    <row r="294" spans="1:11" ht="10.5" customHeight="1" x14ac:dyDescent="0.2">
      <c r="B294" s="574" t="s">
        <v>460</v>
      </c>
      <c r="C294" s="295"/>
      <c r="D294" s="295">
        <v>6311</v>
      </c>
      <c r="E294" s="295">
        <v>6311</v>
      </c>
      <c r="F294" s="296"/>
      <c r="G294" s="296"/>
      <c r="H294" s="190">
        <v>-0.9699481914630198</v>
      </c>
      <c r="I294" s="47"/>
    </row>
    <row r="295" spans="1:11" ht="13.5" customHeight="1" x14ac:dyDescent="0.2">
      <c r="B295" s="16" t="s">
        <v>99</v>
      </c>
      <c r="C295" s="295">
        <v>573864.35000000068</v>
      </c>
      <c r="D295" s="295">
        <v>1210192.3936139999</v>
      </c>
      <c r="E295" s="295">
        <v>1784056.7436140007</v>
      </c>
      <c r="F295" s="296">
        <v>237706.56967900004</v>
      </c>
      <c r="G295" s="296">
        <v>5913.6615829999992</v>
      </c>
      <c r="H295" s="190">
        <v>0.11939607685240539</v>
      </c>
      <c r="I295" s="117"/>
    </row>
    <row r="296" spans="1:11" s="28" customFormat="1" ht="14.25" customHeight="1" x14ac:dyDescent="0.2">
      <c r="A296" s="24"/>
      <c r="B296" s="16" t="s">
        <v>283</v>
      </c>
      <c r="C296" s="295"/>
      <c r="D296" s="295">
        <v>-2990346</v>
      </c>
      <c r="E296" s="295">
        <v>-2990346</v>
      </c>
      <c r="F296" s="296">
        <v>-23256</v>
      </c>
      <c r="G296" s="296">
        <v>-21696</v>
      </c>
      <c r="H296" s="190">
        <v>0.20849013598184318</v>
      </c>
      <c r="I296" s="47"/>
      <c r="J296" s="5"/>
    </row>
    <row r="297" spans="1:11" s="28" customFormat="1" ht="14.25" customHeight="1" x14ac:dyDescent="0.2">
      <c r="A297" s="24"/>
      <c r="B297" s="16" t="s">
        <v>279</v>
      </c>
      <c r="C297" s="295">
        <v>39.5</v>
      </c>
      <c r="D297" s="295">
        <v>-30676139</v>
      </c>
      <c r="E297" s="295">
        <v>-30676099.5</v>
      </c>
      <c r="F297" s="296">
        <v>-62613</v>
      </c>
      <c r="G297" s="296">
        <v>-199391</v>
      </c>
      <c r="H297" s="190">
        <v>0.10701323593938783</v>
      </c>
      <c r="I297" s="47"/>
    </row>
    <row r="298" spans="1:11" s="28" customFormat="1" ht="11.25" customHeight="1" x14ac:dyDescent="0.2">
      <c r="A298" s="24"/>
      <c r="B298" s="263" t="s">
        <v>286</v>
      </c>
      <c r="C298" s="299">
        <v>1013552216.9800003</v>
      </c>
      <c r="D298" s="299">
        <v>1111203480.6859767</v>
      </c>
      <c r="E298" s="299">
        <v>2124755697.665977</v>
      </c>
      <c r="F298" s="300">
        <v>489210767.8596788</v>
      </c>
      <c r="G298" s="300">
        <v>12359639.274583001</v>
      </c>
      <c r="H298" s="234">
        <v>0.11928827745397919</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FEVRIER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45981857.839999504</v>
      </c>
      <c r="D311" s="301">
        <v>259969051.72999805</v>
      </c>
      <c r="E311" s="301">
        <v>305950909.56999755</v>
      </c>
      <c r="F311" s="302">
        <v>805468.37999998732</v>
      </c>
      <c r="G311" s="302">
        <v>1165419.9299999978</v>
      </c>
      <c r="H311" s="239">
        <v>4.9246169542102924E-2</v>
      </c>
      <c r="I311" s="20"/>
    </row>
    <row r="312" spans="1:9" ht="10.5" customHeight="1" x14ac:dyDescent="0.2">
      <c r="A312" s="2"/>
      <c r="B312" s="37" t="s">
        <v>126</v>
      </c>
      <c r="C312" s="301">
        <v>585108.12999999931</v>
      </c>
      <c r="D312" s="301">
        <v>10286792.779999986</v>
      </c>
      <c r="E312" s="301">
        <v>10871900.909999987</v>
      </c>
      <c r="F312" s="302"/>
      <c r="G312" s="302">
        <v>30382.82</v>
      </c>
      <c r="H312" s="239"/>
      <c r="I312" s="20"/>
    </row>
    <row r="313" spans="1:9" ht="10.5" customHeight="1" x14ac:dyDescent="0.2">
      <c r="A313" s="2"/>
      <c r="B313" s="37" t="s">
        <v>127</v>
      </c>
      <c r="C313" s="301">
        <v>14643503.429999966</v>
      </c>
      <c r="D313" s="301">
        <v>189978130.20000044</v>
      </c>
      <c r="E313" s="301">
        <v>204621633.63000041</v>
      </c>
      <c r="F313" s="302"/>
      <c r="G313" s="302">
        <v>722254.89000000013</v>
      </c>
      <c r="H313" s="239"/>
      <c r="I313" s="20"/>
    </row>
    <row r="314" spans="1:9" ht="10.5" customHeight="1" x14ac:dyDescent="0.2">
      <c r="A314" s="2"/>
      <c r="B314" s="37" t="s">
        <v>219</v>
      </c>
      <c r="C314" s="301">
        <v>12538987.020000404</v>
      </c>
      <c r="D314" s="301">
        <v>118843596.70999911</v>
      </c>
      <c r="E314" s="301">
        <v>131382583.72999953</v>
      </c>
      <c r="F314" s="302"/>
      <c r="G314" s="302">
        <v>497506.72999999981</v>
      </c>
      <c r="H314" s="239">
        <v>0.15675415542533266</v>
      </c>
      <c r="I314" s="20"/>
    </row>
    <row r="315" spans="1:9" ht="10.5" customHeight="1" x14ac:dyDescent="0.2">
      <c r="A315" s="2"/>
      <c r="B315" s="37" t="s">
        <v>312</v>
      </c>
      <c r="C315" s="301"/>
      <c r="D315" s="301">
        <v>105279.00000000004</v>
      </c>
      <c r="E315" s="301">
        <v>105279.00000000004</v>
      </c>
      <c r="F315" s="302"/>
      <c r="G315" s="302"/>
      <c r="H315" s="239">
        <v>-0.44128535077352038</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12335.69</v>
      </c>
      <c r="D319" s="301">
        <v>27801.25</v>
      </c>
      <c r="E319" s="301">
        <v>40136.94</v>
      </c>
      <c r="F319" s="302"/>
      <c r="G319" s="302">
        <v>449.8</v>
      </c>
      <c r="H319" s="239">
        <v>0.42038948675936028</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41723.756199999989</v>
      </c>
      <c r="E321" s="301">
        <v>41723.756199999989</v>
      </c>
      <c r="F321" s="302"/>
      <c r="G321" s="302"/>
      <c r="H321" s="239"/>
      <c r="I321" s="20"/>
    </row>
    <row r="322" spans="1:11" ht="10.5" customHeight="1" x14ac:dyDescent="0.2">
      <c r="A322" s="2"/>
      <c r="B322" s="16" t="s">
        <v>423</v>
      </c>
      <c r="C322" s="301"/>
      <c r="D322" s="301">
        <v>420</v>
      </c>
      <c r="E322" s="301">
        <v>420</v>
      </c>
      <c r="F322" s="302"/>
      <c r="G322" s="302"/>
      <c r="H322" s="239"/>
      <c r="I322" s="20"/>
    </row>
    <row r="323" spans="1:11" s="60" customFormat="1" ht="10.5" customHeight="1" x14ac:dyDescent="0.2">
      <c r="A323" s="24"/>
      <c r="B323" s="16" t="s">
        <v>280</v>
      </c>
      <c r="C323" s="301"/>
      <c r="D323" s="301">
        <v>-11995647.659999989</v>
      </c>
      <c r="E323" s="301">
        <v>-11995647.659999989</v>
      </c>
      <c r="F323" s="302">
        <v>-335.5</v>
      </c>
      <c r="G323" s="302">
        <v>-59112.720000000008</v>
      </c>
      <c r="H323" s="239">
        <v>5.832327248235103E-2</v>
      </c>
      <c r="I323" s="59"/>
      <c r="J323" s="5"/>
    </row>
    <row r="324" spans="1:11" s="28" customFormat="1" ht="15.75" customHeight="1" x14ac:dyDescent="0.2">
      <c r="A324" s="54"/>
      <c r="B324" s="35" t="s">
        <v>131</v>
      </c>
      <c r="C324" s="303">
        <v>73761792.109999865</v>
      </c>
      <c r="D324" s="303">
        <v>567257147.76619768</v>
      </c>
      <c r="E324" s="303">
        <v>641018939.87619746</v>
      </c>
      <c r="F324" s="304">
        <v>805132.87999998732</v>
      </c>
      <c r="G324" s="304">
        <v>2356901.4499999979</v>
      </c>
      <c r="H324" s="237">
        <v>0.10047169720749038</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141715180.63000223</v>
      </c>
      <c r="D327" s="301">
        <v>86397071.8299997</v>
      </c>
      <c r="E327" s="301">
        <v>228112252.46000189</v>
      </c>
      <c r="F327" s="302">
        <v>1861562.3499999901</v>
      </c>
      <c r="G327" s="302">
        <v>1264641.2599999993</v>
      </c>
      <c r="H327" s="239">
        <v>0.13961163213215633</v>
      </c>
      <c r="I327" s="20"/>
    </row>
    <row r="328" spans="1:11" ht="10.5" customHeight="1" x14ac:dyDescent="0.2">
      <c r="A328" s="2"/>
      <c r="B328" s="37" t="s">
        <v>133</v>
      </c>
      <c r="C328" s="301">
        <v>21511078.559999928</v>
      </c>
      <c r="D328" s="301">
        <v>85471131.939999774</v>
      </c>
      <c r="E328" s="301">
        <v>106982210.4999997</v>
      </c>
      <c r="F328" s="302">
        <v>140284.61999999979</v>
      </c>
      <c r="G328" s="302">
        <v>456895.74000000022</v>
      </c>
      <c r="H328" s="239">
        <v>8.8273938060374091E-2</v>
      </c>
      <c r="I328" s="20"/>
    </row>
    <row r="329" spans="1:11" ht="10.5" customHeight="1" x14ac:dyDescent="0.2">
      <c r="A329" s="2"/>
      <c r="B329" s="37" t="s">
        <v>134</v>
      </c>
      <c r="C329" s="305">
        <v>1027724.3600000102</v>
      </c>
      <c r="D329" s="301">
        <v>10584178.24999992</v>
      </c>
      <c r="E329" s="301">
        <v>11611902.60999993</v>
      </c>
      <c r="F329" s="302">
        <v>6126214.4399999687</v>
      </c>
      <c r="G329" s="302">
        <v>47305.919999999998</v>
      </c>
      <c r="H329" s="239">
        <v>-7.591474493964756E-2</v>
      </c>
      <c r="I329" s="20"/>
    </row>
    <row r="330" spans="1:11" ht="10.5" customHeight="1" x14ac:dyDescent="0.2">
      <c r="A330" s="2"/>
      <c r="B330" s="37" t="s">
        <v>220</v>
      </c>
      <c r="C330" s="301">
        <v>2055365.0900000019</v>
      </c>
      <c r="D330" s="301">
        <v>13560608.600000003</v>
      </c>
      <c r="E330" s="301">
        <v>15615973.690000005</v>
      </c>
      <c r="F330" s="302">
        <v>705.98</v>
      </c>
      <c r="G330" s="302">
        <v>73461.59</v>
      </c>
      <c r="H330" s="239">
        <v>5.6026022651180396E-2</v>
      </c>
      <c r="I330" s="20"/>
    </row>
    <row r="331" spans="1:11" ht="10.5" customHeight="1" x14ac:dyDescent="0.2">
      <c r="A331" s="2"/>
      <c r="B331" s="37" t="s">
        <v>352</v>
      </c>
      <c r="C331" s="301"/>
      <c r="D331" s="301">
        <v>553712.3608749999</v>
      </c>
      <c r="E331" s="301">
        <v>553712.3608749999</v>
      </c>
      <c r="F331" s="302"/>
      <c r="G331" s="302"/>
      <c r="H331" s="239">
        <v>5.3815220306105971E-3</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43.2</v>
      </c>
      <c r="D333" s="301">
        <v>170</v>
      </c>
      <c r="E333" s="301">
        <v>213.2</v>
      </c>
      <c r="F333" s="302"/>
      <c r="G333" s="302"/>
      <c r="H333" s="239"/>
      <c r="I333" s="20"/>
    </row>
    <row r="334" spans="1:11" ht="10.5" customHeight="1" x14ac:dyDescent="0.2">
      <c r="A334" s="2"/>
      <c r="B334" s="574" t="s">
        <v>453</v>
      </c>
      <c r="C334" s="301"/>
      <c r="D334" s="301">
        <v>3102.88</v>
      </c>
      <c r="E334" s="301">
        <v>3102.88</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25291.989999999998</v>
      </c>
      <c r="D336" s="301">
        <v>28316</v>
      </c>
      <c r="E336" s="301">
        <v>53607.99</v>
      </c>
      <c r="F336" s="302">
        <v>12</v>
      </c>
      <c r="G336" s="302">
        <v>316</v>
      </c>
      <c r="H336" s="239">
        <v>0.1166470171638061</v>
      </c>
      <c r="I336" s="20"/>
    </row>
    <row r="337" spans="1:11" ht="10.5" customHeight="1" x14ac:dyDescent="0.2">
      <c r="A337" s="2"/>
      <c r="B337" s="16" t="s">
        <v>280</v>
      </c>
      <c r="C337" s="301"/>
      <c r="D337" s="301">
        <v>-9905273.4900000095</v>
      </c>
      <c r="E337" s="301">
        <v>-9905273.4900000095</v>
      </c>
      <c r="F337" s="302">
        <v>-2316.4499999999998</v>
      </c>
      <c r="G337" s="302">
        <v>-53794.479999999989</v>
      </c>
      <c r="H337" s="239">
        <v>0.13198194298548471</v>
      </c>
      <c r="I337" s="20"/>
    </row>
    <row r="338" spans="1:11" s="28" customFormat="1" ht="16.5" customHeight="1" x14ac:dyDescent="0.2">
      <c r="A338" s="54"/>
      <c r="B338" s="35" t="s">
        <v>135</v>
      </c>
      <c r="C338" s="303">
        <v>166334683.83000216</v>
      </c>
      <c r="D338" s="303">
        <v>186693018.37087438</v>
      </c>
      <c r="E338" s="303">
        <v>353027702.20087653</v>
      </c>
      <c r="F338" s="304">
        <v>8126462.9399999576</v>
      </c>
      <c r="G338" s="304">
        <v>1788826.0299999996</v>
      </c>
      <c r="H338" s="237">
        <v>0.1112932954837238</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43525595.77999945</v>
      </c>
      <c r="D341" s="301">
        <v>32289742.140000299</v>
      </c>
      <c r="E341" s="301">
        <v>75815337.919999763</v>
      </c>
      <c r="F341" s="302">
        <v>90711.290000000037</v>
      </c>
      <c r="G341" s="302">
        <v>315488.40999999992</v>
      </c>
      <c r="H341" s="239">
        <v>0.19812216882486378</v>
      </c>
      <c r="I341" s="20"/>
    </row>
    <row r="342" spans="1:11" ht="10.5" customHeight="1" x14ac:dyDescent="0.2">
      <c r="A342" s="2"/>
      <c r="B342" s="37" t="s">
        <v>221</v>
      </c>
      <c r="C342" s="301">
        <v>21626.600000000013</v>
      </c>
      <c r="D342" s="301">
        <v>672737.75999999989</v>
      </c>
      <c r="E342" s="301">
        <v>694364.35999999987</v>
      </c>
      <c r="F342" s="302">
        <v>63.5</v>
      </c>
      <c r="G342" s="302">
        <v>1517.5400000000002</v>
      </c>
      <c r="H342" s="239">
        <v>0.13020508822506249</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480</v>
      </c>
      <c r="E344" s="301">
        <v>480</v>
      </c>
      <c r="F344" s="302"/>
      <c r="G344" s="302"/>
      <c r="H344" s="239"/>
      <c r="I344" s="27"/>
      <c r="J344" s="5"/>
    </row>
    <row r="345" spans="1:11" s="28" customFormat="1" ht="10.5" customHeight="1" x14ac:dyDescent="0.2">
      <c r="A345" s="54"/>
      <c r="B345" s="16" t="s">
        <v>436</v>
      </c>
      <c r="C345" s="301">
        <v>307705</v>
      </c>
      <c r="D345" s="301">
        <v>249745</v>
      </c>
      <c r="E345" s="301">
        <v>557450</v>
      </c>
      <c r="F345" s="302"/>
      <c r="G345" s="302">
        <v>2115</v>
      </c>
      <c r="H345" s="239">
        <v>0.43752336990858343</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-312911.70999999996</v>
      </c>
      <c r="E348" s="301">
        <v>-312911.70999999996</v>
      </c>
      <c r="F348" s="302">
        <v>-50</v>
      </c>
      <c r="G348" s="302">
        <v>-917.5</v>
      </c>
      <c r="H348" s="239">
        <v>0.14126688502988949</v>
      </c>
      <c r="I348" s="20"/>
    </row>
    <row r="349" spans="1:11" s="28" customFormat="1" ht="16.5" customHeight="1" x14ac:dyDescent="0.2">
      <c r="A349" s="54"/>
      <c r="B349" s="16" t="s">
        <v>356</v>
      </c>
      <c r="C349" s="301"/>
      <c r="D349" s="301">
        <v>86017.348095000023</v>
      </c>
      <c r="E349" s="301">
        <v>86017.348095000023</v>
      </c>
      <c r="F349" s="302"/>
      <c r="G349" s="302"/>
      <c r="H349" s="239">
        <v>-0.11866002554985189</v>
      </c>
      <c r="I349" s="27"/>
      <c r="J349" s="5"/>
    </row>
    <row r="350" spans="1:11" s="28" customFormat="1" ht="16.5" customHeight="1" x14ac:dyDescent="0.2">
      <c r="A350" s="54"/>
      <c r="B350" s="35" t="s">
        <v>137</v>
      </c>
      <c r="C350" s="303">
        <v>43854927.379999459</v>
      </c>
      <c r="D350" s="303">
        <v>32985810.538095299</v>
      </c>
      <c r="E350" s="303">
        <v>76840737.918094769</v>
      </c>
      <c r="F350" s="304">
        <v>90724.790000000037</v>
      </c>
      <c r="G350" s="304">
        <v>318203.4499999999</v>
      </c>
      <c r="H350" s="237">
        <v>0.19868689357733182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12696909.350000037</v>
      </c>
      <c r="D353" s="301">
        <v>4146899.7000000132</v>
      </c>
      <c r="E353" s="301">
        <v>16843809.050000049</v>
      </c>
      <c r="F353" s="302">
        <v>1683.5</v>
      </c>
      <c r="G353" s="302">
        <v>65035.779999999984</v>
      </c>
      <c r="H353" s="239">
        <v>0.24903849492780017</v>
      </c>
      <c r="I353" s="56"/>
      <c r="J353" s="5"/>
    </row>
    <row r="354" spans="1:11" s="57" customFormat="1" ht="10.5" customHeight="1" x14ac:dyDescent="0.2">
      <c r="A354" s="6"/>
      <c r="B354" s="37" t="s">
        <v>222</v>
      </c>
      <c r="C354" s="301">
        <v>618</v>
      </c>
      <c r="D354" s="301">
        <v>5625.4400000000014</v>
      </c>
      <c r="E354" s="301">
        <v>6243.4400000000014</v>
      </c>
      <c r="F354" s="302">
        <v>32.5</v>
      </c>
      <c r="G354" s="302">
        <v>22.3</v>
      </c>
      <c r="H354" s="239">
        <v>-7.3959134875258847E-3</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529.79999999999995</v>
      </c>
      <c r="D356" s="306">
        <v>1350</v>
      </c>
      <c r="E356" s="306">
        <v>1879.8</v>
      </c>
      <c r="F356" s="307"/>
      <c r="G356" s="307"/>
      <c r="H356" s="182">
        <v>0.69351351351351354</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-289965.82</v>
      </c>
      <c r="E361" s="306">
        <v>-289965.82</v>
      </c>
      <c r="F361" s="307">
        <v>-3</v>
      </c>
      <c r="G361" s="307">
        <v>-1137.5</v>
      </c>
      <c r="H361" s="182">
        <v>0.19495810003662362</v>
      </c>
      <c r="I361" s="59"/>
    </row>
    <row r="362" spans="1:11" s="57" customFormat="1" ht="10.5" customHeight="1" x14ac:dyDescent="0.2">
      <c r="A362" s="6"/>
      <c r="B362" s="35" t="s">
        <v>142</v>
      </c>
      <c r="C362" s="308">
        <v>12698057.150000038</v>
      </c>
      <c r="D362" s="308">
        <v>3863909.3200000133</v>
      </c>
      <c r="E362" s="308">
        <v>16561966.470000049</v>
      </c>
      <c r="F362" s="309">
        <v>1713</v>
      </c>
      <c r="G362" s="309">
        <v>63920.57999999998</v>
      </c>
      <c r="H362" s="183">
        <v>0.2499444031347231</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5417.2400000000234</v>
      </c>
      <c r="D364" s="308">
        <v>4923.8000000000184</v>
      </c>
      <c r="E364" s="308">
        <v>10341.040000000041</v>
      </c>
      <c r="F364" s="309"/>
      <c r="G364" s="309">
        <v>22.07</v>
      </c>
      <c r="H364" s="183">
        <v>0.12935862376263585</v>
      </c>
      <c r="I364" s="56"/>
      <c r="J364" s="5"/>
    </row>
    <row r="365" spans="1:11" s="57" customFormat="1" ht="10.5" customHeight="1" x14ac:dyDescent="0.2">
      <c r="A365" s="6"/>
      <c r="B365" s="37" t="s">
        <v>179</v>
      </c>
      <c r="C365" s="306">
        <v>47271.099999999948</v>
      </c>
      <c r="D365" s="306">
        <v>5140319.9199998947</v>
      </c>
      <c r="E365" s="306">
        <v>5187591.0199998943</v>
      </c>
      <c r="F365" s="307">
        <v>2539.0800000000008</v>
      </c>
      <c r="G365" s="307">
        <v>19314.25</v>
      </c>
      <c r="H365" s="182">
        <v>0.21599013100738418</v>
      </c>
      <c r="I365" s="56"/>
      <c r="J365" s="5"/>
    </row>
    <row r="366" spans="1:11" s="57" customFormat="1" ht="10.5" customHeight="1" x14ac:dyDescent="0.2">
      <c r="A366" s="6"/>
      <c r="B366" s="37" t="s">
        <v>223</v>
      </c>
      <c r="C366" s="364">
        <v>787.28</v>
      </c>
      <c r="D366" s="306">
        <v>139594.28999999989</v>
      </c>
      <c r="E366" s="306">
        <v>140381.56999999989</v>
      </c>
      <c r="F366" s="307"/>
      <c r="G366" s="307">
        <v>373.57999999999993</v>
      </c>
      <c r="H366" s="182">
        <v>0.12531994465007679</v>
      </c>
      <c r="I366" s="56"/>
      <c r="J366" s="5"/>
    </row>
    <row r="367" spans="1:11" s="60" customFormat="1" ht="10.5" hidden="1" customHeight="1" x14ac:dyDescent="0.2">
      <c r="A367" s="24"/>
      <c r="B367" s="16"/>
      <c r="C367" s="306"/>
      <c r="D367" s="306"/>
      <c r="E367" s="306"/>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-76075.38999999997</v>
      </c>
      <c r="E371" s="306">
        <v>-76075.38999999997</v>
      </c>
      <c r="F371" s="307">
        <v>-1</v>
      </c>
      <c r="G371" s="307">
        <v>-321.39999999999998</v>
      </c>
      <c r="H371" s="182">
        <v>0.20340824982548145</v>
      </c>
      <c r="I371" s="59"/>
    </row>
    <row r="372" spans="1:11" s="60" customFormat="1" ht="10.5" customHeight="1" x14ac:dyDescent="0.2">
      <c r="A372" s="24"/>
      <c r="B372" s="35" t="s">
        <v>143</v>
      </c>
      <c r="C372" s="308">
        <v>53475.619999999974</v>
      </c>
      <c r="D372" s="308">
        <v>5208762.6199998939</v>
      </c>
      <c r="E372" s="308">
        <v>5262238.2399998941</v>
      </c>
      <c r="F372" s="309">
        <v>2538.0800000000008</v>
      </c>
      <c r="G372" s="309">
        <v>19388.5</v>
      </c>
      <c r="H372" s="183">
        <v>0.21338251437468236</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1479757.8199999998</v>
      </c>
      <c r="D374" s="306">
        <v>197680</v>
      </c>
      <c r="E374" s="306">
        <v>1677437.8199999998</v>
      </c>
      <c r="F374" s="307"/>
      <c r="G374" s="307">
        <v>4653</v>
      </c>
      <c r="H374" s="182">
        <v>0.33366978835676697</v>
      </c>
      <c r="I374" s="56"/>
      <c r="J374" s="5"/>
    </row>
    <row r="375" spans="1:11" s="57" customFormat="1" ht="10.5" customHeight="1" x14ac:dyDescent="0.2">
      <c r="A375" s="6"/>
      <c r="B375" s="35" t="s">
        <v>467</v>
      </c>
      <c r="C375" s="308">
        <v>1479757.8199999998</v>
      </c>
      <c r="D375" s="308">
        <v>197680</v>
      </c>
      <c r="E375" s="308">
        <v>1677437.8199999998</v>
      </c>
      <c r="F375" s="309"/>
      <c r="G375" s="309">
        <v>4653</v>
      </c>
      <c r="H375" s="183">
        <v>0.33366978835676697</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3258.7</v>
      </c>
      <c r="D377" s="306">
        <v>14634.540000000008</v>
      </c>
      <c r="E377" s="306">
        <v>17893.240000000009</v>
      </c>
      <c r="F377" s="307"/>
      <c r="G377" s="307"/>
      <c r="H377" s="182">
        <v>-0.18578341301109103</v>
      </c>
      <c r="I377" s="59"/>
      <c r="J377" s="5"/>
    </row>
    <row r="378" spans="1:11" s="63" customFormat="1" ht="14.25" customHeight="1" x14ac:dyDescent="0.2">
      <c r="A378" s="61"/>
      <c r="B378" s="37" t="s">
        <v>224</v>
      </c>
      <c r="C378" s="306">
        <v>406.7</v>
      </c>
      <c r="D378" s="306">
        <v>4659.9400000000005</v>
      </c>
      <c r="E378" s="306">
        <v>5066.6400000000003</v>
      </c>
      <c r="F378" s="307"/>
      <c r="G378" s="307"/>
      <c r="H378" s="182">
        <v>-0.44701945555868439</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3665.3999999999996</v>
      </c>
      <c r="D382" s="308">
        <v>19294.48000000001</v>
      </c>
      <c r="E382" s="308">
        <v>22959.880000000012</v>
      </c>
      <c r="F382" s="309"/>
      <c r="G382" s="309"/>
      <c r="H382" s="183">
        <v>-0.26265156507519305</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36.660000000000004</v>
      </c>
      <c r="D385" s="306"/>
      <c r="E385" s="306">
        <v>36.660000000000004</v>
      </c>
      <c r="F385" s="307"/>
      <c r="G385" s="307"/>
      <c r="H385" s="182">
        <v>-0.27377179080824066</v>
      </c>
      <c r="I385" s="56"/>
      <c r="J385" s="5"/>
    </row>
    <row r="386" spans="1:11" s="57" customFormat="1" ht="10.5" customHeight="1" x14ac:dyDescent="0.2">
      <c r="A386" s="6"/>
      <c r="B386" s="37" t="s">
        <v>125</v>
      </c>
      <c r="C386" s="306">
        <v>896210.03000001004</v>
      </c>
      <c r="D386" s="306">
        <v>4215897.5399999749</v>
      </c>
      <c r="E386" s="306">
        <v>5112107.5699999845</v>
      </c>
      <c r="F386" s="307"/>
      <c r="G386" s="307">
        <v>17298.269999999997</v>
      </c>
      <c r="H386" s="182">
        <v>1.4939205577066517E-2</v>
      </c>
      <c r="I386" s="56"/>
      <c r="J386" s="5"/>
    </row>
    <row r="387" spans="1:11" s="57" customFormat="1" ht="10.5" customHeight="1" x14ac:dyDescent="0.2">
      <c r="A387" s="6"/>
      <c r="B387" s="37" t="s">
        <v>126</v>
      </c>
      <c r="C387" s="306">
        <v>8184.2500000000073</v>
      </c>
      <c r="D387" s="306">
        <v>67275.109999999986</v>
      </c>
      <c r="E387" s="306">
        <v>75459.359999999986</v>
      </c>
      <c r="F387" s="307"/>
      <c r="G387" s="307"/>
      <c r="H387" s="182"/>
      <c r="I387" s="56"/>
      <c r="J387" s="5"/>
    </row>
    <row r="388" spans="1:11" s="57" customFormat="1" ht="10.5" customHeight="1" x14ac:dyDescent="0.2">
      <c r="A388" s="6"/>
      <c r="B388" s="37" t="s">
        <v>127</v>
      </c>
      <c r="C388" s="306">
        <v>252983.61000000002</v>
      </c>
      <c r="D388" s="306">
        <v>2695938.8499999992</v>
      </c>
      <c r="E388" s="306">
        <v>2948922.459999999</v>
      </c>
      <c r="F388" s="307"/>
      <c r="G388" s="307">
        <v>9972.44</v>
      </c>
      <c r="H388" s="182"/>
      <c r="I388" s="56"/>
      <c r="J388" s="5"/>
    </row>
    <row r="389" spans="1:11" s="57" customFormat="1" ht="10.5" customHeight="1" x14ac:dyDescent="0.2">
      <c r="A389" s="6"/>
      <c r="B389" s="37" t="s">
        <v>133</v>
      </c>
      <c r="C389" s="306">
        <v>58438.84</v>
      </c>
      <c r="D389" s="306">
        <v>139116.66000000003</v>
      </c>
      <c r="E389" s="306">
        <v>197555.50000000003</v>
      </c>
      <c r="F389" s="307"/>
      <c r="G389" s="307">
        <v>2618.54</v>
      </c>
      <c r="H389" s="182">
        <v>9.2504307405286479E-2</v>
      </c>
      <c r="I389" s="56"/>
      <c r="J389" s="5"/>
    </row>
    <row r="390" spans="1:11" s="57" customFormat="1" ht="10.5" customHeight="1" x14ac:dyDescent="0.2">
      <c r="A390" s="6"/>
      <c r="B390" s="37" t="s">
        <v>134</v>
      </c>
      <c r="C390" s="306">
        <v>6797.199999999998</v>
      </c>
      <c r="D390" s="306">
        <v>41885.140000000007</v>
      </c>
      <c r="E390" s="306">
        <v>48682.340000000004</v>
      </c>
      <c r="F390" s="307"/>
      <c r="G390" s="307">
        <v>403.25</v>
      </c>
      <c r="H390" s="182">
        <v>-0.40149856670222484</v>
      </c>
      <c r="I390" s="56"/>
      <c r="J390" s="5"/>
      <c r="K390" s="5"/>
    </row>
    <row r="391" spans="1:11" s="57" customFormat="1" ht="10.5" customHeight="1" x14ac:dyDescent="0.2">
      <c r="A391" s="6"/>
      <c r="B391" s="37" t="s">
        <v>24</v>
      </c>
      <c r="C391" s="306">
        <v>267555.39</v>
      </c>
      <c r="D391" s="306">
        <v>218902.45999999993</v>
      </c>
      <c r="E391" s="306">
        <v>486457.85</v>
      </c>
      <c r="F391" s="307"/>
      <c r="G391" s="307">
        <v>1441.47</v>
      </c>
      <c r="H391" s="182">
        <v>0.12435409909845552</v>
      </c>
      <c r="I391" s="56"/>
    </row>
    <row r="392" spans="1:11" s="57" customFormat="1" ht="10.5" customHeight="1" x14ac:dyDescent="0.2">
      <c r="A392" s="6"/>
      <c r="B392" s="37" t="s">
        <v>138</v>
      </c>
      <c r="C392" s="306">
        <v>59849.470000000008</v>
      </c>
      <c r="D392" s="306">
        <v>32325.579999999998</v>
      </c>
      <c r="E392" s="306">
        <v>92175.05</v>
      </c>
      <c r="F392" s="307"/>
      <c r="G392" s="307">
        <v>433.65</v>
      </c>
      <c r="H392" s="182">
        <v>-0.11115352971421566</v>
      </c>
      <c r="I392" s="56"/>
    </row>
    <row r="393" spans="1:11" s="57" customFormat="1" ht="10.5" customHeight="1" x14ac:dyDescent="0.2">
      <c r="A393" s="6"/>
      <c r="B393" s="37" t="s">
        <v>34</v>
      </c>
      <c r="C393" s="306">
        <v>3553505.9199999808</v>
      </c>
      <c r="D393" s="306">
        <v>768487.25999999954</v>
      </c>
      <c r="E393" s="306">
        <v>4321993.1799999801</v>
      </c>
      <c r="F393" s="307"/>
      <c r="G393" s="307">
        <v>8239.7999999999993</v>
      </c>
      <c r="H393" s="182">
        <v>-3.8716073710615584E-2</v>
      </c>
      <c r="I393" s="56"/>
      <c r="J393" s="5"/>
    </row>
    <row r="394" spans="1:11" s="57" customFormat="1" ht="10.5" customHeight="1" x14ac:dyDescent="0.2">
      <c r="A394" s="6"/>
      <c r="B394" s="37" t="s">
        <v>140</v>
      </c>
      <c r="C394" s="306">
        <v>1.1400000000000001</v>
      </c>
      <c r="D394" s="306">
        <v>6.43</v>
      </c>
      <c r="E394" s="306">
        <v>7.57</v>
      </c>
      <c r="F394" s="307"/>
      <c r="G394" s="307"/>
      <c r="H394" s="182"/>
      <c r="I394" s="56"/>
      <c r="J394" s="5"/>
    </row>
    <row r="395" spans="1:11" s="57" customFormat="1" ht="10.5" customHeight="1" x14ac:dyDescent="0.2">
      <c r="A395" s="6"/>
      <c r="B395" s="37" t="s">
        <v>129</v>
      </c>
      <c r="C395" s="306">
        <v>258425.77999999846</v>
      </c>
      <c r="D395" s="306">
        <v>2195628.4000000008</v>
      </c>
      <c r="E395" s="306">
        <v>2454054.1799999988</v>
      </c>
      <c r="F395" s="307"/>
      <c r="G395" s="307">
        <v>10428.36</v>
      </c>
      <c r="H395" s="182">
        <v>0.11998284264327652</v>
      </c>
      <c r="I395" s="56"/>
      <c r="J395" s="5"/>
    </row>
    <row r="396" spans="1:11" s="57" customFormat="1" ht="11.25" customHeight="1" x14ac:dyDescent="0.2">
      <c r="A396" s="6"/>
      <c r="B396" s="37" t="s">
        <v>381</v>
      </c>
      <c r="C396" s="306">
        <v>2246.9699999999998</v>
      </c>
      <c r="D396" s="306">
        <v>1776</v>
      </c>
      <c r="E396" s="306">
        <v>4022.97</v>
      </c>
      <c r="F396" s="307"/>
      <c r="G396" s="307"/>
      <c r="H396" s="182"/>
      <c r="I396" s="56"/>
      <c r="J396" s="5"/>
    </row>
    <row r="397" spans="1:11" s="57" customFormat="1" ht="11.25" customHeight="1" x14ac:dyDescent="0.2">
      <c r="A397" s="6"/>
      <c r="B397" s="16" t="s">
        <v>427</v>
      </c>
      <c r="C397" s="306"/>
      <c r="D397" s="306">
        <v>50</v>
      </c>
      <c r="E397" s="306">
        <v>50</v>
      </c>
      <c r="F397" s="307"/>
      <c r="G397" s="307"/>
      <c r="H397" s="182"/>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261.48</v>
      </c>
      <c r="D400" s="306">
        <v>37221.439999999988</v>
      </c>
      <c r="E400" s="306">
        <v>37482.919999999991</v>
      </c>
      <c r="F400" s="307"/>
      <c r="G400" s="307">
        <v>81</v>
      </c>
      <c r="H400" s="182">
        <v>0.37228191826259471</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4170</v>
      </c>
      <c r="D403" s="306">
        <v>1322</v>
      </c>
      <c r="E403" s="306">
        <v>5492</v>
      </c>
      <c r="F403" s="307"/>
      <c r="G403" s="307"/>
      <c r="H403" s="182">
        <v>0.34344422700587085</v>
      </c>
      <c r="I403" s="59"/>
    </row>
    <row r="404" spans="1:11" s="60" customFormat="1" ht="13.5" customHeight="1" x14ac:dyDescent="0.2">
      <c r="A404" s="24"/>
      <c r="B404" s="37" t="s">
        <v>424</v>
      </c>
      <c r="C404" s="306"/>
      <c r="D404" s="306">
        <v>5160</v>
      </c>
      <c r="E404" s="306">
        <v>5160</v>
      </c>
      <c r="F404" s="307"/>
      <c r="G404" s="307"/>
      <c r="H404" s="182"/>
      <c r="I404" s="59"/>
    </row>
    <row r="405" spans="1:11" s="60" customFormat="1" ht="10.5" customHeight="1" x14ac:dyDescent="0.2">
      <c r="A405" s="24"/>
      <c r="B405" s="37" t="s">
        <v>280</v>
      </c>
      <c r="C405" s="306"/>
      <c r="D405" s="306">
        <v>-341930.72999999975</v>
      </c>
      <c r="E405" s="306">
        <v>-341930.72999999975</v>
      </c>
      <c r="F405" s="307"/>
      <c r="G405" s="307">
        <v>-1368.62</v>
      </c>
      <c r="H405" s="182">
        <v>3.5760326668652143E-2</v>
      </c>
      <c r="I405" s="59"/>
      <c r="J405" s="5"/>
    </row>
    <row r="406" spans="1:11" s="60" customFormat="1" ht="10.5" customHeight="1" x14ac:dyDescent="0.2">
      <c r="A406" s="24"/>
      <c r="B406" s="35" t="s">
        <v>246</v>
      </c>
      <c r="C406" s="308">
        <v>5368666.739999989</v>
      </c>
      <c r="D406" s="308">
        <v>10079062.139999975</v>
      </c>
      <c r="E406" s="308">
        <v>15447728.879999964</v>
      </c>
      <c r="F406" s="309"/>
      <c r="G406" s="309">
        <v>49548.160000000003</v>
      </c>
      <c r="H406" s="183">
        <v>4.4323161658139876E-2</v>
      </c>
      <c r="I406" s="59"/>
      <c r="J406" s="5"/>
      <c r="K406" s="209" t="b">
        <f>IF(ABS(E406-SUM(E385:E405))&lt;0.001,TRUE,FALSE)</f>
        <v>1</v>
      </c>
    </row>
    <row r="407" spans="1:11" s="60" customFormat="1" ht="10.5" customHeight="1" x14ac:dyDescent="0.2">
      <c r="A407" s="24"/>
      <c r="B407" s="35" t="s">
        <v>287</v>
      </c>
      <c r="C407" s="308">
        <v>303555026.05000162</v>
      </c>
      <c r="D407" s="308">
        <v>806304685.23516738</v>
      </c>
      <c r="E407" s="308">
        <v>1109859711.2851691</v>
      </c>
      <c r="F407" s="309">
        <v>9026571.6899999455</v>
      </c>
      <c r="G407" s="309">
        <v>4601441.1699999971</v>
      </c>
      <c r="H407" s="183">
        <v>0.11215114412527272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140200976.2799941</v>
      </c>
      <c r="D410" s="306">
        <v>150759909.06619182</v>
      </c>
      <c r="E410" s="306">
        <v>290960885.34618592</v>
      </c>
      <c r="F410" s="307">
        <v>24249955.940000009</v>
      </c>
      <c r="G410" s="307">
        <v>1965436.4310399976</v>
      </c>
      <c r="H410" s="182">
        <v>-2.8245072321425702E-2</v>
      </c>
      <c r="I410" s="59"/>
      <c r="J410" s="5"/>
    </row>
    <row r="411" spans="1:11" s="60" customFormat="1" ht="10.5" customHeight="1" x14ac:dyDescent="0.2">
      <c r="A411" s="24"/>
      <c r="B411" s="37" t="s">
        <v>442</v>
      </c>
      <c r="C411" s="306">
        <v>271343.94000000186</v>
      </c>
      <c r="D411" s="306">
        <v>151594.82999999973</v>
      </c>
      <c r="E411" s="306">
        <v>422938.77000000159</v>
      </c>
      <c r="F411" s="307">
        <v>18408.900000000005</v>
      </c>
      <c r="G411" s="307">
        <v>2424.0699999999997</v>
      </c>
      <c r="H411" s="182">
        <v>-0.70917317467559893</v>
      </c>
      <c r="I411" s="59"/>
      <c r="J411" s="5"/>
    </row>
    <row r="412" spans="1:11" s="57" customFormat="1" ht="10.5" customHeight="1" x14ac:dyDescent="0.2">
      <c r="A412" s="6"/>
      <c r="B412" s="37" t="s">
        <v>147</v>
      </c>
      <c r="C412" s="306">
        <v>435640.66999999731</v>
      </c>
      <c r="D412" s="306">
        <v>448683.16000001237</v>
      </c>
      <c r="E412" s="306">
        <v>884323.83000000974</v>
      </c>
      <c r="F412" s="307">
        <v>74264.829999999856</v>
      </c>
      <c r="G412" s="307">
        <v>3569.2299999999937</v>
      </c>
      <c r="H412" s="182">
        <v>-4.982321794274247E-2</v>
      </c>
      <c r="I412" s="56"/>
      <c r="J412" s="5"/>
    </row>
    <row r="413" spans="1:11" s="57" customFormat="1" ht="10.5" customHeight="1" x14ac:dyDescent="0.2">
      <c r="A413" s="6"/>
      <c r="B413" s="37" t="s">
        <v>148</v>
      </c>
      <c r="C413" s="306">
        <v>2542186.7000003937</v>
      </c>
      <c r="D413" s="306">
        <v>2816754.6600002223</v>
      </c>
      <c r="E413" s="306">
        <v>5358941.3600006159</v>
      </c>
      <c r="F413" s="307">
        <v>410751.65999999433</v>
      </c>
      <c r="G413" s="307">
        <v>22387.380000000037</v>
      </c>
      <c r="H413" s="182">
        <v>-6.4546627649368693E-2</v>
      </c>
      <c r="I413" s="56"/>
      <c r="J413" s="5"/>
    </row>
    <row r="414" spans="1:11" s="60" customFormat="1" ht="10.5" customHeight="1" x14ac:dyDescent="0.2">
      <c r="A414" s="24"/>
      <c r="B414" s="37" t="s">
        <v>125</v>
      </c>
      <c r="C414" s="306">
        <v>953099.32999999332</v>
      </c>
      <c r="D414" s="306">
        <v>982384.89999999362</v>
      </c>
      <c r="E414" s="306">
        <v>1935484.2299999867</v>
      </c>
      <c r="F414" s="307">
        <v>169359.55000000016</v>
      </c>
      <c r="G414" s="307">
        <v>21282.119999999988</v>
      </c>
      <c r="H414" s="182">
        <v>5.5528067488944233E-2</v>
      </c>
      <c r="I414" s="59"/>
      <c r="J414" s="5"/>
    </row>
    <row r="415" spans="1:11" s="60" customFormat="1" ht="10.5" customHeight="1" x14ac:dyDescent="0.2">
      <c r="A415" s="24"/>
      <c r="B415" s="37" t="s">
        <v>149</v>
      </c>
      <c r="C415" s="306">
        <v>28051.369999999719</v>
      </c>
      <c r="D415" s="306">
        <v>126307.42999999772</v>
      </c>
      <c r="E415" s="306">
        <v>154358.79999999743</v>
      </c>
      <c r="F415" s="307">
        <v>471.94000000000011</v>
      </c>
      <c r="G415" s="307">
        <v>614.06999999999994</v>
      </c>
      <c r="H415" s="182">
        <v>-0.12875686308265588</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79.5</v>
      </c>
      <c r="D417" s="306">
        <v>-25007690</v>
      </c>
      <c r="E417" s="306">
        <v>-25007610.5</v>
      </c>
      <c r="F417" s="307">
        <v>-31936</v>
      </c>
      <c r="G417" s="307">
        <v>-163688</v>
      </c>
      <c r="H417" s="182">
        <v>5.5499084780924912E-2</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4662.9546700000001</v>
      </c>
      <c r="E419" s="306">
        <v>4662.9546700000001</v>
      </c>
      <c r="F419" s="307"/>
      <c r="G419" s="307"/>
      <c r="H419" s="182"/>
      <c r="I419" s="59"/>
      <c r="K419" s="209"/>
    </row>
    <row r="420" spans="1:11" s="60" customFormat="1" ht="10.5" customHeight="1" x14ac:dyDescent="0.2">
      <c r="A420" s="24"/>
      <c r="B420" s="575" t="s">
        <v>491</v>
      </c>
      <c r="C420" s="306"/>
      <c r="D420" s="306">
        <v>1406.0000000000005</v>
      </c>
      <c r="E420" s="306">
        <v>1406.0000000000005</v>
      </c>
      <c r="F420" s="307"/>
      <c r="G420" s="307">
        <v>122.10000000000002</v>
      </c>
      <c r="H420" s="182"/>
      <c r="I420" s="59"/>
      <c r="K420" s="209"/>
    </row>
    <row r="421" spans="1:11" s="60" customFormat="1" ht="10.5" customHeight="1" x14ac:dyDescent="0.2">
      <c r="A421" s="24"/>
      <c r="B421" s="41" t="s">
        <v>150</v>
      </c>
      <c r="C421" s="311">
        <v>144431377.78999448</v>
      </c>
      <c r="D421" s="311">
        <v>130284013.00086203</v>
      </c>
      <c r="E421" s="311">
        <v>274715390.79085654</v>
      </c>
      <c r="F421" s="312">
        <v>24891276.82</v>
      </c>
      <c r="G421" s="312">
        <v>1852147.4010399978</v>
      </c>
      <c r="H421" s="184">
        <v>-4.0133374771676333E-2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FEVRIER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1596925166.9799719</v>
      </c>
      <c r="E434" s="306">
        <v>1596925166.9799719</v>
      </c>
      <c r="F434" s="307">
        <v>2591308.6000000006</v>
      </c>
      <c r="G434" s="307">
        <v>8143530.9899999797</v>
      </c>
      <c r="H434" s="182">
        <v>0.13115088018442056</v>
      </c>
      <c r="I434" s="56"/>
      <c r="J434" s="5"/>
    </row>
    <row r="435" spans="1:11" s="57" customFormat="1" ht="10.5" customHeight="1" x14ac:dyDescent="0.2">
      <c r="A435" s="6"/>
      <c r="B435" s="16" t="s">
        <v>10</v>
      </c>
      <c r="C435" s="306">
        <v>396729081.34998816</v>
      </c>
      <c r="D435" s="306"/>
      <c r="E435" s="306">
        <v>396729081.34998816</v>
      </c>
      <c r="F435" s="307">
        <v>9925.9700000000012</v>
      </c>
      <c r="G435" s="307">
        <v>2393872.0499999966</v>
      </c>
      <c r="H435" s="182">
        <v>9.8315468604002421E-2</v>
      </c>
      <c r="I435" s="56"/>
      <c r="J435" s="5"/>
    </row>
    <row r="436" spans="1:11" s="60" customFormat="1" ht="10.5" customHeight="1" x14ac:dyDescent="0.2">
      <c r="A436" s="24"/>
      <c r="B436" s="16" t="s">
        <v>9</v>
      </c>
      <c r="C436" s="306">
        <v>5913.7200000000012</v>
      </c>
      <c r="D436" s="306"/>
      <c r="E436" s="306">
        <v>5913.7200000000012</v>
      </c>
      <c r="F436" s="307"/>
      <c r="G436" s="307">
        <v>4.1100000000000003</v>
      </c>
      <c r="H436" s="182"/>
      <c r="I436" s="59"/>
      <c r="J436" s="5"/>
    </row>
    <row r="437" spans="1:11" s="60" customFormat="1" x14ac:dyDescent="0.2">
      <c r="A437" s="24"/>
      <c r="B437" s="16" t="s">
        <v>299</v>
      </c>
      <c r="C437" s="306">
        <v>37412032.26000011</v>
      </c>
      <c r="D437" s="306"/>
      <c r="E437" s="306">
        <v>37412032.26000011</v>
      </c>
      <c r="F437" s="307"/>
      <c r="G437" s="307">
        <v>129527.5000000002</v>
      </c>
      <c r="H437" s="182">
        <v>5.0235207905191537E-2</v>
      </c>
      <c r="I437" s="59"/>
      <c r="J437" s="5"/>
    </row>
    <row r="438" spans="1:11" s="57" customFormat="1" x14ac:dyDescent="0.2">
      <c r="A438" s="6"/>
      <c r="B438" s="16" t="s">
        <v>11</v>
      </c>
      <c r="C438" s="306">
        <v>215356.04999999976</v>
      </c>
      <c r="D438" s="306"/>
      <c r="E438" s="306">
        <v>215356.04999999976</v>
      </c>
      <c r="F438" s="307"/>
      <c r="G438" s="307">
        <v>213073.07999999975</v>
      </c>
      <c r="H438" s="182">
        <v>0.13250153384306995</v>
      </c>
      <c r="I438" s="56"/>
      <c r="J438" s="5"/>
    </row>
    <row r="439" spans="1:11" s="57" customFormat="1" ht="10.5" customHeight="1" x14ac:dyDescent="0.2">
      <c r="A439" s="6"/>
      <c r="B439" s="16" t="s">
        <v>75</v>
      </c>
      <c r="C439" s="306">
        <v>5946847.8199999854</v>
      </c>
      <c r="D439" s="306"/>
      <c r="E439" s="306">
        <v>5946847.8199999854</v>
      </c>
      <c r="F439" s="313"/>
      <c r="G439" s="313">
        <v>32661.629999999823</v>
      </c>
      <c r="H439" s="185">
        <v>0.13896273838130901</v>
      </c>
      <c r="I439" s="66"/>
      <c r="J439" s="5"/>
    </row>
    <row r="440" spans="1:11" s="57" customFormat="1" ht="10.5" customHeight="1" x14ac:dyDescent="0.2">
      <c r="A440" s="6"/>
      <c r="B440" s="16" t="s">
        <v>85</v>
      </c>
      <c r="C440" s="306">
        <v>637500.15999999968</v>
      </c>
      <c r="D440" s="306">
        <v>147860204.82999983</v>
      </c>
      <c r="E440" s="306">
        <v>148497704.98999983</v>
      </c>
      <c r="F440" s="313">
        <v>148497704.98999983</v>
      </c>
      <c r="G440" s="313">
        <v>956550.23000000045</v>
      </c>
      <c r="H440" s="185">
        <v>0.11463526281682945</v>
      </c>
      <c r="I440" s="66"/>
      <c r="J440" s="5"/>
    </row>
    <row r="441" spans="1:11" s="57" customFormat="1" ht="10.5" customHeight="1" x14ac:dyDescent="0.2">
      <c r="A441" s="6"/>
      <c r="B441" s="37" t="s">
        <v>25</v>
      </c>
      <c r="C441" s="306">
        <v>1257196.4200000274</v>
      </c>
      <c r="D441" s="306">
        <v>27.73</v>
      </c>
      <c r="E441" s="306">
        <v>1257224.1500000274</v>
      </c>
      <c r="F441" s="313">
        <v>326.72000000000003</v>
      </c>
      <c r="G441" s="313">
        <v>4970.8700000000044</v>
      </c>
      <c r="H441" s="185">
        <v>2.1608954602666985E-2</v>
      </c>
      <c r="I441" s="56"/>
      <c r="J441" s="5"/>
    </row>
    <row r="442" spans="1:11" s="57" customFormat="1" ht="10.5" customHeight="1" x14ac:dyDescent="0.2">
      <c r="A442" s="6"/>
      <c r="B442" s="37" t="s">
        <v>48</v>
      </c>
      <c r="C442" s="306"/>
      <c r="D442" s="306">
        <v>616961.43521500134</v>
      </c>
      <c r="E442" s="306">
        <v>616961.43521500134</v>
      </c>
      <c r="F442" s="307">
        <v>158.37101500000003</v>
      </c>
      <c r="G442" s="307">
        <v>1905.3559650000002</v>
      </c>
      <c r="H442" s="182">
        <v>0.17024005344139193</v>
      </c>
      <c r="I442" s="56"/>
      <c r="J442" s="5"/>
    </row>
    <row r="443" spans="1:11" s="60" customFormat="1" ht="10.5" customHeight="1" x14ac:dyDescent="0.2">
      <c r="A443" s="24"/>
      <c r="B443" s="37" t="s">
        <v>355</v>
      </c>
      <c r="C443" s="306">
        <v>24447.579999999904</v>
      </c>
      <c r="D443" s="306">
        <v>273335.47404399992</v>
      </c>
      <c r="E443" s="306">
        <v>297783.05404399981</v>
      </c>
      <c r="F443" s="307"/>
      <c r="G443" s="307">
        <v>2026.63</v>
      </c>
      <c r="H443" s="182"/>
      <c r="I443" s="59"/>
      <c r="J443" s="5"/>
    </row>
    <row r="444" spans="1:11" s="57" customFormat="1" ht="12.75" customHeight="1" x14ac:dyDescent="0.2">
      <c r="A444" s="6"/>
      <c r="B444" s="37" t="s">
        <v>79</v>
      </c>
      <c r="C444" s="314"/>
      <c r="D444" s="306">
        <v>9058334.1600000039</v>
      </c>
      <c r="E444" s="306">
        <v>9058334.1600000039</v>
      </c>
      <c r="F444" s="313"/>
      <c r="G444" s="313">
        <v>10732</v>
      </c>
      <c r="H444" s="185">
        <v>-4.0344299406273598E-2</v>
      </c>
      <c r="I444" s="56"/>
    </row>
    <row r="445" spans="1:11" s="57" customFormat="1" ht="10.5" customHeight="1" x14ac:dyDescent="0.2">
      <c r="A445" s="6"/>
      <c r="B445" s="563" t="s">
        <v>432</v>
      </c>
      <c r="C445" s="314">
        <v>43617987.810013339</v>
      </c>
      <c r="D445" s="306">
        <v>52283847.150008038</v>
      </c>
      <c r="E445" s="306">
        <v>95901834.960021377</v>
      </c>
      <c r="F445" s="313"/>
      <c r="G445" s="313">
        <v>702193.18000001297</v>
      </c>
      <c r="H445" s="185">
        <v>9.5198702544780023E-2</v>
      </c>
      <c r="I445" s="56"/>
      <c r="J445" s="5"/>
    </row>
    <row r="446" spans="1:11" s="57" customFormat="1" ht="10.5" customHeight="1" x14ac:dyDescent="0.2">
      <c r="A446" s="6"/>
      <c r="B446" s="563" t="s">
        <v>440</v>
      </c>
      <c r="C446" s="314">
        <v>987716.98999998753</v>
      </c>
      <c r="D446" s="306">
        <v>366854.9700000005</v>
      </c>
      <c r="E446" s="306">
        <v>1354571.9599999879</v>
      </c>
      <c r="F446" s="313"/>
      <c r="G446" s="313">
        <v>7653.8799999999992</v>
      </c>
      <c r="H446" s="185"/>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5633162.9600000614</v>
      </c>
      <c r="D448" s="306">
        <v>8858087.6799999848</v>
      </c>
      <c r="E448" s="306">
        <v>14491250.640000045</v>
      </c>
      <c r="F448" s="313"/>
      <c r="G448" s="313">
        <v>45192.43</v>
      </c>
      <c r="H448" s="185">
        <v>-0.38731811503995761</v>
      </c>
      <c r="I448" s="56"/>
      <c r="J448" s="5"/>
      <c r="K448" s="57"/>
    </row>
    <row r="449" spans="1:11" s="60" customFormat="1" ht="14.25" customHeight="1" x14ac:dyDescent="0.2">
      <c r="A449" s="24"/>
      <c r="B449" s="574" t="s">
        <v>493</v>
      </c>
      <c r="C449" s="314"/>
      <c r="D449" s="306">
        <v>1157527.8936449997</v>
      </c>
      <c r="E449" s="306">
        <v>1157527.8936449997</v>
      </c>
      <c r="F449" s="313"/>
      <c r="G449" s="313"/>
      <c r="H449" s="185"/>
      <c r="I449" s="56"/>
      <c r="J449" s="5"/>
      <c r="K449" s="57"/>
    </row>
    <row r="450" spans="1:11" s="60" customFormat="1" ht="14.25" customHeight="1" x14ac:dyDescent="0.2">
      <c r="A450" s="24"/>
      <c r="B450" s="563" t="s">
        <v>445</v>
      </c>
      <c r="C450" s="314"/>
      <c r="D450" s="306">
        <v>29980.09999999858</v>
      </c>
      <c r="E450" s="306">
        <v>29980.09999999858</v>
      </c>
      <c r="F450" s="313"/>
      <c r="G450" s="313">
        <v>91.519999999999968</v>
      </c>
      <c r="H450" s="185">
        <v>6.772897866614036E-2</v>
      </c>
      <c r="I450" s="56"/>
      <c r="J450" s="5"/>
      <c r="K450" s="57"/>
    </row>
    <row r="451" spans="1:11" ht="14.25" customHeight="1" x14ac:dyDescent="0.2">
      <c r="A451" s="2"/>
      <c r="B451" s="16" t="s">
        <v>280</v>
      </c>
      <c r="C451" s="310"/>
      <c r="D451" s="306">
        <v>-68629732.250001147</v>
      </c>
      <c r="E451" s="306">
        <v>-68629732.250001147</v>
      </c>
      <c r="F451" s="313"/>
      <c r="G451" s="313">
        <v>-396290.69999999891</v>
      </c>
      <c r="H451" s="185">
        <v>7.2003121074199372E-2</v>
      </c>
      <c r="I451" s="59"/>
      <c r="J451" s="60"/>
      <c r="K451" s="60"/>
    </row>
    <row r="452" spans="1:11" ht="10.5" customHeight="1" x14ac:dyDescent="0.2">
      <c r="A452" s="2"/>
      <c r="B452" s="29" t="s">
        <v>156</v>
      </c>
      <c r="C452" s="308">
        <v>492467243.12000167</v>
      </c>
      <c r="D452" s="308">
        <v>1748800596.1528826</v>
      </c>
      <c r="E452" s="308">
        <v>2241267839.2728844</v>
      </c>
      <c r="F452" s="315">
        <v>151099424.65101486</v>
      </c>
      <c r="G452" s="315">
        <v>12247694.755964989</v>
      </c>
      <c r="H452" s="186">
        <v>0.11712442274468216</v>
      </c>
      <c r="I452" s="69"/>
      <c r="K452" s="209" t="b">
        <f>IF(ABS(E452-SUM(E434:E451))&lt;0.001,TRUE,FALSE)</f>
        <v>1</v>
      </c>
    </row>
    <row r="453" spans="1:11" ht="21" customHeight="1" x14ac:dyDescent="0.2">
      <c r="A453" s="2"/>
      <c r="B453" s="29" t="s">
        <v>153</v>
      </c>
      <c r="C453" s="308"/>
      <c r="D453" s="308">
        <v>28251.649999999998</v>
      </c>
      <c r="E453" s="308">
        <v>28251.649999999998</v>
      </c>
      <c r="F453" s="315"/>
      <c r="G453" s="315"/>
      <c r="H453" s="186">
        <v>5.2999494217040866E-2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121738093.60999809</v>
      </c>
      <c r="D456" s="317">
        <v>402254576.99000484</v>
      </c>
      <c r="E456" s="317">
        <v>523992670.60000288</v>
      </c>
      <c r="F456" s="318"/>
      <c r="G456" s="318">
        <v>2860344.060000001</v>
      </c>
      <c r="H456" s="281">
        <v>0.12196909830856151</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36712165.490000963</v>
      </c>
      <c r="D458" s="317">
        <v>11811551.329999946</v>
      </c>
      <c r="E458" s="317">
        <v>48523716.820000909</v>
      </c>
      <c r="F458" s="318"/>
      <c r="G458" s="318">
        <v>282621.52000000014</v>
      </c>
      <c r="H458" s="281">
        <v>7.7524078276954178E-2</v>
      </c>
      <c r="I458" s="69"/>
    </row>
    <row r="459" spans="1:11" ht="10.5" customHeight="1" x14ac:dyDescent="0.2">
      <c r="A459" s="2"/>
      <c r="B459" s="16" t="s">
        <v>258</v>
      </c>
      <c r="C459" s="317">
        <v>6367914.4400000041</v>
      </c>
      <c r="D459" s="317">
        <v>1731539.01</v>
      </c>
      <c r="E459" s="317">
        <v>8099453.4500000048</v>
      </c>
      <c r="F459" s="318"/>
      <c r="G459" s="318">
        <v>28496.210000000014</v>
      </c>
      <c r="H459" s="281">
        <v>0.22500221861370151</v>
      </c>
      <c r="I459" s="69"/>
    </row>
    <row r="460" spans="1:11" ht="10.5" customHeight="1" x14ac:dyDescent="0.2">
      <c r="A460" s="2"/>
      <c r="B460" s="67" t="s">
        <v>259</v>
      </c>
      <c r="C460" s="317">
        <v>22071963.640000004</v>
      </c>
      <c r="D460" s="317">
        <v>6082381.1899999985</v>
      </c>
      <c r="E460" s="317">
        <v>28154344.830000006</v>
      </c>
      <c r="F460" s="318"/>
      <c r="G460" s="318">
        <v>119331.94</v>
      </c>
      <c r="H460" s="281">
        <v>-2.7733802251127093E-2</v>
      </c>
      <c r="I460" s="69"/>
    </row>
    <row r="461" spans="1:11" ht="10.5" customHeight="1" x14ac:dyDescent="0.2">
      <c r="A461" s="2"/>
      <c r="B461" s="67" t="s">
        <v>260</v>
      </c>
      <c r="C461" s="317">
        <v>758017.79000000586</v>
      </c>
      <c r="D461" s="317">
        <v>1833816.2099999941</v>
      </c>
      <c r="E461" s="317">
        <v>2591834</v>
      </c>
      <c r="F461" s="318"/>
      <c r="G461" s="318">
        <v>12373.369999999999</v>
      </c>
      <c r="H461" s="281">
        <v>0.37564304617130784</v>
      </c>
      <c r="I461" s="71"/>
    </row>
    <row r="462" spans="1:11" ht="18.75" customHeight="1" x14ac:dyDescent="0.2">
      <c r="A462" s="2"/>
      <c r="B462" s="67" t="s">
        <v>261</v>
      </c>
      <c r="C462" s="317"/>
      <c r="D462" s="317">
        <v>1248357.96</v>
      </c>
      <c r="E462" s="317">
        <v>1248357.96</v>
      </c>
      <c r="F462" s="318"/>
      <c r="G462" s="318">
        <v>4444.71</v>
      </c>
      <c r="H462" s="281">
        <v>0.2725116694238503</v>
      </c>
      <c r="I462" s="69"/>
    </row>
    <row r="463" spans="1:11" ht="10.5" customHeight="1" x14ac:dyDescent="0.2">
      <c r="A463" s="2"/>
      <c r="B463" s="67" t="s">
        <v>262</v>
      </c>
      <c r="C463" s="317">
        <v>862145.87999999849</v>
      </c>
      <c r="D463" s="317">
        <v>7052075.4300000267</v>
      </c>
      <c r="E463" s="317">
        <v>7914221.3100000257</v>
      </c>
      <c r="F463" s="318"/>
      <c r="G463" s="318">
        <v>21428.980000000003</v>
      </c>
      <c r="H463" s="281">
        <v>0.10370821826566279</v>
      </c>
      <c r="I463" s="69"/>
    </row>
    <row r="464" spans="1:11" ht="10.5" customHeight="1" x14ac:dyDescent="0.2">
      <c r="A464" s="2"/>
      <c r="B464" s="67" t="s">
        <v>264</v>
      </c>
      <c r="C464" s="317"/>
      <c r="D464" s="317">
        <v>27987749.849999864</v>
      </c>
      <c r="E464" s="317">
        <v>27987749.849999864</v>
      </c>
      <c r="F464" s="318"/>
      <c r="G464" s="318">
        <v>187002.88999999998</v>
      </c>
      <c r="H464" s="281">
        <v>0.12970223990940566</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51097.460000000137</v>
      </c>
      <c r="D467" s="317">
        <v>217070.53999999954</v>
      </c>
      <c r="E467" s="317">
        <v>268167.99999999971</v>
      </c>
      <c r="F467" s="318"/>
      <c r="G467" s="318">
        <v>686.93000000000006</v>
      </c>
      <c r="H467" s="281">
        <v>5.911795910076667E-2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11839648.420000063</v>
      </c>
      <c r="E470" s="317">
        <v>11839648.420000063</v>
      </c>
      <c r="F470" s="318"/>
      <c r="G470" s="318">
        <v>50959.890000000014</v>
      </c>
      <c r="H470" s="281">
        <v>7.5817102423224814E-2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72511.98000000001</v>
      </c>
      <c r="E472" s="317">
        <v>72511.98000000001</v>
      </c>
      <c r="F472" s="318"/>
      <c r="G472" s="318">
        <v>14.290000000000001</v>
      </c>
      <c r="H472" s="281"/>
      <c r="I472" s="69"/>
    </row>
    <row r="473" spans="1:11" s="28" customFormat="1" x14ac:dyDescent="0.2">
      <c r="A473" s="54"/>
      <c r="B473" s="29" t="s">
        <v>155</v>
      </c>
      <c r="C473" s="308">
        <v>188561398.30999911</v>
      </c>
      <c r="D473" s="308">
        <v>472131278.91000479</v>
      </c>
      <c r="E473" s="308">
        <v>660692677.22000384</v>
      </c>
      <c r="F473" s="315"/>
      <c r="G473" s="315">
        <v>3567704.7900000019</v>
      </c>
      <c r="H473" s="186">
        <v>0.11277757274450551</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463496.03000000009</v>
      </c>
      <c r="D475" s="308">
        <v>259686.20000000004</v>
      </c>
      <c r="E475" s="308">
        <v>723182.2300000001</v>
      </c>
      <c r="F475" s="315"/>
      <c r="G475" s="315">
        <v>10608.86</v>
      </c>
      <c r="H475" s="186">
        <v>0.179821306843432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336.11</v>
      </c>
      <c r="D477" s="306">
        <v>2195.21</v>
      </c>
      <c r="E477" s="306">
        <v>2531.3200000000002</v>
      </c>
      <c r="F477" s="313"/>
      <c r="G477" s="313"/>
      <c r="H477" s="185"/>
      <c r="I477" s="69"/>
    </row>
    <row r="478" spans="1:11" s="28" customFormat="1" ht="10.5" customHeight="1" x14ac:dyDescent="0.2">
      <c r="A478" s="54"/>
      <c r="B478" s="75" t="s">
        <v>159</v>
      </c>
      <c r="C478" s="306">
        <v>13021858.92000008</v>
      </c>
      <c r="D478" s="306">
        <v>117016508.14</v>
      </c>
      <c r="E478" s="306">
        <v>130038367.06000008</v>
      </c>
      <c r="F478" s="313"/>
      <c r="G478" s="313">
        <v>494563.72000000003</v>
      </c>
      <c r="H478" s="185">
        <v>8.2807257807316237E-2</v>
      </c>
      <c r="I478" s="70"/>
    </row>
    <row r="479" spans="1:11" ht="10.5" customHeight="1" x14ac:dyDescent="0.2">
      <c r="A479" s="2"/>
      <c r="B479" s="75" t="s">
        <v>26</v>
      </c>
      <c r="C479" s="306">
        <v>4168265.0099999816</v>
      </c>
      <c r="D479" s="306">
        <v>64319869.849999942</v>
      </c>
      <c r="E479" s="306">
        <v>68488134.859999925</v>
      </c>
      <c r="F479" s="313"/>
      <c r="G479" s="313">
        <v>369007.86999999988</v>
      </c>
      <c r="H479" s="185">
        <v>0.11385815724374515</v>
      </c>
      <c r="I479" s="69"/>
    </row>
    <row r="480" spans="1:11" ht="10.5" customHeight="1" x14ac:dyDescent="0.2">
      <c r="A480" s="2"/>
      <c r="B480" s="75" t="s">
        <v>27</v>
      </c>
      <c r="C480" s="306">
        <v>12493540.389999945</v>
      </c>
      <c r="D480" s="306">
        <v>198010691.4199993</v>
      </c>
      <c r="E480" s="306">
        <v>210504231.80999926</v>
      </c>
      <c r="F480" s="313"/>
      <c r="G480" s="313">
        <v>1069716.5599999998</v>
      </c>
      <c r="H480" s="185">
        <v>0.13975382449038087</v>
      </c>
      <c r="I480" s="69"/>
    </row>
    <row r="481" spans="1:11" ht="10.5" customHeight="1" x14ac:dyDescent="0.2">
      <c r="A481" s="2"/>
      <c r="B481" s="75" t="s">
        <v>274</v>
      </c>
      <c r="C481" s="306">
        <v>346284.85000000021</v>
      </c>
      <c r="D481" s="306">
        <v>4988535.849999995</v>
      </c>
      <c r="E481" s="306">
        <v>5334820.6999999955</v>
      </c>
      <c r="F481" s="313"/>
      <c r="G481" s="313">
        <v>40062.579999999987</v>
      </c>
      <c r="H481" s="185">
        <v>8.9853280001005009E-2</v>
      </c>
      <c r="I481" s="69"/>
    </row>
    <row r="482" spans="1:11" ht="10.5" customHeight="1" x14ac:dyDescent="0.2">
      <c r="A482" s="2"/>
      <c r="B482" s="75" t="s">
        <v>273</v>
      </c>
      <c r="C482" s="306">
        <v>1462.5</v>
      </c>
      <c r="D482" s="306">
        <v>27950</v>
      </c>
      <c r="E482" s="306">
        <v>29412.5</v>
      </c>
      <c r="F482" s="313"/>
      <c r="G482" s="313">
        <v>27792.5</v>
      </c>
      <c r="H482" s="185">
        <v>0.82952241145515848</v>
      </c>
      <c r="I482" s="69"/>
    </row>
    <row r="483" spans="1:11" ht="10.5" customHeight="1" x14ac:dyDescent="0.2">
      <c r="A483" s="2"/>
      <c r="B483" s="75" t="s">
        <v>49</v>
      </c>
      <c r="C483" s="306">
        <v>16463.45</v>
      </c>
      <c r="D483" s="306">
        <v>40999277.429875031</v>
      </c>
      <c r="E483" s="306">
        <v>41015740.879875034</v>
      </c>
      <c r="F483" s="313"/>
      <c r="G483" s="313">
        <v>133328.81000000003</v>
      </c>
      <c r="H483" s="185">
        <v>-0.17474699205586952</v>
      </c>
      <c r="I483" s="69"/>
    </row>
    <row r="484" spans="1:11" ht="10.5" customHeight="1" x14ac:dyDescent="0.2">
      <c r="A484" s="2"/>
      <c r="B484" s="37" t="s">
        <v>349</v>
      </c>
      <c r="C484" s="305"/>
      <c r="D484" s="306">
        <v>220818.03407400002</v>
      </c>
      <c r="E484" s="306">
        <v>220818.03407400002</v>
      </c>
      <c r="F484" s="313"/>
      <c r="G484" s="313"/>
      <c r="H484" s="185"/>
      <c r="I484" s="69"/>
    </row>
    <row r="485" spans="1:11" x14ac:dyDescent="0.2">
      <c r="A485" s="2"/>
      <c r="B485" s="574" t="s">
        <v>459</v>
      </c>
      <c r="C485" s="306"/>
      <c r="D485" s="306">
        <v>20609</v>
      </c>
      <c r="E485" s="306">
        <v>20609</v>
      </c>
      <c r="F485" s="313"/>
      <c r="G485" s="313"/>
      <c r="H485" s="185"/>
      <c r="I485" s="69"/>
    </row>
    <row r="486" spans="1:11" x14ac:dyDescent="0.2">
      <c r="A486" s="2"/>
      <c r="B486" s="75" t="s">
        <v>28</v>
      </c>
      <c r="C486" s="306">
        <v>199024.17000000007</v>
      </c>
      <c r="D486" s="306">
        <v>1757953.8399999999</v>
      </c>
      <c r="E486" s="306">
        <v>1956978.0099999998</v>
      </c>
      <c r="F486" s="313"/>
      <c r="G486" s="313">
        <v>3609.91</v>
      </c>
      <c r="H486" s="185">
        <v>-5.1876513963678983E-3</v>
      </c>
      <c r="I486" s="69"/>
    </row>
    <row r="487" spans="1:11" ht="10.5" customHeight="1" x14ac:dyDescent="0.2">
      <c r="A487" s="2"/>
      <c r="B487" s="37" t="s">
        <v>280</v>
      </c>
      <c r="C487" s="306"/>
      <c r="D487" s="306">
        <v>-5287812.2500000056</v>
      </c>
      <c r="E487" s="306">
        <v>-5287812.2500000056</v>
      </c>
      <c r="F487" s="313"/>
      <c r="G487" s="313">
        <v>-25342.710000000006</v>
      </c>
      <c r="H487" s="185">
        <v>0.12589424392426052</v>
      </c>
      <c r="I487" s="69"/>
    </row>
    <row r="488" spans="1:11" ht="10.5" customHeight="1" x14ac:dyDescent="0.2">
      <c r="A488" s="2"/>
      <c r="B488" s="35" t="s">
        <v>160</v>
      </c>
      <c r="C488" s="308">
        <v>30247235.400000002</v>
      </c>
      <c r="D488" s="308">
        <v>422076596.52394819</v>
      </c>
      <c r="E488" s="308">
        <v>452323831.92394823</v>
      </c>
      <c r="F488" s="315"/>
      <c r="G488" s="315">
        <v>2112739.2399999998</v>
      </c>
      <c r="H488" s="186">
        <v>8.1536423257994928E-2</v>
      </c>
      <c r="I488" s="69"/>
      <c r="K488" s="209" t="b">
        <f>IF(ABS(E488-SUM(E477:E487))&lt;0.001,TRUE,FALSE)</f>
        <v>1</v>
      </c>
    </row>
    <row r="489" spans="1:11" ht="10.5" customHeight="1" x14ac:dyDescent="0.2">
      <c r="A489" s="2"/>
      <c r="B489" s="76" t="s">
        <v>33</v>
      </c>
      <c r="C489" s="306">
        <v>18488.93</v>
      </c>
      <c r="D489" s="306">
        <v>127754.59</v>
      </c>
      <c r="E489" s="306">
        <v>146243.51999999999</v>
      </c>
      <c r="F489" s="313"/>
      <c r="G489" s="313"/>
      <c r="H489" s="185">
        <v>-0.59824245193235259</v>
      </c>
      <c r="I489" s="69"/>
    </row>
    <row r="490" spans="1:11" x14ac:dyDescent="0.2">
      <c r="A490" s="2"/>
      <c r="B490" s="76" t="s">
        <v>383</v>
      </c>
      <c r="C490" s="306"/>
      <c r="D490" s="306">
        <v>309569.45657800004</v>
      </c>
      <c r="E490" s="306">
        <v>309569.45657800004</v>
      </c>
      <c r="F490" s="313"/>
      <c r="G490" s="313"/>
      <c r="H490" s="185">
        <v>7.7772263650264906E-2</v>
      </c>
      <c r="I490" s="69"/>
    </row>
    <row r="491" spans="1:11" ht="10.5" customHeight="1" x14ac:dyDescent="0.2">
      <c r="A491" s="2"/>
      <c r="B491" s="76" t="s">
        <v>446</v>
      </c>
      <c r="C491" s="306"/>
      <c r="D491" s="306">
        <v>823976.23352999985</v>
      </c>
      <c r="E491" s="306">
        <v>823976.23352999985</v>
      </c>
      <c r="F491" s="313"/>
      <c r="G491" s="313"/>
      <c r="H491" s="185"/>
      <c r="I491" s="69"/>
    </row>
    <row r="492" spans="1:11" ht="10.5" customHeight="1" x14ac:dyDescent="0.2">
      <c r="A492" s="2"/>
      <c r="B492" s="76" t="s">
        <v>477</v>
      </c>
      <c r="C492" s="306"/>
      <c r="D492" s="306">
        <v>1375298.6979800002</v>
      </c>
      <c r="E492" s="306">
        <v>1375298.6979800002</v>
      </c>
      <c r="F492" s="313"/>
      <c r="G492" s="313">
        <v>5103.3099999999995</v>
      </c>
      <c r="H492" s="185">
        <v>-0.85235033178732333</v>
      </c>
      <c r="I492" s="69"/>
    </row>
    <row r="493" spans="1:11" ht="10.5" customHeight="1" x14ac:dyDescent="0.2">
      <c r="A493" s="2"/>
      <c r="B493" s="76" t="s">
        <v>492</v>
      </c>
      <c r="C493" s="306"/>
      <c r="D493" s="306">
        <v>302286.93701500003</v>
      </c>
      <c r="E493" s="306">
        <v>302286.93701500003</v>
      </c>
      <c r="F493" s="313"/>
      <c r="G493" s="313"/>
      <c r="H493" s="185"/>
      <c r="I493" s="69"/>
    </row>
    <row r="494" spans="1:11" x14ac:dyDescent="0.2">
      <c r="A494" s="2"/>
      <c r="B494" s="76" t="s">
        <v>439</v>
      </c>
      <c r="C494" s="306"/>
      <c r="D494" s="306">
        <v>22573879.960200004</v>
      </c>
      <c r="E494" s="306">
        <v>22573879.960200004</v>
      </c>
      <c r="F494" s="313"/>
      <c r="G494" s="313"/>
      <c r="H494" s="185">
        <v>0.76414013892984278</v>
      </c>
      <c r="I494" s="69"/>
    </row>
    <row r="495" spans="1:11" x14ac:dyDescent="0.2">
      <c r="A495" s="2"/>
      <c r="B495" s="76" t="s">
        <v>480</v>
      </c>
      <c r="C495" s="306"/>
      <c r="D495" s="306">
        <v>93010</v>
      </c>
      <c r="E495" s="306">
        <v>93010</v>
      </c>
      <c r="F495" s="313"/>
      <c r="G495" s="313"/>
      <c r="H495" s="185"/>
      <c r="I495" s="69"/>
    </row>
    <row r="496" spans="1:11" s="80" customFormat="1" ht="12.75" x14ac:dyDescent="0.2">
      <c r="A496" s="2"/>
      <c r="B496" s="76" t="s">
        <v>490</v>
      </c>
      <c r="C496" s="306">
        <v>26090.000000000004</v>
      </c>
      <c r="D496" s="306">
        <v>825320.80999999994</v>
      </c>
      <c r="E496" s="306">
        <v>851410.80999999994</v>
      </c>
      <c r="F496" s="313"/>
      <c r="G496" s="313">
        <v>4755.33</v>
      </c>
      <c r="H496" s="185"/>
      <c r="I496" s="79"/>
      <c r="J496" s="5"/>
    </row>
    <row r="497" spans="1:12" s="80" customFormat="1" ht="12.75" x14ac:dyDescent="0.2">
      <c r="A497" s="2"/>
      <c r="B497" s="76" t="s">
        <v>494</v>
      </c>
      <c r="C497" s="306"/>
      <c r="D497" s="306">
        <v>153846.89512000003</v>
      </c>
      <c r="E497" s="306">
        <v>153846.89512000003</v>
      </c>
      <c r="F497" s="313"/>
      <c r="G497" s="313"/>
      <c r="H497" s="185"/>
      <c r="I497" s="79"/>
      <c r="J497" s="5"/>
    </row>
    <row r="498" spans="1:12" s="80" customFormat="1" ht="12.75" x14ac:dyDescent="0.2">
      <c r="A498" s="2"/>
      <c r="B498" s="73" t="s">
        <v>158</v>
      </c>
      <c r="C498" s="306"/>
      <c r="D498" s="306">
        <v>33565.57</v>
      </c>
      <c r="E498" s="306">
        <v>33565.57</v>
      </c>
      <c r="F498" s="313"/>
      <c r="G498" s="313"/>
      <c r="H498" s="185">
        <v>0.18574243561102244</v>
      </c>
      <c r="I498" s="79"/>
      <c r="J498" s="5"/>
    </row>
    <row r="499" spans="1:12" ht="16.5" customHeight="1" x14ac:dyDescent="0.2">
      <c r="A499" s="77"/>
      <c r="B499" s="78" t="s">
        <v>297</v>
      </c>
      <c r="C499" s="308">
        <v>30755310.359999999</v>
      </c>
      <c r="D499" s="308">
        <v>448954791.87437123</v>
      </c>
      <c r="E499" s="308">
        <v>479710102.23437124</v>
      </c>
      <c r="F499" s="315"/>
      <c r="G499" s="315">
        <v>2133206.7399999998</v>
      </c>
      <c r="H499" s="186">
        <v>6.7194595228523335E-2</v>
      </c>
      <c r="I499" s="69"/>
      <c r="K499" s="209" t="b">
        <f>IF(ABS(E499-SUM(E475,E488,E489:E498))&lt;0.001,TRUE,FALSE)</f>
        <v>1</v>
      </c>
      <c r="L499" s="164"/>
    </row>
    <row r="500" spans="1:12" ht="12" customHeight="1" x14ac:dyDescent="0.2">
      <c r="A500" s="2"/>
      <c r="B500" s="76" t="s">
        <v>80</v>
      </c>
      <c r="C500" s="306"/>
      <c r="D500" s="306">
        <v>534384812.94999892</v>
      </c>
      <c r="E500" s="306">
        <v>534384812.94999892</v>
      </c>
      <c r="F500" s="313"/>
      <c r="G500" s="313"/>
      <c r="H500" s="185">
        <v>7.1807051715085279E-2</v>
      </c>
      <c r="I500" s="69"/>
    </row>
    <row r="501" spans="1:12" ht="12" customHeight="1" x14ac:dyDescent="0.2">
      <c r="A501" s="2"/>
      <c r="B501" s="76" t="s">
        <v>81</v>
      </c>
      <c r="C501" s="306"/>
      <c r="D501" s="306">
        <v>346224381.81000042</v>
      </c>
      <c r="E501" s="306">
        <v>346224381.81000042</v>
      </c>
      <c r="F501" s="313"/>
      <c r="G501" s="313"/>
      <c r="H501" s="185">
        <v>0.12935030334915854</v>
      </c>
      <c r="I501" s="69"/>
    </row>
    <row r="502" spans="1:12" ht="12" customHeight="1" x14ac:dyDescent="0.2">
      <c r="A502" s="2"/>
      <c r="B502" s="76" t="s">
        <v>438</v>
      </c>
      <c r="C502" s="306"/>
      <c r="D502" s="306">
        <v>37753149.180000007</v>
      </c>
      <c r="E502" s="306">
        <v>37753149.180000007</v>
      </c>
      <c r="F502" s="313"/>
      <c r="G502" s="313"/>
      <c r="H502" s="185">
        <v>0.17785951049890669</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918362343.93999934</v>
      </c>
      <c r="E506" s="308">
        <v>918362343.93999934</v>
      </c>
      <c r="F506" s="315"/>
      <c r="G506" s="315"/>
      <c r="H506" s="186">
        <v>9.693857730018296E-2</v>
      </c>
      <c r="I506" s="70"/>
      <c r="J506" s="5"/>
      <c r="K506" s="209" t="b">
        <f>IF(ABS(E506-SUM(E500:E505))&lt;0.001,TRUE,FALSE)</f>
        <v>1</v>
      </c>
    </row>
    <row r="507" spans="1:12" ht="10.5" customHeight="1" x14ac:dyDescent="0.2">
      <c r="A507" s="54"/>
      <c r="B507" s="52" t="s">
        <v>157</v>
      </c>
      <c r="C507" s="308">
        <v>1159770355.6299968</v>
      </c>
      <c r="D507" s="308">
        <v>4524865960.7632875</v>
      </c>
      <c r="E507" s="308">
        <v>5684636316.3932858</v>
      </c>
      <c r="F507" s="315">
        <v>151099424.65101486</v>
      </c>
      <c r="G507" s="315">
        <v>24402194.857004985</v>
      </c>
      <c r="H507" s="186">
        <v>9.9352548558116371E-2</v>
      </c>
      <c r="I507" s="69"/>
      <c r="K507" s="209" t="b">
        <f>IF(ABS(E507-SUM(E421,E407,E452:E453,E473,E474,E475,E488:E498,E506))&lt;0.001,TRUE,FALSE)</f>
        <v>1</v>
      </c>
    </row>
    <row r="508" spans="1:12" ht="10.5" customHeight="1" x14ac:dyDescent="0.2">
      <c r="A508" s="2"/>
      <c r="B508" s="167" t="s">
        <v>181</v>
      </c>
      <c r="C508" s="319"/>
      <c r="D508" s="319"/>
      <c r="E508" s="319"/>
      <c r="F508" s="320"/>
      <c r="G508" s="320"/>
      <c r="H508" s="240"/>
      <c r="I508" s="69"/>
    </row>
    <row r="509" spans="1:12" s="28" customFormat="1" x14ac:dyDescent="0.2">
      <c r="A509" s="2"/>
      <c r="B509" s="168" t="s">
        <v>182</v>
      </c>
      <c r="C509" s="321"/>
      <c r="D509" s="321"/>
      <c r="E509" s="321"/>
      <c r="F509" s="322"/>
      <c r="G509" s="322"/>
      <c r="H509" s="194"/>
      <c r="I509" s="70"/>
      <c r="J509" s="5"/>
    </row>
    <row r="510" spans="1:12" s="28" customFormat="1" ht="12.75" x14ac:dyDescent="0.2">
      <c r="A510" s="54"/>
      <c r="B510" s="212" t="s">
        <v>31</v>
      </c>
      <c r="C510" s="431">
        <v>2173322572.6099968</v>
      </c>
      <c r="D510" s="431">
        <v>5636069441.4492626</v>
      </c>
      <c r="E510" s="431">
        <v>7809392014.0592566</v>
      </c>
      <c r="F510" s="432"/>
      <c r="G510" s="432">
        <v>36761834.131587982</v>
      </c>
      <c r="H510" s="433">
        <v>0.10470592130782963</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33058.789999999994</v>
      </c>
      <c r="E514" s="323">
        <v>33058.789999999994</v>
      </c>
      <c r="F514" s="324"/>
      <c r="G514" s="324"/>
      <c r="H514" s="433">
        <v>-1.7034236767238475E-2</v>
      </c>
      <c r="I514" s="70"/>
    </row>
    <row r="515" spans="1:11" s="28" customFormat="1" ht="12" x14ac:dyDescent="0.2">
      <c r="A515" s="54"/>
      <c r="B515" s="229" t="s">
        <v>421</v>
      </c>
      <c r="C515" s="229"/>
      <c r="D515" s="323">
        <v>-28257.799261999993</v>
      </c>
      <c r="E515" s="323">
        <v>-28257.799261999993</v>
      </c>
      <c r="F515" s="323"/>
      <c r="G515" s="324"/>
      <c r="H515" s="433"/>
      <c r="I515" s="70"/>
    </row>
    <row r="516" spans="1:11" s="28" customFormat="1" ht="12" hidden="1" x14ac:dyDescent="0.2">
      <c r="A516" s="54"/>
      <c r="B516" s="229" t="s">
        <v>495</v>
      </c>
      <c r="C516" s="323"/>
      <c r="D516" s="323"/>
      <c r="E516" s="323"/>
      <c r="F516" s="323"/>
      <c r="G516" s="324"/>
      <c r="H516" s="433"/>
      <c r="I516" s="70"/>
    </row>
    <row r="517" spans="1:11" s="28" customFormat="1" ht="12" x14ac:dyDescent="0.2">
      <c r="A517" s="54"/>
      <c r="B517" s="229" t="s">
        <v>389</v>
      </c>
      <c r="C517" s="323"/>
      <c r="D517" s="323">
        <v>7300.19</v>
      </c>
      <c r="E517" s="323">
        <v>7300.19</v>
      </c>
      <c r="F517" s="323"/>
      <c r="G517" s="324"/>
      <c r="H517" s="433">
        <v>0.62467257023187672</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MOIS DE FEVRIER 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597"/>
      <c r="C525" s="598"/>
      <c r="D525" s="87"/>
      <c r="E525" s="88" t="s">
        <v>6</v>
      </c>
      <c r="F525" s="339" t="str">
        <f>$H$5</f>
        <v>GAM</v>
      </c>
      <c r="G525" s="197"/>
      <c r="H525" s="89"/>
      <c r="I525" s="20"/>
    </row>
    <row r="526" spans="1:11" ht="12.75" customHeight="1" x14ac:dyDescent="0.2">
      <c r="B526" s="616" t="s">
        <v>296</v>
      </c>
      <c r="C526" s="617"/>
      <c r="D526" s="90"/>
      <c r="E526" s="301"/>
      <c r="F526" s="239"/>
      <c r="G526" s="199"/>
      <c r="H526" s="90"/>
      <c r="I526" s="20"/>
    </row>
    <row r="527" spans="1:11" ht="18.75" customHeight="1" x14ac:dyDescent="0.2">
      <c r="A527" s="91"/>
      <c r="B527" s="622" t="s">
        <v>295</v>
      </c>
      <c r="C527" s="623"/>
      <c r="D527" s="93"/>
      <c r="E527" s="303"/>
      <c r="F527" s="237"/>
      <c r="G527" s="200"/>
      <c r="H527" s="93"/>
      <c r="I527" s="20"/>
    </row>
    <row r="528" spans="1:11" s="95" customFormat="1" ht="9" customHeight="1" x14ac:dyDescent="0.2">
      <c r="A528" s="6"/>
      <c r="B528" s="620"/>
      <c r="C528" s="621"/>
      <c r="D528" s="90"/>
      <c r="E528" s="301"/>
      <c r="F528" s="239"/>
      <c r="G528" s="199"/>
      <c r="H528" s="90"/>
      <c r="I528" s="94"/>
      <c r="J528" s="104"/>
    </row>
    <row r="529" spans="1:11" ht="18" customHeight="1" x14ac:dyDescent="0.2">
      <c r="A529" s="91"/>
      <c r="B529" s="92" t="s">
        <v>294</v>
      </c>
      <c r="C529" s="172"/>
      <c r="D529" s="93"/>
      <c r="E529" s="303">
        <v>5910534617.2549524</v>
      </c>
      <c r="F529" s="237">
        <v>5.7546685827305488E-3</v>
      </c>
      <c r="G529" s="200"/>
      <c r="H529" s="93"/>
      <c r="I529" s="20"/>
      <c r="J529" s="104"/>
      <c r="K529" s="209" t="b">
        <f>IF(ABS(E529-SUM(E530,E535,E547:E548,E551:E556))&lt;0.001,TRUE,FALSE)</f>
        <v>1</v>
      </c>
    </row>
    <row r="530" spans="1:11" ht="15" customHeight="1" x14ac:dyDescent="0.2">
      <c r="B530" s="618" t="s">
        <v>410</v>
      </c>
      <c r="C530" s="619"/>
      <c r="D530" s="90"/>
      <c r="E530" s="303">
        <v>1409099239.4733834</v>
      </c>
      <c r="F530" s="237">
        <v>6.1852567760572574E-2</v>
      </c>
      <c r="G530" s="201"/>
      <c r="H530" s="90"/>
      <c r="I530" s="20"/>
      <c r="J530" s="104"/>
      <c r="K530" s="209" t="b">
        <f>IF(ABS(E530-SUM(E531:E534))&lt;0.001,TRUE,FALSE)</f>
        <v>1</v>
      </c>
    </row>
    <row r="531" spans="1:11" ht="15" customHeight="1" x14ac:dyDescent="0.2">
      <c r="B531" s="609" t="s">
        <v>72</v>
      </c>
      <c r="C531" s="610"/>
      <c r="D531" s="90"/>
      <c r="E531" s="301">
        <v>98971828.307520032</v>
      </c>
      <c r="F531" s="239">
        <v>7.7358906162837915E-2</v>
      </c>
      <c r="G531" s="199"/>
      <c r="H531" s="90"/>
      <c r="I531" s="20"/>
      <c r="J531" s="104"/>
    </row>
    <row r="532" spans="1:11" ht="15" customHeight="1" x14ac:dyDescent="0.2">
      <c r="B532" s="421" t="s">
        <v>404</v>
      </c>
      <c r="C532" s="404"/>
      <c r="D532" s="90"/>
      <c r="E532" s="301">
        <v>1304949478.2744863</v>
      </c>
      <c r="F532" s="239">
        <v>6.0531352656820081E-2</v>
      </c>
      <c r="G532" s="199"/>
      <c r="H532" s="90"/>
      <c r="I532" s="20"/>
      <c r="J532" s="104"/>
    </row>
    <row r="533" spans="1:11" ht="15" customHeight="1" x14ac:dyDescent="0.2">
      <c r="B533" s="421" t="s">
        <v>407</v>
      </c>
      <c r="C533" s="404"/>
      <c r="D533" s="90"/>
      <c r="E533" s="301">
        <v>3930726.7177730012</v>
      </c>
      <c r="F533" s="239">
        <v>0.15194210925817098</v>
      </c>
      <c r="G533" s="199"/>
      <c r="H533" s="90"/>
      <c r="I533" s="20"/>
      <c r="J533" s="104"/>
    </row>
    <row r="534" spans="1:11" ht="15" customHeight="1" x14ac:dyDescent="0.2">
      <c r="B534" s="421" t="s">
        <v>405</v>
      </c>
      <c r="C534" s="404"/>
      <c r="D534" s="90"/>
      <c r="E534" s="301">
        <v>1247206.1736040001</v>
      </c>
      <c r="F534" s="239">
        <v>-2.1462386232807829E-2</v>
      </c>
      <c r="G534" s="199"/>
      <c r="H534" s="90"/>
      <c r="I534" s="20"/>
      <c r="J534" s="104"/>
    </row>
    <row r="535" spans="1:11" ht="15" customHeight="1" x14ac:dyDescent="0.2">
      <c r="B535" s="601" t="s">
        <v>71</v>
      </c>
      <c r="C535" s="602"/>
      <c r="D535" s="90"/>
      <c r="E535" s="303">
        <v>3842018685.2980161</v>
      </c>
      <c r="F535" s="237">
        <v>9.5437633573824732E-2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c r="F537" s="239"/>
      <c r="G537" s="199"/>
      <c r="H537" s="90"/>
      <c r="I537" s="20"/>
      <c r="J537" s="104"/>
    </row>
    <row r="538" spans="1:11" ht="15" customHeight="1" x14ac:dyDescent="0.2">
      <c r="B538" s="624" t="s">
        <v>413</v>
      </c>
      <c r="C538" s="625"/>
      <c r="D538" s="90"/>
      <c r="E538" s="301">
        <v>2973832506.3400002</v>
      </c>
      <c r="F538" s="239">
        <v>0.11395282751335656</v>
      </c>
      <c r="G538" s="199"/>
      <c r="H538" s="90"/>
      <c r="I538" s="20"/>
      <c r="J538" s="104"/>
    </row>
    <row r="539" spans="1:11" ht="15" customHeight="1" x14ac:dyDescent="0.2">
      <c r="B539" s="609" t="s">
        <v>357</v>
      </c>
      <c r="C539" s="610"/>
      <c r="D539" s="90"/>
      <c r="E539" s="301">
        <v>529493866.01999998</v>
      </c>
      <c r="F539" s="239">
        <v>8.2943644336310074E-2</v>
      </c>
      <c r="G539" s="199"/>
      <c r="H539" s="90"/>
      <c r="I539" s="20"/>
      <c r="J539" s="104"/>
    </row>
    <row r="540" spans="1:11" ht="15" customHeight="1" x14ac:dyDescent="0.2">
      <c r="B540" s="609" t="s">
        <v>358</v>
      </c>
      <c r="C540" s="610"/>
      <c r="D540" s="90"/>
      <c r="E540" s="301">
        <v>95573242.420000017</v>
      </c>
      <c r="F540" s="239">
        <v>-4.6146410308150365E-2</v>
      </c>
      <c r="G540" s="199"/>
      <c r="H540" s="90"/>
      <c r="I540" s="20"/>
      <c r="J540" s="104"/>
    </row>
    <row r="541" spans="1:11" ht="12.75" customHeight="1" x14ac:dyDescent="0.2">
      <c r="B541" s="609" t="s">
        <v>359</v>
      </c>
      <c r="C541" s="610"/>
      <c r="D541" s="90"/>
      <c r="E541" s="301">
        <v>243119070.51801538</v>
      </c>
      <c r="F541" s="239">
        <v>-2.1784023803242625E-2</v>
      </c>
      <c r="G541" s="199"/>
      <c r="H541" s="90"/>
      <c r="I541" s="20"/>
      <c r="J541" s="104"/>
      <c r="K541" s="209" t="b">
        <f>IF(ABS(E541-SUM(E542:E546))&lt;0.001,TRUE,FALSE)</f>
        <v>1</v>
      </c>
    </row>
    <row r="542" spans="1:11" ht="15" customHeight="1" x14ac:dyDescent="0.2">
      <c r="B542" s="614" t="s">
        <v>394</v>
      </c>
      <c r="C542" s="615"/>
      <c r="D542" s="90"/>
      <c r="E542" s="301">
        <v>202398537.42215002</v>
      </c>
      <c r="F542" s="239">
        <v>-6.5359535808649838E-2</v>
      </c>
      <c r="G542" s="199"/>
      <c r="H542" s="90"/>
      <c r="I542" s="20"/>
      <c r="J542" s="104"/>
    </row>
    <row r="543" spans="1:11" ht="15" customHeight="1" x14ac:dyDescent="0.2">
      <c r="B543" s="614" t="s">
        <v>395</v>
      </c>
      <c r="C543" s="615"/>
      <c r="D543" s="90"/>
      <c r="E543" s="301">
        <v>4122914.1736790012</v>
      </c>
      <c r="F543" s="239">
        <v>0.11018115517451865</v>
      </c>
      <c r="G543" s="199"/>
      <c r="H543" s="90"/>
      <c r="I543" s="20"/>
      <c r="J543" s="104"/>
    </row>
    <row r="544" spans="1:11" ht="15" customHeight="1" x14ac:dyDescent="0.2">
      <c r="B544" s="614" t="s">
        <v>396</v>
      </c>
      <c r="C544" s="615"/>
      <c r="D544" s="90"/>
      <c r="E544" s="301">
        <v>5304056.4001310002</v>
      </c>
      <c r="F544" s="239">
        <v>-0.22663751068663329</v>
      </c>
      <c r="G544" s="199"/>
      <c r="H544" s="90"/>
      <c r="I544" s="20"/>
      <c r="J544" s="104"/>
    </row>
    <row r="545" spans="1:11" ht="15" customHeight="1" x14ac:dyDescent="0.2">
      <c r="B545" s="614" t="s">
        <v>397</v>
      </c>
      <c r="C545" s="615"/>
      <c r="D545" s="90"/>
      <c r="E545" s="301">
        <v>1722087.9694080004</v>
      </c>
      <c r="F545" s="239">
        <v>5.378978634467968E-2</v>
      </c>
      <c r="G545" s="199"/>
      <c r="H545" s="90"/>
      <c r="I545" s="20"/>
      <c r="J545" s="104"/>
    </row>
    <row r="546" spans="1:11" ht="12.75" x14ac:dyDescent="0.2">
      <c r="B546" s="630" t="s">
        <v>406</v>
      </c>
      <c r="C546" s="631"/>
      <c r="D546" s="90"/>
      <c r="E546" s="301">
        <v>29571474.552647397</v>
      </c>
      <c r="F546" s="239">
        <v>0.49543660438753512</v>
      </c>
      <c r="G546" s="199"/>
      <c r="H546" s="90"/>
      <c r="I546" s="20"/>
      <c r="J546" s="104"/>
    </row>
    <row r="547" spans="1:11" ht="18.75" customHeight="1" x14ac:dyDescent="0.2">
      <c r="B547" s="601" t="s">
        <v>362</v>
      </c>
      <c r="C547" s="602"/>
      <c r="D547" s="90"/>
      <c r="E547" s="303">
        <v>1811355.7900000005</v>
      </c>
      <c r="F547" s="237">
        <v>0.21280336893583462</v>
      </c>
      <c r="G547" s="199"/>
      <c r="H547" s="90"/>
      <c r="I547" s="20"/>
      <c r="J547" s="104"/>
      <c r="K547" s="209"/>
    </row>
    <row r="548" spans="1:11" ht="27.75" customHeight="1" x14ac:dyDescent="0.2">
      <c r="B548" s="611" t="s">
        <v>363</v>
      </c>
      <c r="C548" s="613"/>
      <c r="D548" s="90"/>
      <c r="E548" s="303">
        <v>657605336.69355297</v>
      </c>
      <c r="F548" s="237">
        <v>-0.3682410282709998</v>
      </c>
      <c r="G548" s="201"/>
      <c r="H548" s="90"/>
      <c r="I548" s="20"/>
      <c r="J548" s="104"/>
      <c r="K548" s="209" t="b">
        <f>IF(ABS(E548-SUM(E549:E550))&lt;0.001,TRUE,FALSE)</f>
        <v>1</v>
      </c>
    </row>
    <row r="549" spans="1:11" ht="17.25" customHeight="1" x14ac:dyDescent="0.2">
      <c r="B549" s="423" t="s">
        <v>408</v>
      </c>
      <c r="C549" s="405"/>
      <c r="D549" s="90"/>
      <c r="E549" s="301">
        <v>646690634.33758593</v>
      </c>
      <c r="F549" s="239">
        <v>-0.36799868525600854</v>
      </c>
      <c r="G549" s="201"/>
      <c r="H549" s="90"/>
      <c r="I549" s="20"/>
      <c r="J549" s="104"/>
    </row>
    <row r="550" spans="1:11" ht="24" customHeight="1" x14ac:dyDescent="0.2">
      <c r="B550" s="423" t="s">
        <v>409</v>
      </c>
      <c r="C550" s="405"/>
      <c r="D550" s="90"/>
      <c r="E550" s="301">
        <v>10914702.355966995</v>
      </c>
      <c r="F550" s="239">
        <v>-0.38227537221259322</v>
      </c>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9"/>
      <c r="D552" s="360"/>
      <c r="E552" s="301"/>
      <c r="F552" s="239"/>
      <c r="G552" s="361"/>
      <c r="H552" s="360"/>
      <c r="I552" s="362"/>
      <c r="J552" s="359"/>
    </row>
    <row r="553" spans="1:11" s="363" customFormat="1" ht="19.5" customHeight="1" x14ac:dyDescent="0.2">
      <c r="A553" s="356"/>
      <c r="B553" s="611" t="s">
        <v>366</v>
      </c>
      <c r="C553" s="629"/>
      <c r="D553" s="360"/>
      <c r="E553" s="301"/>
      <c r="F553" s="239"/>
      <c r="G553" s="361"/>
      <c r="H553" s="360"/>
      <c r="I553" s="362"/>
      <c r="J553" s="359"/>
    </row>
    <row r="554" spans="1:11" s="363" customFormat="1" ht="18.75" customHeight="1" x14ac:dyDescent="0.2">
      <c r="A554" s="356"/>
      <c r="B554" s="611" t="s">
        <v>367</v>
      </c>
      <c r="C554" s="629"/>
      <c r="D554" s="360"/>
      <c r="E554" s="301"/>
      <c r="F554" s="239"/>
      <c r="G554" s="361"/>
      <c r="H554" s="360"/>
      <c r="I554" s="362"/>
      <c r="J554" s="359"/>
    </row>
    <row r="555" spans="1:11" ht="12.75" customHeight="1" x14ac:dyDescent="0.2">
      <c r="A555" s="356"/>
      <c r="B555" s="611" t="s">
        <v>368</v>
      </c>
      <c r="C555" s="612"/>
      <c r="D555" s="360"/>
      <c r="E555" s="301"/>
      <c r="F555" s="239"/>
      <c r="G555" s="361"/>
      <c r="H555" s="360"/>
      <c r="I555" s="20"/>
      <c r="J555" s="104"/>
    </row>
    <row r="556" spans="1:11" s="95" customFormat="1" ht="16.5" customHeight="1" x14ac:dyDescent="0.2">
      <c r="A556" s="6"/>
      <c r="B556" s="611" t="s">
        <v>369</v>
      </c>
      <c r="C556" s="612"/>
      <c r="D556" s="90"/>
      <c r="E556" s="301"/>
      <c r="F556" s="239"/>
      <c r="G556" s="201"/>
      <c r="H556" s="90"/>
      <c r="I556" s="94"/>
      <c r="J556" s="104"/>
    </row>
    <row r="557" spans="1:11" s="95" customFormat="1" ht="16.5" customHeight="1" x14ac:dyDescent="0.2">
      <c r="A557" s="91"/>
      <c r="B557" s="599" t="s">
        <v>66</v>
      </c>
      <c r="C557" s="600"/>
      <c r="D557" s="93"/>
      <c r="E557" s="303">
        <v>213387569.15900216</v>
      </c>
      <c r="F557" s="237">
        <v>7.1997174306003942E-2</v>
      </c>
      <c r="G557" s="200"/>
      <c r="H557" s="93"/>
      <c r="I557" s="94"/>
      <c r="J557" s="104"/>
    </row>
    <row r="558" spans="1:11" ht="16.5" customHeight="1" x14ac:dyDescent="0.2">
      <c r="A558" s="91"/>
      <c r="B558" s="601" t="s">
        <v>375</v>
      </c>
      <c r="C558" s="602"/>
      <c r="D558" s="93"/>
      <c r="E558" s="301">
        <v>210903828.72900277</v>
      </c>
      <c r="F558" s="239">
        <v>7.0652263699230611E-2</v>
      </c>
      <c r="G558" s="200"/>
      <c r="H558" s="93"/>
      <c r="I558" s="20"/>
      <c r="J558" s="104"/>
    </row>
    <row r="559" spans="1:11" ht="13.5" customHeight="1" x14ac:dyDescent="0.2">
      <c r="B559" s="601" t="s">
        <v>236</v>
      </c>
      <c r="C559" s="602"/>
      <c r="D559" s="90"/>
      <c r="E559" s="301">
        <v>-35704</v>
      </c>
      <c r="F559" s="239">
        <v>-0.87745239370100359</v>
      </c>
      <c r="G559" s="199"/>
      <c r="H559" s="90"/>
      <c r="I559" s="20"/>
      <c r="J559" s="104"/>
    </row>
    <row r="560" spans="1:11" s="95" customFormat="1" ht="16.5" customHeight="1" x14ac:dyDescent="0.2">
      <c r="A560" s="6"/>
      <c r="B560" s="601" t="s">
        <v>316</v>
      </c>
      <c r="C560" s="602"/>
      <c r="D560" s="90"/>
      <c r="E560" s="301">
        <v>-2568</v>
      </c>
      <c r="F560" s="239">
        <v>-0.35151515151515156</v>
      </c>
      <c r="G560" s="199"/>
      <c r="H560" s="90"/>
      <c r="I560" s="94"/>
      <c r="J560" s="104"/>
    </row>
    <row r="561" spans="1:11" ht="18" customHeight="1" x14ac:dyDescent="0.2">
      <c r="A561" s="91"/>
      <c r="B561" s="599" t="s">
        <v>67</v>
      </c>
      <c r="C561" s="600"/>
      <c r="D561" s="93"/>
      <c r="E561" s="303">
        <v>33660932.693234645</v>
      </c>
      <c r="F561" s="237">
        <v>0.10038982925305673</v>
      </c>
      <c r="G561" s="200"/>
      <c r="H561" s="93"/>
      <c r="I561" s="20"/>
      <c r="J561" s="104"/>
      <c r="K561" s="209" t="b">
        <f>IF(ABS(E561-SUM(E562:E563))&lt;0.001,TRUE,FALSE)</f>
        <v>1</v>
      </c>
    </row>
    <row r="562" spans="1:11" ht="12.75" x14ac:dyDescent="0.2">
      <c r="B562" s="601" t="s">
        <v>68</v>
      </c>
      <c r="C562" s="602"/>
      <c r="D562" s="90"/>
      <c r="E562" s="301">
        <v>28850859.816129658</v>
      </c>
      <c r="F562" s="239">
        <v>9.1869810883414171E-2</v>
      </c>
      <c r="G562" s="199"/>
      <c r="H562" s="90"/>
      <c r="I562" s="20"/>
      <c r="J562" s="104"/>
    </row>
    <row r="563" spans="1:11" s="95" customFormat="1" ht="12.75" x14ac:dyDescent="0.2">
      <c r="A563" s="6"/>
      <c r="B563" s="601" t="s">
        <v>69</v>
      </c>
      <c r="C563" s="602"/>
      <c r="D563" s="90"/>
      <c r="E563" s="301">
        <v>4810072.8771049874</v>
      </c>
      <c r="F563" s="239">
        <v>0.15442055850638869</v>
      </c>
      <c r="G563" s="199"/>
      <c r="H563" s="90"/>
      <c r="I563" s="94"/>
      <c r="J563" s="104"/>
    </row>
    <row r="564" spans="1:11" ht="31.5" customHeight="1" x14ac:dyDescent="0.2">
      <c r="A564" s="91"/>
      <c r="B564" s="632" t="s">
        <v>293</v>
      </c>
      <c r="C564" s="633"/>
      <c r="D564" s="98"/>
      <c r="E564" s="326">
        <v>6157583119.1071901</v>
      </c>
      <c r="F564" s="243">
        <v>8.3881292555532116E-3</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FEVRIER 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88" t="s">
        <v>6</v>
      </c>
      <c r="F568" s="339" t="str">
        <f>$H$5</f>
        <v>GAM</v>
      </c>
      <c r="G568" s="89"/>
      <c r="H568" s="20"/>
    </row>
    <row r="569" spans="1:11" s="104" customFormat="1" ht="27" customHeight="1" x14ac:dyDescent="0.2">
      <c r="A569" s="6"/>
      <c r="B569" s="634" t="s">
        <v>292</v>
      </c>
      <c r="C569" s="635"/>
      <c r="D569" s="636"/>
      <c r="E569" s="101"/>
      <c r="F569" s="176"/>
      <c r="G569" s="102"/>
      <c r="H569" s="103"/>
    </row>
    <row r="570" spans="1:11" s="104" customFormat="1" ht="32.25" customHeight="1" x14ac:dyDescent="0.2">
      <c r="A570" s="6"/>
      <c r="B570" s="626" t="s">
        <v>291</v>
      </c>
      <c r="C570" s="627"/>
      <c r="D570" s="628"/>
      <c r="E570" s="327">
        <v>1029882214.9821252</v>
      </c>
      <c r="F570" s="177">
        <v>0.1324102915361558</v>
      </c>
      <c r="G570" s="105"/>
      <c r="H570" s="106"/>
      <c r="K570" s="209" t="b">
        <f>IF(ABS(E570-SUM(E571,E585,E593:E594,E598))&lt;0.001,TRUE,FALSE)</f>
        <v>1</v>
      </c>
    </row>
    <row r="571" spans="1:11" s="104" customFormat="1" ht="28.5" customHeight="1" x14ac:dyDescent="0.2">
      <c r="A571" s="6"/>
      <c r="B571" s="595" t="s">
        <v>183</v>
      </c>
      <c r="C571" s="596"/>
      <c r="D571" s="637"/>
      <c r="E571" s="327">
        <v>824163601.65467691</v>
      </c>
      <c r="F571" s="177">
        <v>0.12264864714598267</v>
      </c>
      <c r="G571" s="109"/>
      <c r="H571" s="106"/>
      <c r="K571" s="209" t="b">
        <f>IF(ABS(E571-SUM(E572:E584))&lt;0.001,TRUE,FALSE)</f>
        <v>1</v>
      </c>
    </row>
    <row r="572" spans="1:11" s="104" customFormat="1" ht="12.75" x14ac:dyDescent="0.2">
      <c r="A572" s="6"/>
      <c r="B572" s="603" t="s">
        <v>53</v>
      </c>
      <c r="C572" s="604"/>
      <c r="D572" s="605"/>
      <c r="E572" s="328">
        <v>642499559.82999873</v>
      </c>
      <c r="F572" s="174">
        <v>0.13794534035294981</v>
      </c>
      <c r="G572" s="109"/>
      <c r="H572" s="106"/>
    </row>
    <row r="573" spans="1:11" s="104" customFormat="1" ht="12.75" x14ac:dyDescent="0.2">
      <c r="A573" s="6"/>
      <c r="B573" s="169" t="s">
        <v>360</v>
      </c>
      <c r="C573" s="383"/>
      <c r="D573" s="384"/>
      <c r="E573" s="328">
        <v>1154558.4939450009</v>
      </c>
      <c r="F573" s="174"/>
      <c r="G573" s="109"/>
      <c r="H573" s="106"/>
    </row>
    <row r="574" spans="1:11" s="104" customFormat="1" ht="42.75" customHeight="1" x14ac:dyDescent="0.2">
      <c r="A574" s="6"/>
      <c r="B574" s="603" t="s">
        <v>429</v>
      </c>
      <c r="C574" s="604"/>
      <c r="D574" s="605"/>
      <c r="E574" s="328">
        <v>35266391.269999921</v>
      </c>
      <c r="F574" s="174">
        <v>0.15558404683742677</v>
      </c>
      <c r="G574" s="109"/>
      <c r="H574" s="106"/>
    </row>
    <row r="575" spans="1:11" s="104" customFormat="1" ht="15" customHeight="1" x14ac:dyDescent="0.2">
      <c r="A575" s="6"/>
      <c r="B575" s="603" t="s">
        <v>54</v>
      </c>
      <c r="C575" s="604"/>
      <c r="D575" s="605"/>
      <c r="E575" s="328">
        <v>2156542.7499999991</v>
      </c>
      <c r="F575" s="174">
        <v>-2.8087620817378256E-2</v>
      </c>
      <c r="G575" s="109"/>
      <c r="H575" s="106"/>
    </row>
    <row r="576" spans="1:11" s="104" customFormat="1" ht="15" customHeight="1" x14ac:dyDescent="0.2">
      <c r="A576" s="6"/>
      <c r="B576" s="603" t="s">
        <v>496</v>
      </c>
      <c r="C576" s="604"/>
      <c r="D576" s="605"/>
      <c r="E576" s="328">
        <v>5431905.0399999907</v>
      </c>
      <c r="F576" s="174">
        <v>0.10773619900833253</v>
      </c>
      <c r="G576" s="109"/>
      <c r="H576" s="106"/>
    </row>
    <row r="577" spans="1:11" s="104" customFormat="1" ht="12.75" x14ac:dyDescent="0.2">
      <c r="A577" s="6"/>
      <c r="B577" s="603" t="s">
        <v>302</v>
      </c>
      <c r="C577" s="604"/>
      <c r="D577" s="605"/>
      <c r="E577" s="328">
        <v>635.6400000000001</v>
      </c>
      <c r="F577" s="174"/>
      <c r="G577" s="109"/>
      <c r="H577" s="106"/>
    </row>
    <row r="578" spans="1:11" s="104" customFormat="1" ht="12.75" x14ac:dyDescent="0.2">
      <c r="A578" s="6"/>
      <c r="B578" s="169" t="s">
        <v>184</v>
      </c>
      <c r="C578" s="170"/>
      <c r="D578" s="171"/>
      <c r="E578" s="328">
        <v>53863584.289999962</v>
      </c>
      <c r="F578" s="174">
        <v>-1.5778717237659667E-2</v>
      </c>
      <c r="G578" s="109"/>
      <c r="H578" s="110"/>
    </row>
    <row r="579" spans="1:11" s="104" customFormat="1" ht="12.75" x14ac:dyDescent="0.2">
      <c r="A579" s="6"/>
      <c r="B579" s="395" t="s">
        <v>373</v>
      </c>
      <c r="C579" s="170"/>
      <c r="D579" s="171"/>
      <c r="E579" s="328">
        <v>68683005.289999977</v>
      </c>
      <c r="F579" s="174">
        <v>6.4617329240021837E-2</v>
      </c>
      <c r="G579" s="109"/>
      <c r="H579" s="110"/>
    </row>
    <row r="580" spans="1:11" s="104" customFormat="1" ht="14.25" customHeight="1" x14ac:dyDescent="0.2">
      <c r="A580" s="6"/>
      <c r="B580" s="169" t="s">
        <v>185</v>
      </c>
      <c r="C580" s="170"/>
      <c r="D580" s="171"/>
      <c r="E580" s="328">
        <v>72341.427248999986</v>
      </c>
      <c r="F580" s="174">
        <v>5.449243511475288E-2</v>
      </c>
      <c r="G580" s="109"/>
      <c r="H580" s="110"/>
    </row>
    <row r="581" spans="1:11" s="104" customFormat="1" ht="12.75" x14ac:dyDescent="0.2">
      <c r="A581" s="6"/>
      <c r="B581" s="603" t="s">
        <v>186</v>
      </c>
      <c r="C581" s="604"/>
      <c r="D581" s="605"/>
      <c r="E581" s="328">
        <v>14794431.444881849</v>
      </c>
      <c r="F581" s="174">
        <v>3.8879327748046144E-2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90205.178602456755</v>
      </c>
      <c r="F583" s="174">
        <v>0.30893559321860575</v>
      </c>
      <c r="G583" s="109"/>
      <c r="H583" s="106"/>
    </row>
    <row r="584" spans="1:11" s="104" customFormat="1" ht="21" customHeight="1" x14ac:dyDescent="0.2">
      <c r="A584" s="6"/>
      <c r="B584" s="603" t="s">
        <v>378</v>
      </c>
      <c r="C584" s="604"/>
      <c r="D584" s="605"/>
      <c r="E584" s="328">
        <v>150441</v>
      </c>
      <c r="F584" s="174">
        <v>-0.49227311232083371</v>
      </c>
      <c r="G584" s="109"/>
      <c r="H584" s="106"/>
    </row>
    <row r="585" spans="1:11" s="104" customFormat="1" ht="18" customHeight="1" x14ac:dyDescent="0.2">
      <c r="A585" s="6"/>
      <c r="B585" s="595" t="s">
        <v>55</v>
      </c>
      <c r="C585" s="596"/>
      <c r="D585" s="637"/>
      <c r="E585" s="327">
        <v>23113813.877447996</v>
      </c>
      <c r="F585" s="177">
        <v>0.22111830396924947</v>
      </c>
      <c r="G585" s="108"/>
      <c r="H585" s="106"/>
      <c r="K585" s="209" t="b">
        <f>IF(ABS(E585-SUM(E586,E589,E592))&lt;0.001,TRUE,FALSE)</f>
        <v>1</v>
      </c>
    </row>
    <row r="586" spans="1:11" s="104" customFormat="1" ht="15" customHeight="1" x14ac:dyDescent="0.2">
      <c r="A586" s="6"/>
      <c r="B586" s="606" t="s">
        <v>56</v>
      </c>
      <c r="C586" s="607"/>
      <c r="D586" s="608"/>
      <c r="E586" s="328">
        <v>13100710.782086994</v>
      </c>
      <c r="F586" s="174">
        <v>8.4927061866107323E-2</v>
      </c>
      <c r="G586" s="109"/>
      <c r="H586" s="106"/>
      <c r="K586" s="209" t="b">
        <f>IF(ABS(E586-SUM(E587:E588))&lt;0.001,TRUE,FALSE)</f>
        <v>1</v>
      </c>
    </row>
    <row r="587" spans="1:11" s="104" customFormat="1" ht="15" customHeight="1" x14ac:dyDescent="0.2">
      <c r="A587" s="6"/>
      <c r="B587" s="603" t="s">
        <v>57</v>
      </c>
      <c r="C587" s="604"/>
      <c r="D587" s="605"/>
      <c r="E587" s="328">
        <v>467596.80999999633</v>
      </c>
      <c r="F587" s="174">
        <v>0.12710187494049419</v>
      </c>
      <c r="G587" s="109"/>
      <c r="H587" s="111"/>
    </row>
    <row r="588" spans="1:11" s="104" customFormat="1" ht="18" customHeight="1" x14ac:dyDescent="0.2">
      <c r="A588" s="24"/>
      <c r="B588" s="603" t="s">
        <v>58</v>
      </c>
      <c r="C588" s="604"/>
      <c r="D588" s="605"/>
      <c r="E588" s="328">
        <v>12633113.972086998</v>
      </c>
      <c r="F588" s="174">
        <v>8.3426511496275557E-2</v>
      </c>
      <c r="G588" s="109"/>
      <c r="H588" s="112"/>
    </row>
    <row r="589" spans="1:11" s="104" customFormat="1" ht="15" customHeight="1" x14ac:dyDescent="0.2">
      <c r="A589" s="24"/>
      <c r="B589" s="606" t="s">
        <v>379</v>
      </c>
      <c r="C589" s="607"/>
      <c r="D589" s="608"/>
      <c r="E589" s="328">
        <v>10013103.095361004</v>
      </c>
      <c r="F589" s="174">
        <v>0.46108455053154196</v>
      </c>
      <c r="G589" s="109"/>
      <c r="H589" s="107"/>
      <c r="K589" s="209" t="b">
        <f>IF(ABS(E589-SUM(E590:E591))&lt;0.001,TRUE,FALSE)</f>
        <v>1</v>
      </c>
    </row>
    <row r="590" spans="1:11" s="104" customFormat="1" ht="15" customHeight="1" x14ac:dyDescent="0.2">
      <c r="A590" s="6"/>
      <c r="B590" s="603" t="s">
        <v>372</v>
      </c>
      <c r="C590" s="604"/>
      <c r="D590" s="605"/>
      <c r="E590" s="328"/>
      <c r="F590" s="174"/>
      <c r="G590" s="109"/>
      <c r="H590" s="106"/>
    </row>
    <row r="591" spans="1:11" s="104" customFormat="1" ht="15" customHeight="1" x14ac:dyDescent="0.2">
      <c r="A591" s="6"/>
      <c r="B591" s="603" t="s">
        <v>434</v>
      </c>
      <c r="C591" s="604"/>
      <c r="D591" s="605"/>
      <c r="E591" s="328">
        <v>10013103.095361004</v>
      </c>
      <c r="F591" s="174">
        <v>0.46108455053154196</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7"/>
      <c r="E593" s="327">
        <v>87275812.870000079</v>
      </c>
      <c r="F593" s="177">
        <v>0.10463590694641023</v>
      </c>
      <c r="G593" s="109"/>
      <c r="H593" s="107"/>
    </row>
    <row r="594" spans="1:11" s="104" customFormat="1" ht="17.25" customHeight="1" x14ac:dyDescent="0.2">
      <c r="A594" s="6"/>
      <c r="B594" s="595" t="s">
        <v>190</v>
      </c>
      <c r="C594" s="596"/>
      <c r="D594" s="637"/>
      <c r="E594" s="327">
        <v>104111330.48999999</v>
      </c>
      <c r="F594" s="177">
        <v>0.21528476212910141</v>
      </c>
      <c r="G594" s="109"/>
      <c r="H594" s="106"/>
      <c r="K594" s="209" t="b">
        <f>IF(ABS(E594-SUM(E595:E597))&lt;0.001,TRUE,FALSE)</f>
        <v>1</v>
      </c>
    </row>
    <row r="595" spans="1:11" s="104" customFormat="1" ht="17.25" customHeight="1" x14ac:dyDescent="0.2">
      <c r="A595" s="6"/>
      <c r="B595" s="603" t="s">
        <v>191</v>
      </c>
      <c r="C595" s="604"/>
      <c r="D595" s="605"/>
      <c r="E595" s="328">
        <v>87643700.489999995</v>
      </c>
      <c r="F595" s="174">
        <v>0.18292334550097689</v>
      </c>
      <c r="G595" s="109"/>
      <c r="H595" s="106"/>
    </row>
    <row r="596" spans="1:11" s="104" customFormat="1" ht="17.25" customHeight="1" x14ac:dyDescent="0.2">
      <c r="A596" s="6"/>
      <c r="B596" s="603" t="s">
        <v>392</v>
      </c>
      <c r="C596" s="604"/>
      <c r="D596" s="605"/>
      <c r="E596" s="328">
        <v>35002.209999999992</v>
      </c>
      <c r="F596" s="174">
        <v>-7.3917365307801353E-2</v>
      </c>
      <c r="G596" s="109"/>
      <c r="H596" s="106"/>
    </row>
    <row r="597" spans="1:11" s="104" customFormat="1" ht="33" customHeight="1" x14ac:dyDescent="0.2">
      <c r="A597" s="6"/>
      <c r="B597" s="419" t="s">
        <v>393</v>
      </c>
      <c r="C597" s="383"/>
      <c r="D597" s="384"/>
      <c r="E597" s="328">
        <v>16432627.790000008</v>
      </c>
      <c r="F597" s="174">
        <v>0.42400891275589525</v>
      </c>
      <c r="G597" s="109"/>
      <c r="H597" s="106"/>
    </row>
    <row r="598" spans="1:11" s="104" customFormat="1" ht="32.25" customHeight="1" x14ac:dyDescent="0.2">
      <c r="A598" s="6"/>
      <c r="B598" s="595" t="s">
        <v>82</v>
      </c>
      <c r="C598" s="649"/>
      <c r="D598" s="650"/>
      <c r="E598" s="327">
        <v>-8782343.9100000001</v>
      </c>
      <c r="F598" s="177">
        <v>6.2045596033121209E-2</v>
      </c>
      <c r="G598" s="102"/>
      <c r="H598" s="106"/>
    </row>
    <row r="599" spans="1:11" s="104" customFormat="1" ht="12.75" customHeight="1" x14ac:dyDescent="0.2">
      <c r="A599" s="24"/>
      <c r="B599" s="626" t="s">
        <v>60</v>
      </c>
      <c r="C599" s="627"/>
      <c r="D599" s="628"/>
      <c r="E599" s="327">
        <v>38511649.350633964</v>
      </c>
      <c r="F599" s="177">
        <v>-0.67632321903885717</v>
      </c>
      <c r="G599" s="105"/>
      <c r="H599" s="107"/>
      <c r="K599" s="209" t="b">
        <f>IF(ABS(E599-SUM(E600:E602))&lt;0.001,TRUE,FALSE)</f>
        <v>1</v>
      </c>
    </row>
    <row r="600" spans="1:11" s="104" customFormat="1" ht="12.75" customHeight="1" x14ac:dyDescent="0.2">
      <c r="A600" s="24"/>
      <c r="B600" s="640" t="s">
        <v>390</v>
      </c>
      <c r="C600" s="641"/>
      <c r="D600" s="642"/>
      <c r="E600" s="328">
        <v>19518755.00352798</v>
      </c>
      <c r="F600" s="174">
        <v>-0.79733154447045318</v>
      </c>
      <c r="G600" s="105"/>
      <c r="H600" s="107"/>
    </row>
    <row r="601" spans="1:11" s="104" customFormat="1" ht="12.75" x14ac:dyDescent="0.2">
      <c r="A601" s="24"/>
      <c r="B601" s="640" t="s">
        <v>391</v>
      </c>
      <c r="C601" s="641"/>
      <c r="D601" s="642"/>
      <c r="E601" s="328">
        <v>18992894.347105987</v>
      </c>
      <c r="F601" s="174">
        <v>-0.16231276697147001</v>
      </c>
      <c r="G601" s="105"/>
      <c r="H601" s="107"/>
    </row>
    <row r="602" spans="1:11" s="104" customFormat="1" ht="12.75" x14ac:dyDescent="0.2">
      <c r="A602" s="24"/>
      <c r="B602" s="640" t="s">
        <v>462</v>
      </c>
      <c r="C602" s="641"/>
      <c r="D602" s="642"/>
      <c r="E602" s="328"/>
      <c r="F602" s="174"/>
      <c r="G602" s="105"/>
      <c r="H602" s="107"/>
    </row>
    <row r="603" spans="1:11" s="359" customFormat="1" ht="12.75" hidden="1" x14ac:dyDescent="0.2">
      <c r="A603" s="6"/>
      <c r="B603" s="626"/>
      <c r="C603" s="627"/>
      <c r="D603" s="628"/>
      <c r="E603" s="327"/>
      <c r="F603" s="177"/>
      <c r="G603" s="109"/>
      <c r="H603" s="106"/>
    </row>
    <row r="604" spans="1:11" s="359" customFormat="1" ht="32.25" customHeight="1" x14ac:dyDescent="0.2">
      <c r="A604" s="356"/>
      <c r="B604" s="626" t="s">
        <v>481</v>
      </c>
      <c r="C604" s="627"/>
      <c r="D604" s="628"/>
      <c r="E604" s="327"/>
      <c r="F604" s="327"/>
      <c r="G604" s="357"/>
      <c r="H604" s="358"/>
    </row>
    <row r="605" spans="1:11" s="359" customFormat="1" ht="24.75" customHeight="1" x14ac:dyDescent="0.2">
      <c r="A605" s="356"/>
      <c r="B605" s="626" t="s">
        <v>482</v>
      </c>
      <c r="C605" s="638"/>
      <c r="D605" s="639"/>
      <c r="E605" s="328"/>
      <c r="F605" s="174"/>
      <c r="G605" s="357"/>
      <c r="H605" s="358"/>
    </row>
    <row r="606" spans="1:11" s="359" customFormat="1" ht="21" customHeight="1" x14ac:dyDescent="0.2">
      <c r="A606" s="356"/>
      <c r="B606" s="626" t="s">
        <v>342</v>
      </c>
      <c r="C606" s="638"/>
      <c r="D606" s="639"/>
      <c r="E606" s="327">
        <v>194756367.43809134</v>
      </c>
      <c r="F606" s="177">
        <v>-0.19666445107998765</v>
      </c>
      <c r="G606" s="357"/>
      <c r="H606" s="358"/>
      <c r="K606" s="209" t="b">
        <f>IF(ABS(E606-SUM(E607,E616))&lt;0.001,TRUE,FALSE)</f>
        <v>1</v>
      </c>
    </row>
    <row r="607" spans="1:11" s="104" customFormat="1" ht="18" customHeight="1" x14ac:dyDescent="0.2">
      <c r="A607" s="356"/>
      <c r="B607" s="595" t="s">
        <v>61</v>
      </c>
      <c r="C607" s="596"/>
      <c r="D607" s="637"/>
      <c r="E607" s="327">
        <v>74912511.987137437</v>
      </c>
      <c r="F607" s="177">
        <v>3.6801636259069515E-3</v>
      </c>
      <c r="G607" s="357"/>
      <c r="H607" s="358"/>
      <c r="K607" s="209" t="b">
        <f>IF(ABS(E607-SUM(E608:E615))&lt;0.001,TRUE,FALSE)</f>
        <v>1</v>
      </c>
    </row>
    <row r="608" spans="1:11" s="104" customFormat="1" ht="15" customHeight="1" x14ac:dyDescent="0.2">
      <c r="A608" s="6"/>
      <c r="B608" s="603" t="s">
        <v>471</v>
      </c>
      <c r="C608" s="604"/>
      <c r="D608" s="605"/>
      <c r="E608" s="328">
        <v>10681.59068850802</v>
      </c>
      <c r="F608" s="174">
        <v>-0.72035282948728208</v>
      </c>
      <c r="G608" s="108"/>
      <c r="H608" s="106"/>
    </row>
    <row r="609" spans="1:11" s="104" customFormat="1" ht="15" customHeight="1" x14ac:dyDescent="0.2">
      <c r="A609" s="6"/>
      <c r="B609" s="603" t="s">
        <v>473</v>
      </c>
      <c r="C609" s="604"/>
      <c r="D609" s="605"/>
      <c r="E609" s="328">
        <v>74203681.607969001</v>
      </c>
      <c r="F609" s="174">
        <v>-6.2137747260379017E-3</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c r="F611" s="174"/>
      <c r="G611" s="109"/>
      <c r="H611" s="106"/>
    </row>
    <row r="612" spans="1:11" s="104" customFormat="1" ht="12.75" customHeight="1" x14ac:dyDescent="0.2">
      <c r="A612" s="6"/>
      <c r="B612" s="603" t="s">
        <v>399</v>
      </c>
      <c r="C612" s="604"/>
      <c r="D612" s="605"/>
      <c r="E612" s="328">
        <v>0</v>
      </c>
      <c r="F612" s="174">
        <v>-1</v>
      </c>
      <c r="G612" s="109"/>
      <c r="H612" s="106"/>
    </row>
    <row r="613" spans="1:11" s="104" customFormat="1" ht="12.75" customHeight="1" x14ac:dyDescent="0.2">
      <c r="A613" s="6"/>
      <c r="B613" s="603" t="s">
        <v>400</v>
      </c>
      <c r="C613" s="604"/>
      <c r="D613" s="605"/>
      <c r="E613" s="328"/>
      <c r="F613" s="174"/>
      <c r="G613" s="102"/>
      <c r="H613" s="106"/>
    </row>
    <row r="614" spans="1:11" s="104" customFormat="1" ht="12.75" customHeight="1" x14ac:dyDescent="0.2">
      <c r="A614" s="6"/>
      <c r="B614" s="640" t="s">
        <v>443</v>
      </c>
      <c r="C614" s="641"/>
      <c r="D614" s="642"/>
      <c r="E614" s="328">
        <v>655008.56848000013</v>
      </c>
      <c r="F614" s="174"/>
      <c r="G614" s="102"/>
      <c r="H614" s="106"/>
    </row>
    <row r="615" spans="1:11" s="104" customFormat="1" ht="11.25" customHeight="1" x14ac:dyDescent="0.2">
      <c r="A615" s="6"/>
      <c r="B615" s="640" t="s">
        <v>401</v>
      </c>
      <c r="C615" s="641"/>
      <c r="D615" s="642"/>
      <c r="E615" s="328">
        <v>43140.220000000016</v>
      </c>
      <c r="F615" s="174">
        <v>0.78288357837870026</v>
      </c>
      <c r="G615" s="102"/>
      <c r="H615" s="106"/>
    </row>
    <row r="616" spans="1:11" s="104" customFormat="1" ht="18.75" customHeight="1" x14ac:dyDescent="0.2">
      <c r="A616" s="6"/>
      <c r="B616" s="595" t="s">
        <v>62</v>
      </c>
      <c r="C616" s="596"/>
      <c r="D616" s="637"/>
      <c r="E616" s="327">
        <v>119843855.45095389</v>
      </c>
      <c r="F616" s="177">
        <v>-0.28577989801545889</v>
      </c>
      <c r="G616" s="109"/>
      <c r="H616" s="113"/>
      <c r="K616" s="209" t="b">
        <f>IF(ABS(E616-SUM(E617:E625))&lt;0.001,TRUE,FALSE)</f>
        <v>0</v>
      </c>
    </row>
    <row r="617" spans="1:11" s="104" customFormat="1" ht="12.75" customHeight="1" x14ac:dyDescent="0.2">
      <c r="A617" s="6"/>
      <c r="B617" s="603" t="s">
        <v>470</v>
      </c>
      <c r="C617" s="604"/>
      <c r="D617" s="605"/>
      <c r="E617" s="328">
        <v>23735940.779664703</v>
      </c>
      <c r="F617" s="174">
        <v>-0.83923205306794535</v>
      </c>
      <c r="G617" s="109"/>
      <c r="H617" s="113"/>
    </row>
    <row r="618" spans="1:11" s="104" customFormat="1" ht="12.75" customHeight="1" x14ac:dyDescent="0.2">
      <c r="A618" s="6"/>
      <c r="B618" s="603" t="s">
        <v>474</v>
      </c>
      <c r="C618" s="604"/>
      <c r="D618" s="605"/>
      <c r="E618" s="328">
        <v>91764458.344263956</v>
      </c>
      <c r="F618" s="174"/>
      <c r="G618" s="109"/>
      <c r="H618" s="113"/>
    </row>
    <row r="619" spans="1:11" s="104" customFormat="1" ht="12.75" customHeight="1" x14ac:dyDescent="0.2">
      <c r="A619" s="6"/>
      <c r="B619" s="603" t="s">
        <v>402</v>
      </c>
      <c r="C619" s="604"/>
      <c r="D619" s="605"/>
      <c r="E619" s="328">
        <v>1071436.9700000002</v>
      </c>
      <c r="F619" s="174">
        <v>-0.93038027673432222</v>
      </c>
      <c r="G619" s="109"/>
      <c r="H619" s="113"/>
    </row>
    <row r="620" spans="1:11" s="104" customFormat="1" ht="12.75" customHeight="1" x14ac:dyDescent="0.2">
      <c r="A620" s="6"/>
      <c r="B620" s="603" t="s">
        <v>469</v>
      </c>
      <c r="C620" s="604"/>
      <c r="D620" s="605"/>
      <c r="E620" s="328">
        <v>146723.81000000006</v>
      </c>
      <c r="F620" s="174">
        <v>-0.8926016294922553</v>
      </c>
      <c r="G620" s="109"/>
      <c r="H620" s="113"/>
    </row>
    <row r="621" spans="1:11" s="104" customFormat="1" ht="12.75" customHeight="1" x14ac:dyDescent="0.2">
      <c r="A621" s="6"/>
      <c r="B621" s="603" t="s">
        <v>472</v>
      </c>
      <c r="C621" s="604"/>
      <c r="D621" s="605"/>
      <c r="E621" s="328"/>
      <c r="F621" s="174"/>
      <c r="G621" s="109"/>
      <c r="H621" s="113"/>
    </row>
    <row r="622" spans="1:11" s="104" customFormat="1" ht="12.75" customHeight="1" x14ac:dyDescent="0.2">
      <c r="A622" s="6"/>
      <c r="B622" s="603" t="s">
        <v>399</v>
      </c>
      <c r="C622" s="604"/>
      <c r="D622" s="605"/>
      <c r="E622" s="328">
        <v>-165421.09309999997</v>
      </c>
      <c r="F622" s="174">
        <v>-0.67444127442781365</v>
      </c>
      <c r="G622" s="109"/>
      <c r="H622" s="113"/>
    </row>
    <row r="623" spans="1:11" s="104" customFormat="1" ht="12.75" customHeight="1" x14ac:dyDescent="0.2">
      <c r="A623" s="6"/>
      <c r="B623" s="603" t="s">
        <v>400</v>
      </c>
      <c r="C623" s="604"/>
      <c r="D623" s="605"/>
      <c r="E623" s="328">
        <v>-840</v>
      </c>
      <c r="F623" s="174">
        <v>-0.9619151251360174</v>
      </c>
      <c r="G623" s="109"/>
      <c r="H623" s="113"/>
    </row>
    <row r="624" spans="1:11" s="457" customFormat="1" ht="12.75" customHeight="1" x14ac:dyDescent="0.2">
      <c r="A624" s="6"/>
      <c r="B624" s="169" t="s">
        <v>425</v>
      </c>
      <c r="C624" s="383"/>
      <c r="D624" s="384"/>
      <c r="E624" s="328">
        <v>2261806.2401250009</v>
      </c>
      <c r="F624" s="174">
        <v>0.52855338791229212</v>
      </c>
      <c r="G624" s="109"/>
      <c r="H624" s="113"/>
    </row>
    <row r="625" spans="1:11" s="457" customFormat="1" ht="21" customHeight="1" x14ac:dyDescent="0.2">
      <c r="A625" s="452"/>
      <c r="B625" s="646" t="s">
        <v>403</v>
      </c>
      <c r="C625" s="647"/>
      <c r="D625" s="648"/>
      <c r="E625" s="453">
        <v>917126.2899999998</v>
      </c>
      <c r="F625" s="454">
        <v>-0.62570295508330831</v>
      </c>
      <c r="G625" s="455"/>
      <c r="H625" s="456"/>
    </row>
    <row r="626" spans="1:11" s="457" customFormat="1" ht="18.75" customHeight="1" x14ac:dyDescent="0.2">
      <c r="A626" s="452"/>
      <c r="B626" s="626" t="s">
        <v>343</v>
      </c>
      <c r="C626" s="627"/>
      <c r="D626" s="627"/>
      <c r="E626" s="458"/>
      <c r="F626" s="459"/>
      <c r="G626" s="460"/>
      <c r="H626" s="461"/>
    </row>
    <row r="627" spans="1:11" s="457" customFormat="1" ht="15" customHeight="1" x14ac:dyDescent="0.2">
      <c r="A627" s="452"/>
      <c r="B627" s="626" t="s">
        <v>344</v>
      </c>
      <c r="C627" s="627"/>
      <c r="D627" s="627"/>
      <c r="E627" s="458">
        <v>21922327.963332012</v>
      </c>
      <c r="F627" s="459">
        <v>0.13852060111521469</v>
      </c>
      <c r="G627" s="460"/>
      <c r="H627" s="461"/>
      <c r="K627" s="209" t="b">
        <f>IF(ABS(E627-SUM(E628:E630))&lt;0.001,TRUE,FALSE)</f>
        <v>1</v>
      </c>
    </row>
    <row r="628" spans="1:11" s="457" customFormat="1" ht="12.75" customHeight="1" x14ac:dyDescent="0.2">
      <c r="A628" s="452"/>
      <c r="B628" s="595" t="s">
        <v>63</v>
      </c>
      <c r="C628" s="596"/>
      <c r="D628" s="596"/>
      <c r="E628" s="453">
        <v>5970228.373332005</v>
      </c>
      <c r="F628" s="454">
        <v>8.9885453831472173E-2</v>
      </c>
      <c r="G628" s="462"/>
      <c r="H628" s="461"/>
    </row>
    <row r="629" spans="1:11" s="466" customFormat="1" ht="22.5" customHeight="1" x14ac:dyDescent="0.2">
      <c r="A629" s="452"/>
      <c r="B629" s="595" t="s">
        <v>64</v>
      </c>
      <c r="C629" s="596"/>
      <c r="D629" s="596"/>
      <c r="E629" s="453">
        <v>15952099.590000009</v>
      </c>
      <c r="F629" s="454">
        <v>0.24003684885793364</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43" t="s">
        <v>290</v>
      </c>
      <c r="C632" s="644"/>
      <c r="D632" s="645"/>
      <c r="E632" s="326">
        <v>1285072559.7341826</v>
      </c>
      <c r="F632" s="243">
        <v>-3.9217376747952004E-3</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FEVRIER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88" t="s">
        <v>6</v>
      </c>
      <c r="F636" s="339" t="str">
        <f>$H$5</f>
        <v>GAM</v>
      </c>
      <c r="G636" s="197"/>
      <c r="H636" s="89"/>
      <c r="I636" s="20"/>
    </row>
    <row r="637" spans="1:11" ht="15.75" customHeight="1" x14ac:dyDescent="0.2">
      <c r="A637" s="114"/>
      <c r="B637" s="126" t="s">
        <v>475</v>
      </c>
      <c r="C637" s="126"/>
      <c r="D637" s="126"/>
      <c r="E637" s="326">
        <v>85550222.816121563</v>
      </c>
      <c r="F637" s="243">
        <v>0.2883468093710464</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7528205901.6574936</v>
      </c>
      <c r="F639" s="249">
        <v>8.7510941406998555E-3</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5337607.8899999959</v>
      </c>
      <c r="F641" s="249">
        <v>-0.32821677195420984</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7774154.5900000017</v>
      </c>
      <c r="F643" s="408">
        <v>-0.38977584548262389</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588.5</v>
      </c>
      <c r="F650" s="251"/>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377342175</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15728064542.877491</v>
      </c>
      <c r="F659" s="256">
        <v>5.34025783809291E-2</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9:C539"/>
    <mergeCell ref="B538:C538"/>
    <mergeCell ref="B531:C531"/>
    <mergeCell ref="B535:C535"/>
    <mergeCell ref="B536:C536"/>
    <mergeCell ref="B542:C542"/>
    <mergeCell ref="B540:C540"/>
    <mergeCell ref="B537:C537"/>
    <mergeCell ref="B525:C525"/>
    <mergeCell ref="B541:C541"/>
    <mergeCell ref="B556:C556"/>
    <mergeCell ref="B548:C548"/>
    <mergeCell ref="B544:C544"/>
    <mergeCell ref="B526:C526"/>
    <mergeCell ref="B530:C530"/>
    <mergeCell ref="B547:C547"/>
    <mergeCell ref="B528:C528"/>
    <mergeCell ref="B527:C527"/>
    <mergeCell ref="B631:D631"/>
    <mergeCell ref="B636:C636"/>
    <mergeCell ref="B561:C561"/>
    <mergeCell ref="B558:C558"/>
    <mergeCell ref="B560:C560"/>
    <mergeCell ref="B572:D572"/>
    <mergeCell ref="B574:D574"/>
    <mergeCell ref="B559:C559"/>
    <mergeCell ref="B586:D586"/>
    <mergeCell ref="B581:D581"/>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512"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FEVRIER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2372844.1699999985</v>
      </c>
      <c r="D9" s="290">
        <v>24815.200000000004</v>
      </c>
      <c r="E9" s="290">
        <v>11162.63</v>
      </c>
      <c r="F9" s="179">
        <v>-1.2582825454072744E-3</v>
      </c>
      <c r="G9" s="20"/>
      <c r="H9" s="5"/>
      <c r="I9" s="5"/>
    </row>
    <row r="10" spans="1:9" ht="10.5" customHeight="1" x14ac:dyDescent="0.2">
      <c r="B10" s="16" t="s">
        <v>100</v>
      </c>
      <c r="C10" s="289">
        <v>40994.69</v>
      </c>
      <c r="D10" s="290"/>
      <c r="E10" s="290">
        <v>194.6</v>
      </c>
      <c r="F10" s="179">
        <v>-0.17576097671705715</v>
      </c>
      <c r="G10" s="20"/>
      <c r="H10" s="5"/>
      <c r="I10" s="5"/>
    </row>
    <row r="11" spans="1:9" ht="10.5" customHeight="1" x14ac:dyDescent="0.2">
      <c r="B11" s="16" t="s">
        <v>340</v>
      </c>
      <c r="C11" s="289">
        <v>340350.02000000025</v>
      </c>
      <c r="D11" s="290">
        <v>3843.0800000000004</v>
      </c>
      <c r="E11" s="290">
        <v>745.75</v>
      </c>
      <c r="F11" s="179">
        <v>-8.4476567429957683E-2</v>
      </c>
      <c r="G11" s="20"/>
      <c r="H11" s="5"/>
      <c r="I11" s="5"/>
    </row>
    <row r="12" spans="1:9" ht="10.5" customHeight="1" x14ac:dyDescent="0.2">
      <c r="B12" s="340" t="s">
        <v>90</v>
      </c>
      <c r="C12" s="289">
        <v>340152.35000000033</v>
      </c>
      <c r="D12" s="290">
        <v>3843.0800000000004</v>
      </c>
      <c r="E12" s="290">
        <v>745.75</v>
      </c>
      <c r="F12" s="179">
        <v>-8.4202323253480649E-2</v>
      </c>
      <c r="G12" s="20"/>
      <c r="H12" s="5"/>
      <c r="I12" s="5"/>
    </row>
    <row r="13" spans="1:9" ht="10.5" customHeight="1" x14ac:dyDescent="0.2">
      <c r="B13" s="33" t="s">
        <v>304</v>
      </c>
      <c r="C13" s="289">
        <v>4719.0300000000007</v>
      </c>
      <c r="D13" s="290">
        <v>62.7</v>
      </c>
      <c r="E13" s="290">
        <v>75.8</v>
      </c>
      <c r="F13" s="179">
        <v>0.28968016463199686</v>
      </c>
      <c r="G13" s="20"/>
      <c r="H13" s="5"/>
      <c r="I13" s="5"/>
    </row>
    <row r="14" spans="1:9" ht="10.5" customHeight="1" x14ac:dyDescent="0.2">
      <c r="B14" s="33" t="s">
        <v>305</v>
      </c>
      <c r="C14" s="289">
        <v>348.5</v>
      </c>
      <c r="D14" s="290"/>
      <c r="E14" s="290"/>
      <c r="F14" s="179">
        <v>-1.031932580404793E-3</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266027.53000000014</v>
      </c>
      <c r="D16" s="290">
        <v>2619.36</v>
      </c>
      <c r="E16" s="290">
        <v>405.99</v>
      </c>
      <c r="F16" s="179">
        <v>-0.10865897447486939</v>
      </c>
      <c r="G16" s="20"/>
      <c r="H16" s="5"/>
      <c r="I16" s="5"/>
    </row>
    <row r="17" spans="1:9" ht="10.5" customHeight="1" x14ac:dyDescent="0.2">
      <c r="B17" s="33" t="s">
        <v>308</v>
      </c>
      <c r="C17" s="289">
        <v>210.73</v>
      </c>
      <c r="D17" s="290">
        <v>25.150000000000002</v>
      </c>
      <c r="E17" s="290"/>
      <c r="F17" s="179">
        <v>4.8159450696163564E-3</v>
      </c>
      <c r="G17" s="20"/>
      <c r="H17" s="5"/>
      <c r="I17" s="5"/>
    </row>
    <row r="18" spans="1:9" ht="10.5" customHeight="1" x14ac:dyDescent="0.2">
      <c r="B18" s="33" t="s">
        <v>309</v>
      </c>
      <c r="C18" s="289">
        <v>68846.56000000007</v>
      </c>
      <c r="D18" s="290">
        <v>1135.8700000000001</v>
      </c>
      <c r="E18" s="290">
        <v>263.95999999999998</v>
      </c>
      <c r="F18" s="179">
        <v>1.3736303695088825E-3</v>
      </c>
      <c r="G18" s="20"/>
      <c r="H18" s="5"/>
      <c r="I18" s="5"/>
    </row>
    <row r="19" spans="1:9" ht="10.5" customHeight="1" x14ac:dyDescent="0.2">
      <c r="B19" s="33" t="s">
        <v>89</v>
      </c>
      <c r="C19" s="289">
        <v>197.67</v>
      </c>
      <c r="D19" s="290"/>
      <c r="E19" s="290"/>
      <c r="F19" s="179">
        <v>-0.39581868753247551</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18.400000000000002</v>
      </c>
      <c r="D25" s="290">
        <v>18.400000000000002</v>
      </c>
      <c r="E25" s="290"/>
      <c r="F25" s="179"/>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617622.02399999998</v>
      </c>
      <c r="D30" s="290"/>
      <c r="E30" s="290"/>
      <c r="F30" s="179">
        <v>-7.8595087652670759E-2</v>
      </c>
      <c r="G30" s="34"/>
      <c r="H30" s="5"/>
      <c r="I30" s="5"/>
    </row>
    <row r="31" spans="1:9" ht="10.5" customHeight="1" x14ac:dyDescent="0.2">
      <c r="B31" s="16" t="s">
        <v>381</v>
      </c>
      <c r="C31" s="289">
        <v>73785.189999999988</v>
      </c>
      <c r="D31" s="290"/>
      <c r="E31" s="290">
        <v>625.43000000000006</v>
      </c>
      <c r="F31" s="179">
        <v>1.4586020131061694E-2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714.5</v>
      </c>
      <c r="D34" s="290">
        <v>400</v>
      </c>
      <c r="E34" s="290"/>
      <c r="F34" s="179">
        <v>-0.14431137724550902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3446328.9939999981</v>
      </c>
      <c r="D37" s="292">
        <v>29076.680000000008</v>
      </c>
      <c r="E37" s="292">
        <v>12728.409999999998</v>
      </c>
      <c r="F37" s="178">
        <v>-2.6787540077479188E-2</v>
      </c>
      <c r="G37" s="36"/>
    </row>
    <row r="38" spans="1:9" ht="10.5" customHeight="1" x14ac:dyDescent="0.2">
      <c r="B38" s="31" t="s">
        <v>102</v>
      </c>
      <c r="C38" s="291"/>
      <c r="D38" s="292"/>
      <c r="E38" s="292"/>
      <c r="F38" s="178"/>
      <c r="G38" s="20"/>
      <c r="H38" s="5"/>
      <c r="I38" s="5"/>
    </row>
    <row r="39" spans="1:9" ht="10.5" customHeight="1" x14ac:dyDescent="0.2">
      <c r="B39" s="16" t="s">
        <v>104</v>
      </c>
      <c r="C39" s="289">
        <v>10451607.680000003</v>
      </c>
      <c r="D39" s="290">
        <v>5744141.3400000064</v>
      </c>
      <c r="E39" s="290">
        <v>43819.45</v>
      </c>
      <c r="F39" s="179">
        <v>-1.2611972937720761E-2</v>
      </c>
      <c r="G39" s="34"/>
      <c r="H39" s="5"/>
      <c r="I39" s="5"/>
    </row>
    <row r="40" spans="1:9" ht="10.5" customHeight="1" x14ac:dyDescent="0.2">
      <c r="B40" s="33" t="s">
        <v>106</v>
      </c>
      <c r="C40" s="289">
        <v>10444896.470000003</v>
      </c>
      <c r="D40" s="290">
        <v>5742176.230000006</v>
      </c>
      <c r="E40" s="290">
        <v>43773.18</v>
      </c>
      <c r="F40" s="179">
        <v>-1.2474857970495523E-2</v>
      </c>
      <c r="G40" s="34"/>
      <c r="H40" s="5"/>
      <c r="I40" s="5"/>
    </row>
    <row r="41" spans="1:9" ht="10.5" customHeight="1" x14ac:dyDescent="0.2">
      <c r="B41" s="33" t="s">
        <v>304</v>
      </c>
      <c r="C41" s="289">
        <v>72465.119999999995</v>
      </c>
      <c r="D41" s="290">
        <v>61914.359999999993</v>
      </c>
      <c r="E41" s="290">
        <v>298.41000000000003</v>
      </c>
      <c r="F41" s="179">
        <v>-8.9600088043497395E-2</v>
      </c>
      <c r="G41" s="34"/>
      <c r="H41" s="5"/>
      <c r="I41" s="5"/>
    </row>
    <row r="42" spans="1:9" ht="10.5" customHeight="1" x14ac:dyDescent="0.2">
      <c r="B42" s="33" t="s">
        <v>305</v>
      </c>
      <c r="C42" s="289">
        <v>3294579.0600000028</v>
      </c>
      <c r="D42" s="290">
        <v>3246500.8700000029</v>
      </c>
      <c r="E42" s="290">
        <v>15429.18</v>
      </c>
      <c r="F42" s="179">
        <v>-3.5899420125194537E-2</v>
      </c>
      <c r="G42" s="34"/>
      <c r="H42" s="5"/>
      <c r="I42" s="5"/>
    </row>
    <row r="43" spans="1:9" ht="10.5" customHeight="1" x14ac:dyDescent="0.2">
      <c r="B43" s="33" t="s">
        <v>306</v>
      </c>
      <c r="C43" s="289">
        <v>2168480.6500000036</v>
      </c>
      <c r="D43" s="290">
        <v>1999830.7600000037</v>
      </c>
      <c r="E43" s="290">
        <v>10056.629999999999</v>
      </c>
      <c r="F43" s="179">
        <v>-1.4513073040424818E-2</v>
      </c>
      <c r="G43" s="34"/>
      <c r="H43" s="5"/>
      <c r="I43" s="5"/>
    </row>
    <row r="44" spans="1:9" ht="10.5" customHeight="1" x14ac:dyDescent="0.2">
      <c r="B44" s="33" t="s">
        <v>307</v>
      </c>
      <c r="C44" s="289">
        <v>4091266.8799999976</v>
      </c>
      <c r="D44" s="290">
        <v>76837.420000000013</v>
      </c>
      <c r="E44" s="290">
        <v>14274.050000000003</v>
      </c>
      <c r="F44" s="179">
        <v>-3.9884684972080198E-4</v>
      </c>
      <c r="G44" s="34"/>
      <c r="H44" s="5"/>
      <c r="I44" s="5"/>
    </row>
    <row r="45" spans="1:9" ht="10.5" customHeight="1" x14ac:dyDescent="0.2">
      <c r="B45" s="33" t="s">
        <v>308</v>
      </c>
      <c r="C45" s="289">
        <v>70106.670000000071</v>
      </c>
      <c r="D45" s="290">
        <v>13108.29</v>
      </c>
      <c r="E45" s="290">
        <v>411.94999999999993</v>
      </c>
      <c r="F45" s="179">
        <v>2.2533114669168075E-2</v>
      </c>
      <c r="G45" s="34"/>
      <c r="H45" s="5"/>
      <c r="I45" s="5"/>
    </row>
    <row r="46" spans="1:9" ht="10.5" customHeight="1" x14ac:dyDescent="0.2">
      <c r="B46" s="33" t="s">
        <v>309</v>
      </c>
      <c r="C46" s="289">
        <v>747998.09</v>
      </c>
      <c r="D46" s="290">
        <v>343984.52999999985</v>
      </c>
      <c r="E46" s="290">
        <v>3302.96</v>
      </c>
      <c r="F46" s="179">
        <v>4.1619140931331788E-2</v>
      </c>
      <c r="G46" s="34"/>
      <c r="H46" s="5"/>
      <c r="I46" s="5"/>
    </row>
    <row r="47" spans="1:9" ht="10.5" customHeight="1" x14ac:dyDescent="0.2">
      <c r="B47" s="33" t="s">
        <v>105</v>
      </c>
      <c r="C47" s="289">
        <v>6711.2100000000028</v>
      </c>
      <c r="D47" s="290">
        <v>1965.11</v>
      </c>
      <c r="E47" s="290">
        <v>46.269999999999996</v>
      </c>
      <c r="F47" s="179">
        <v>-0.1880651366490439</v>
      </c>
      <c r="G47" s="34"/>
      <c r="H47" s="5"/>
      <c r="I47" s="5"/>
    </row>
    <row r="48" spans="1:9" ht="10.5" customHeight="1" x14ac:dyDescent="0.2">
      <c r="B48" s="16" t="s">
        <v>22</v>
      </c>
      <c r="C48" s="289">
        <v>4912294.459999999</v>
      </c>
      <c r="D48" s="290">
        <v>803480.27000000014</v>
      </c>
      <c r="E48" s="290">
        <v>20091.399999999998</v>
      </c>
      <c r="F48" s="179">
        <v>-1.5959300660441933E-3</v>
      </c>
      <c r="G48" s="34"/>
      <c r="H48" s="5"/>
      <c r="I48" s="5"/>
    </row>
    <row r="49" spans="1:9" ht="10.5" customHeight="1" x14ac:dyDescent="0.2">
      <c r="B49" s="16" t="s">
        <v>107</v>
      </c>
      <c r="C49" s="289">
        <v>98732.099999999977</v>
      </c>
      <c r="D49" s="290">
        <v>98732.099999999977</v>
      </c>
      <c r="E49" s="290">
        <v>807.1</v>
      </c>
      <c r="F49" s="179">
        <v>0.10923103713648596</v>
      </c>
      <c r="G49" s="34"/>
      <c r="H49" s="5"/>
      <c r="I49" s="5"/>
    </row>
    <row r="50" spans="1:9" ht="10.5" customHeight="1" x14ac:dyDescent="0.2">
      <c r="B50" s="33" t="s">
        <v>110</v>
      </c>
      <c r="C50" s="289">
        <v>55193.529999999992</v>
      </c>
      <c r="D50" s="290">
        <v>55193.529999999992</v>
      </c>
      <c r="E50" s="290">
        <v>279.09000000000003</v>
      </c>
      <c r="F50" s="179">
        <v>2.5696714616795679E-2</v>
      </c>
      <c r="G50" s="34"/>
      <c r="H50" s="5"/>
      <c r="I50" s="5"/>
    </row>
    <row r="51" spans="1:9" ht="10.5" customHeight="1" x14ac:dyDescent="0.2">
      <c r="B51" s="33" t="s">
        <v>109</v>
      </c>
      <c r="C51" s="289">
        <v>39538.569999999971</v>
      </c>
      <c r="D51" s="290">
        <v>39538.569999999971</v>
      </c>
      <c r="E51" s="290">
        <v>528.01</v>
      </c>
      <c r="F51" s="179">
        <v>0.15614147075052154</v>
      </c>
      <c r="G51" s="34"/>
      <c r="H51" s="5"/>
      <c r="I51" s="5"/>
    </row>
    <row r="52" spans="1:9" ht="10.5" customHeight="1" x14ac:dyDescent="0.2">
      <c r="B52" s="33" t="s">
        <v>112</v>
      </c>
      <c r="C52" s="289">
        <v>4000</v>
      </c>
      <c r="D52" s="290">
        <v>4000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28644.03999999999</v>
      </c>
      <c r="D56" s="290">
        <v>28644.03999999999</v>
      </c>
      <c r="E56" s="290">
        <v>276</v>
      </c>
      <c r="F56" s="179">
        <v>-0.143842814494753</v>
      </c>
      <c r="G56" s="34"/>
      <c r="H56" s="5"/>
      <c r="I56" s="5"/>
    </row>
    <row r="57" spans="1:9" ht="10.5" customHeight="1" x14ac:dyDescent="0.2">
      <c r="B57" s="16" t="s">
        <v>381</v>
      </c>
      <c r="C57" s="289">
        <v>78681.649999999994</v>
      </c>
      <c r="D57" s="290"/>
      <c r="E57" s="290">
        <v>463</v>
      </c>
      <c r="F57" s="179">
        <v>0.25575455652349044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192177.37633</v>
      </c>
      <c r="D62" s="290"/>
      <c r="E62" s="290"/>
      <c r="F62" s="179">
        <v>-8.0362342595307834E-2</v>
      </c>
      <c r="G62" s="34"/>
      <c r="H62" s="5"/>
      <c r="I62" s="5"/>
    </row>
    <row r="63" spans="1:9" ht="10.5" customHeight="1" x14ac:dyDescent="0.2">
      <c r="B63" s="16" t="s">
        <v>94</v>
      </c>
      <c r="C63" s="289"/>
      <c r="D63" s="290"/>
      <c r="E63" s="290"/>
      <c r="F63" s="179"/>
      <c r="G63" s="34"/>
      <c r="H63" s="5"/>
      <c r="I63" s="5"/>
    </row>
    <row r="64" spans="1:9" s="28" customFormat="1" ht="10.5" customHeight="1" x14ac:dyDescent="0.2">
      <c r="A64" s="24"/>
      <c r="B64" s="16" t="s">
        <v>92</v>
      </c>
      <c r="C64" s="289">
        <v>196.5</v>
      </c>
      <c r="D64" s="290"/>
      <c r="E64" s="290"/>
      <c r="F64" s="179">
        <v>-4.0152403282532223E-2</v>
      </c>
      <c r="G64" s="27"/>
      <c r="H64" s="5"/>
    </row>
    <row r="65" spans="1:9" ht="10.5" customHeight="1" x14ac:dyDescent="0.2">
      <c r="B65" s="16" t="s">
        <v>93</v>
      </c>
      <c r="C65" s="289"/>
      <c r="D65" s="290"/>
      <c r="E65" s="290"/>
      <c r="F65" s="179"/>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249.01</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347727.56</v>
      </c>
      <c r="D71" s="290">
        <v>347727.56</v>
      </c>
      <c r="E71" s="290">
        <v>3007.36</v>
      </c>
      <c r="F71" s="179">
        <v>-6.3676679604514397E-2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4736.8999999999996</v>
      </c>
      <c r="D74" s="290">
        <v>3449.8999999999996</v>
      </c>
      <c r="E74" s="290"/>
      <c r="F74" s="179">
        <v>-0.19413065668594764</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16115355.276330004</v>
      </c>
      <c r="D77" s="292">
        <v>7026175.2100000074</v>
      </c>
      <c r="E77" s="292">
        <v>68464.31</v>
      </c>
      <c r="F77" s="178">
        <v>-1.0076057912206671E-2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7285138.629999998</v>
      </c>
      <c r="D79" s="290">
        <v>828295.47000000009</v>
      </c>
      <c r="E79" s="290">
        <v>31254.03</v>
      </c>
      <c r="F79" s="179">
        <v>-1.4859798874653496E-3</v>
      </c>
      <c r="G79" s="27"/>
      <c r="H79" s="5"/>
    </row>
    <row r="80" spans="1:9" s="28" customFormat="1" ht="10.5" customHeight="1" x14ac:dyDescent="0.2">
      <c r="A80" s="24"/>
      <c r="B80" s="16" t="s">
        <v>104</v>
      </c>
      <c r="C80" s="289">
        <v>10791957.700000003</v>
      </c>
      <c r="D80" s="290">
        <v>5747984.4200000064</v>
      </c>
      <c r="E80" s="290">
        <v>44565.2</v>
      </c>
      <c r="F80" s="179">
        <v>-1.5050261661019526E-2</v>
      </c>
      <c r="G80" s="27"/>
      <c r="H80" s="5"/>
    </row>
    <row r="81" spans="1:9" s="28" customFormat="1" ht="10.5" customHeight="1" x14ac:dyDescent="0.2">
      <c r="A81" s="24"/>
      <c r="B81" s="33" t="s">
        <v>106</v>
      </c>
      <c r="C81" s="289">
        <v>10785048.820000004</v>
      </c>
      <c r="D81" s="290">
        <v>5746019.3100000061</v>
      </c>
      <c r="E81" s="290">
        <v>44518.93</v>
      </c>
      <c r="F81" s="179">
        <v>-1.4908260662070405E-2</v>
      </c>
      <c r="G81" s="27"/>
      <c r="H81" s="5"/>
    </row>
    <row r="82" spans="1:9" s="28" customFormat="1" ht="10.5" customHeight="1" x14ac:dyDescent="0.2">
      <c r="A82" s="24"/>
      <c r="B82" s="33" t="s">
        <v>304</v>
      </c>
      <c r="C82" s="289">
        <v>77184.149999999994</v>
      </c>
      <c r="D82" s="290">
        <v>61977.05999999999</v>
      </c>
      <c r="E82" s="290">
        <v>374.21000000000004</v>
      </c>
      <c r="F82" s="179">
        <v>-7.293088109230228E-2</v>
      </c>
      <c r="G82" s="27"/>
      <c r="H82" s="5"/>
    </row>
    <row r="83" spans="1:9" s="28" customFormat="1" ht="10.5" customHeight="1" x14ac:dyDescent="0.2">
      <c r="A83" s="24"/>
      <c r="B83" s="33" t="s">
        <v>305</v>
      </c>
      <c r="C83" s="289">
        <v>3294927.5600000028</v>
      </c>
      <c r="D83" s="290">
        <v>3246500.8700000029</v>
      </c>
      <c r="E83" s="290">
        <v>15429.18</v>
      </c>
      <c r="F83" s="179">
        <v>-3.5895860945563407E-2</v>
      </c>
      <c r="G83" s="27"/>
      <c r="H83" s="5"/>
    </row>
    <row r="84" spans="1:9" s="28" customFormat="1" ht="10.5" customHeight="1" x14ac:dyDescent="0.2">
      <c r="A84" s="24"/>
      <c r="B84" s="33" t="s">
        <v>306</v>
      </c>
      <c r="C84" s="289">
        <v>2168480.6500000036</v>
      </c>
      <c r="D84" s="290">
        <v>1999830.7600000037</v>
      </c>
      <c r="E84" s="290">
        <v>10056.629999999999</v>
      </c>
      <c r="F84" s="179">
        <v>-1.4513073040424818E-2</v>
      </c>
      <c r="G84" s="27"/>
      <c r="H84" s="5"/>
    </row>
    <row r="85" spans="1:9" s="28" customFormat="1" ht="10.5" customHeight="1" x14ac:dyDescent="0.2">
      <c r="A85" s="24"/>
      <c r="B85" s="33" t="s">
        <v>307</v>
      </c>
      <c r="C85" s="289">
        <v>4357294.4099999983</v>
      </c>
      <c r="D85" s="290">
        <v>79456.780000000013</v>
      </c>
      <c r="E85" s="290">
        <v>14680.040000000003</v>
      </c>
      <c r="F85" s="179">
        <v>-7.7567231240460721E-3</v>
      </c>
      <c r="G85" s="27"/>
      <c r="H85" s="5"/>
    </row>
    <row r="86" spans="1:9" ht="10.5" customHeight="1" x14ac:dyDescent="0.2">
      <c r="B86" s="33" t="s">
        <v>308</v>
      </c>
      <c r="C86" s="289">
        <v>70317.400000000081</v>
      </c>
      <c r="D86" s="290">
        <v>13133.44</v>
      </c>
      <c r="E86" s="290">
        <v>411.94999999999993</v>
      </c>
      <c r="F86" s="179">
        <v>2.2479085807081578E-2</v>
      </c>
      <c r="G86" s="34"/>
      <c r="H86" s="5"/>
      <c r="I86" s="5"/>
    </row>
    <row r="87" spans="1:9" ht="10.5" customHeight="1" x14ac:dyDescent="0.2">
      <c r="B87" s="33" t="s">
        <v>309</v>
      </c>
      <c r="C87" s="289">
        <v>816844.65</v>
      </c>
      <c r="D87" s="290">
        <v>345120.39999999985</v>
      </c>
      <c r="E87" s="290">
        <v>3566.92</v>
      </c>
      <c r="F87" s="179">
        <v>3.8102691440397241E-2</v>
      </c>
      <c r="G87" s="34"/>
      <c r="H87" s="5"/>
      <c r="I87" s="5"/>
    </row>
    <row r="88" spans="1:9" ht="10.5" customHeight="1" x14ac:dyDescent="0.2">
      <c r="B88" s="33" t="s">
        <v>105</v>
      </c>
      <c r="C88" s="289">
        <v>6908.8800000000028</v>
      </c>
      <c r="D88" s="290">
        <v>1965.11</v>
      </c>
      <c r="E88" s="290">
        <v>46.269999999999996</v>
      </c>
      <c r="F88" s="179">
        <v>-0.19597526786742991</v>
      </c>
      <c r="G88" s="34"/>
      <c r="H88" s="5"/>
      <c r="I88" s="5"/>
    </row>
    <row r="89" spans="1:9" s="28" customFormat="1" ht="10.5" customHeight="1" x14ac:dyDescent="0.2">
      <c r="A89" s="24"/>
      <c r="B89" s="16" t="s">
        <v>100</v>
      </c>
      <c r="C89" s="289">
        <v>41243.700000000004</v>
      </c>
      <c r="D89" s="290"/>
      <c r="E89" s="290">
        <v>194.6</v>
      </c>
      <c r="F89" s="179">
        <v>-0.20415170162920082</v>
      </c>
      <c r="G89" s="27"/>
      <c r="H89" s="5"/>
    </row>
    <row r="90" spans="1:9" ht="10.5" customHeight="1" x14ac:dyDescent="0.2">
      <c r="B90" s="16" t="s">
        <v>107</v>
      </c>
      <c r="C90" s="289">
        <v>98732.099999999977</v>
      </c>
      <c r="D90" s="290">
        <v>98732.099999999977</v>
      </c>
      <c r="E90" s="290">
        <v>807.1</v>
      </c>
      <c r="F90" s="179">
        <v>0.10923103713648596</v>
      </c>
      <c r="G90" s="34"/>
      <c r="H90" s="5"/>
      <c r="I90" s="5"/>
    </row>
    <row r="91" spans="1:9" ht="10.5" customHeight="1" x14ac:dyDescent="0.2">
      <c r="B91" s="33" t="s">
        <v>110</v>
      </c>
      <c r="C91" s="289">
        <v>55193.529999999992</v>
      </c>
      <c r="D91" s="290">
        <v>55193.529999999992</v>
      </c>
      <c r="E91" s="290">
        <v>279.09000000000003</v>
      </c>
      <c r="F91" s="179">
        <v>2.5696714616795679E-2</v>
      </c>
      <c r="G91" s="34"/>
      <c r="H91" s="5"/>
      <c r="I91" s="5"/>
    </row>
    <row r="92" spans="1:9" ht="10.5" customHeight="1" x14ac:dyDescent="0.2">
      <c r="B92" s="33" t="s">
        <v>109</v>
      </c>
      <c r="C92" s="289">
        <v>39538.569999999971</v>
      </c>
      <c r="D92" s="290">
        <v>39538.569999999971</v>
      </c>
      <c r="E92" s="290">
        <v>528.01</v>
      </c>
      <c r="F92" s="179">
        <v>0.15614147075052154</v>
      </c>
      <c r="G92" s="20"/>
      <c r="H92" s="5"/>
      <c r="I92" s="5"/>
    </row>
    <row r="93" spans="1:9" ht="10.5" customHeight="1" x14ac:dyDescent="0.2">
      <c r="B93" s="33" t="s">
        <v>112</v>
      </c>
      <c r="C93" s="289">
        <v>4000</v>
      </c>
      <c r="D93" s="290">
        <v>4000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28662.439999999991</v>
      </c>
      <c r="D99" s="290">
        <v>28662.439999999991</v>
      </c>
      <c r="E99" s="290">
        <v>276</v>
      </c>
      <c r="F99" s="179">
        <v>-0.14329284695479372</v>
      </c>
      <c r="G99" s="34"/>
      <c r="H99" s="5"/>
      <c r="I99" s="5"/>
    </row>
    <row r="100" spans="1:9" ht="10.5" customHeight="1" x14ac:dyDescent="0.2">
      <c r="B100" s="16" t="s">
        <v>381</v>
      </c>
      <c r="C100" s="289">
        <v>152466.83999999997</v>
      </c>
      <c r="D100" s="290"/>
      <c r="E100" s="290">
        <v>1088.43</v>
      </c>
      <c r="F100" s="179">
        <v>0.12620310190550654</v>
      </c>
      <c r="G100" s="34"/>
      <c r="H100" s="5"/>
      <c r="I100" s="5"/>
    </row>
    <row r="101" spans="1:9" ht="10.5" customHeight="1" x14ac:dyDescent="0.2">
      <c r="B101" s="16" t="s">
        <v>417</v>
      </c>
      <c r="C101" s="289">
        <v>809799.40032999997</v>
      </c>
      <c r="D101" s="290"/>
      <c r="E101" s="290"/>
      <c r="F101" s="179">
        <v>-7.9015097795611E-2</v>
      </c>
      <c r="G101" s="34"/>
      <c r="H101" s="5"/>
      <c r="I101" s="5"/>
    </row>
    <row r="102" spans="1:9" ht="10.5" customHeight="1" x14ac:dyDescent="0.2">
      <c r="B102" s="16" t="s">
        <v>91</v>
      </c>
      <c r="C102" s="289"/>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c r="D107" s="290"/>
      <c r="E107" s="290"/>
      <c r="F107" s="179"/>
      <c r="G107" s="34"/>
      <c r="H107" s="5"/>
      <c r="I107" s="5"/>
    </row>
    <row r="108" spans="1:9" ht="10.5" customHeight="1" x14ac:dyDescent="0.2">
      <c r="B108" s="16" t="s">
        <v>92</v>
      </c>
      <c r="C108" s="289">
        <v>196.5</v>
      </c>
      <c r="D108" s="290"/>
      <c r="E108" s="290"/>
      <c r="F108" s="179">
        <v>-4.0152403282532223E-2</v>
      </c>
      <c r="G108" s="34"/>
      <c r="H108" s="5"/>
      <c r="I108" s="5"/>
    </row>
    <row r="109" spans="1:9" ht="10.5" customHeight="1" x14ac:dyDescent="0.2">
      <c r="B109" s="16" t="s">
        <v>93</v>
      </c>
      <c r="C109" s="289"/>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347727.56</v>
      </c>
      <c r="D112" s="290">
        <v>347727.56</v>
      </c>
      <c r="E112" s="290">
        <v>3007.36</v>
      </c>
      <c r="F112" s="179">
        <v>-6.3676679604514397E-2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5451.4</v>
      </c>
      <c r="D115" s="290">
        <v>3849.8999999999996</v>
      </c>
      <c r="E115" s="290"/>
      <c r="F115" s="179">
        <v>-0.187933859675257</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19561684.270330004</v>
      </c>
      <c r="D118" s="292">
        <v>7055251.8900000071</v>
      </c>
      <c r="E118" s="292">
        <v>81192.72</v>
      </c>
      <c r="F118" s="178">
        <v>-1.3061768929128248E-2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15164308.28999998</v>
      </c>
      <c r="D120" s="290">
        <v>5996.87</v>
      </c>
      <c r="E120" s="290">
        <v>109091.23999999998</v>
      </c>
      <c r="F120" s="179">
        <v>6.4765415096831758E-2</v>
      </c>
      <c r="G120" s="34"/>
      <c r="H120" s="5"/>
      <c r="I120" s="5"/>
    </row>
    <row r="121" spans="1:9" ht="10.5" customHeight="1" x14ac:dyDescent="0.2">
      <c r="B121" s="16" t="s">
        <v>100</v>
      </c>
      <c r="C121" s="289">
        <v>986754.24000000011</v>
      </c>
      <c r="D121" s="290"/>
      <c r="E121" s="290">
        <v>6946.6</v>
      </c>
      <c r="F121" s="179">
        <v>-4.1028488080980141E-2</v>
      </c>
      <c r="G121" s="34"/>
      <c r="H121" s="5"/>
      <c r="I121" s="5"/>
    </row>
    <row r="122" spans="1:9" ht="10.5" customHeight="1" x14ac:dyDescent="0.2">
      <c r="B122" s="16" t="s">
        <v>177</v>
      </c>
      <c r="C122" s="289">
        <v>216914.62999999998</v>
      </c>
      <c r="D122" s="290">
        <v>36</v>
      </c>
      <c r="E122" s="290">
        <v>1502.7000000000003</v>
      </c>
      <c r="F122" s="179">
        <v>0.2309397662178001</v>
      </c>
      <c r="G122" s="34"/>
      <c r="H122" s="5"/>
      <c r="I122" s="5"/>
    </row>
    <row r="123" spans="1:9" ht="10.5" customHeight="1" x14ac:dyDescent="0.2">
      <c r="B123" s="16" t="s">
        <v>22</v>
      </c>
      <c r="C123" s="289">
        <v>2688437.6100000003</v>
      </c>
      <c r="D123" s="290">
        <v>4698</v>
      </c>
      <c r="E123" s="290">
        <v>16456</v>
      </c>
      <c r="F123" s="179">
        <v>0.11076714656377784</v>
      </c>
      <c r="G123" s="34"/>
      <c r="H123" s="5"/>
      <c r="I123" s="5"/>
    </row>
    <row r="124" spans="1:9" ht="10.5" customHeight="1" x14ac:dyDescent="0.2">
      <c r="B124" s="16" t="s">
        <v>381</v>
      </c>
      <c r="C124" s="289">
        <v>45729.5</v>
      </c>
      <c r="D124" s="290"/>
      <c r="E124" s="290">
        <v>110</v>
      </c>
      <c r="F124" s="179">
        <v>0.42134937976520903</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2185885.6599999983</v>
      </c>
      <c r="D126" s="290">
        <v>1616.65</v>
      </c>
      <c r="E126" s="290">
        <v>14465.92</v>
      </c>
      <c r="F126" s="179">
        <v>0.19228329596217097</v>
      </c>
      <c r="G126" s="34"/>
      <c r="H126" s="5"/>
      <c r="I126" s="5"/>
    </row>
    <row r="127" spans="1:9" ht="10.5" customHeight="1" x14ac:dyDescent="0.2">
      <c r="B127" s="37" t="s">
        <v>382</v>
      </c>
      <c r="C127" s="289">
        <v>155628</v>
      </c>
      <c r="D127" s="290"/>
      <c r="E127" s="290">
        <v>950</v>
      </c>
      <c r="F127" s="179">
        <v>-0.1209846363784759</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800</v>
      </c>
      <c r="D130" s="290"/>
      <c r="E130" s="290"/>
      <c r="F130" s="179">
        <v>-0.23150816522574447</v>
      </c>
      <c r="G130" s="208"/>
      <c r="H130" s="205"/>
      <c r="I130" s="34"/>
    </row>
    <row r="131" spans="1:9" ht="10.5" customHeight="1" x14ac:dyDescent="0.2">
      <c r="B131" s="41" t="s">
        <v>120</v>
      </c>
      <c r="C131" s="293">
        <v>21444457.929999981</v>
      </c>
      <c r="D131" s="294">
        <v>12347.519999999999</v>
      </c>
      <c r="E131" s="294">
        <v>149522.46</v>
      </c>
      <c r="F131" s="286">
        <v>7.701124866213549E-2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FEVRIER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518101.49</v>
      </c>
      <c r="D144" s="290"/>
      <c r="E144" s="290">
        <v>4245.0400000000009</v>
      </c>
      <c r="F144" s="179">
        <v>9.5826899695917067E-2</v>
      </c>
      <c r="G144" s="36"/>
      <c r="H144" s="5"/>
    </row>
    <row r="145" spans="1:8" s="28" customFormat="1" ht="10.5" customHeight="1" x14ac:dyDescent="0.2">
      <c r="A145" s="24"/>
      <c r="B145" s="16" t="s">
        <v>117</v>
      </c>
      <c r="C145" s="289">
        <v>80068.47</v>
      </c>
      <c r="D145" s="290"/>
      <c r="E145" s="290">
        <v>317.5</v>
      </c>
      <c r="F145" s="179">
        <v>-1.4705737469912217E-3</v>
      </c>
      <c r="G145" s="36"/>
      <c r="H145" s="5"/>
    </row>
    <row r="146" spans="1:8" s="28" customFormat="1" ht="10.5" customHeight="1" x14ac:dyDescent="0.2">
      <c r="A146" s="24"/>
      <c r="B146" s="16" t="s">
        <v>118</v>
      </c>
      <c r="C146" s="289">
        <v>924.5</v>
      </c>
      <c r="D146" s="290"/>
      <c r="E146" s="290"/>
      <c r="F146" s="179">
        <v>-0.41095890410958902</v>
      </c>
      <c r="G146" s="36"/>
      <c r="H146" s="5"/>
    </row>
    <row r="147" spans="1:8" s="28" customFormat="1" ht="10.5" customHeight="1" x14ac:dyDescent="0.2">
      <c r="A147" s="24"/>
      <c r="B147" s="16" t="s">
        <v>166</v>
      </c>
      <c r="C147" s="289">
        <v>25429.589999999975</v>
      </c>
      <c r="D147" s="290"/>
      <c r="E147" s="290">
        <v>118.42000000000002</v>
      </c>
      <c r="F147" s="179">
        <v>7.7519521087180632E-2</v>
      </c>
      <c r="G147" s="36"/>
      <c r="H147" s="5"/>
    </row>
    <row r="148" spans="1:8" s="28" customFormat="1" ht="10.5" customHeight="1" x14ac:dyDescent="0.2">
      <c r="A148" s="24"/>
      <c r="B148" s="16" t="s">
        <v>22</v>
      </c>
      <c r="C148" s="289">
        <v>45760.04</v>
      </c>
      <c r="D148" s="290"/>
      <c r="E148" s="290">
        <v>230</v>
      </c>
      <c r="F148" s="179">
        <v>6.8140587346093184E-2</v>
      </c>
      <c r="G148" s="36"/>
      <c r="H148" s="5"/>
    </row>
    <row r="149" spans="1:8" s="28" customFormat="1" ht="10.5" customHeight="1" x14ac:dyDescent="0.2">
      <c r="A149" s="24"/>
      <c r="B149" s="16" t="s">
        <v>115</v>
      </c>
      <c r="C149" s="289">
        <v>19997.329999999998</v>
      </c>
      <c r="D149" s="290">
        <v>263.26</v>
      </c>
      <c r="E149" s="290">
        <v>82</v>
      </c>
      <c r="F149" s="179">
        <v>0.13284942874105488</v>
      </c>
      <c r="G149" s="36"/>
      <c r="H149" s="5"/>
    </row>
    <row r="150" spans="1:8" s="28" customFormat="1" ht="12.75" customHeight="1" x14ac:dyDescent="0.2">
      <c r="A150" s="24"/>
      <c r="B150" s="16" t="s">
        <v>114</v>
      </c>
      <c r="C150" s="289">
        <v>21934.899999999991</v>
      </c>
      <c r="D150" s="290"/>
      <c r="E150" s="290"/>
      <c r="F150" s="179">
        <v>0.16994681744746121</v>
      </c>
      <c r="G150" s="36"/>
      <c r="H150" s="5"/>
    </row>
    <row r="151" spans="1:8" s="28" customFormat="1" ht="12.75" customHeight="1" x14ac:dyDescent="0.2">
      <c r="A151" s="24"/>
      <c r="B151" s="16" t="s">
        <v>100</v>
      </c>
      <c r="C151" s="289">
        <v>23</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1440</v>
      </c>
      <c r="D155" s="290"/>
      <c r="E155" s="290"/>
      <c r="F155" s="179">
        <v>-9.4339622641509413E-2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141787</v>
      </c>
      <c r="D158" s="290"/>
      <c r="E158" s="290">
        <v>1140</v>
      </c>
      <c r="F158" s="179">
        <v>0.34726009825068171</v>
      </c>
      <c r="G158" s="36"/>
      <c r="H158" s="5"/>
    </row>
    <row r="159" spans="1:8" s="28" customFormat="1" ht="10.5" customHeight="1" x14ac:dyDescent="0.2">
      <c r="A159" s="24"/>
      <c r="B159" s="35" t="s">
        <v>119</v>
      </c>
      <c r="C159" s="291">
        <v>855466.31999999983</v>
      </c>
      <c r="D159" s="292">
        <v>263.26</v>
      </c>
      <c r="E159" s="292">
        <v>6132.9600000000009</v>
      </c>
      <c r="F159" s="178">
        <v>0.11939251088159719</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513047.39000000007</v>
      </c>
      <c r="D161" s="290"/>
      <c r="E161" s="290">
        <v>1287.8500000000001</v>
      </c>
      <c r="F161" s="179">
        <v>4.7388138969729043E-2</v>
      </c>
      <c r="G161" s="36"/>
      <c r="H161" s="5"/>
    </row>
    <row r="162" spans="1:9" s="28" customFormat="1" ht="10.5" customHeight="1" x14ac:dyDescent="0.2">
      <c r="A162" s="24"/>
      <c r="B162" s="16" t="s">
        <v>104</v>
      </c>
      <c r="C162" s="289">
        <v>403836.86</v>
      </c>
      <c r="D162" s="290"/>
      <c r="E162" s="290">
        <v>1432.13</v>
      </c>
      <c r="F162" s="179">
        <v>0.18249922674596042</v>
      </c>
      <c r="G162" s="36"/>
      <c r="H162" s="5"/>
    </row>
    <row r="163" spans="1:9" s="28" customFormat="1" ht="10.5" customHeight="1" x14ac:dyDescent="0.2">
      <c r="A163" s="24"/>
      <c r="B163" s="33" t="s">
        <v>106</v>
      </c>
      <c r="C163" s="289">
        <v>281666.53999999998</v>
      </c>
      <c r="D163" s="290"/>
      <c r="E163" s="290">
        <v>1432.13</v>
      </c>
      <c r="F163" s="179">
        <v>0.19022845381986153</v>
      </c>
      <c r="G163" s="36"/>
      <c r="H163" s="5"/>
    </row>
    <row r="164" spans="1:9" s="28" customFormat="1" ht="10.5" customHeight="1" x14ac:dyDescent="0.2">
      <c r="A164" s="24"/>
      <c r="B164" s="33" t="s">
        <v>304</v>
      </c>
      <c r="C164" s="289">
        <v>1033.17</v>
      </c>
      <c r="D164" s="290"/>
      <c r="E164" s="290"/>
      <c r="F164" s="179">
        <v>-0.26739560509689642</v>
      </c>
      <c r="G164" s="36"/>
      <c r="H164" s="5"/>
    </row>
    <row r="165" spans="1:9" s="28" customFormat="1" ht="10.5" customHeight="1" x14ac:dyDescent="0.2">
      <c r="A165" s="24"/>
      <c r="B165" s="33" t="s">
        <v>305</v>
      </c>
      <c r="C165" s="289">
        <v>89957.219999999972</v>
      </c>
      <c r="D165" s="290"/>
      <c r="E165" s="290">
        <v>752.4</v>
      </c>
      <c r="F165" s="179">
        <v>0.33559591897213492</v>
      </c>
      <c r="G165" s="36"/>
      <c r="H165" s="5"/>
    </row>
    <row r="166" spans="1:9" ht="10.5" customHeight="1" x14ac:dyDescent="0.2">
      <c r="B166" s="33" t="s">
        <v>306</v>
      </c>
      <c r="C166" s="289">
        <v>35699.880000000005</v>
      </c>
      <c r="D166" s="290"/>
      <c r="E166" s="290"/>
      <c r="F166" s="179">
        <v>0.12994328108778763</v>
      </c>
      <c r="G166" s="34"/>
      <c r="H166" s="5"/>
      <c r="I166" s="5"/>
    </row>
    <row r="167" spans="1:9" ht="10.5" customHeight="1" x14ac:dyDescent="0.2">
      <c r="B167" s="33" t="s">
        <v>307</v>
      </c>
      <c r="C167" s="289">
        <v>49900.22</v>
      </c>
      <c r="D167" s="290"/>
      <c r="E167" s="290">
        <v>100.2</v>
      </c>
      <c r="F167" s="179">
        <v>0.14733036484944728</v>
      </c>
      <c r="G167" s="34"/>
      <c r="H167" s="5"/>
      <c r="I167" s="5"/>
    </row>
    <row r="168" spans="1:9" ht="10.5" customHeight="1" x14ac:dyDescent="0.2">
      <c r="B168" s="33" t="s">
        <v>308</v>
      </c>
      <c r="C168" s="289">
        <v>5611.8000000000011</v>
      </c>
      <c r="D168" s="290"/>
      <c r="E168" s="290"/>
      <c r="F168" s="179">
        <v>0.45515363671723086</v>
      </c>
      <c r="G168" s="34"/>
      <c r="H168" s="5"/>
      <c r="I168" s="5"/>
    </row>
    <row r="169" spans="1:9" ht="10.5" customHeight="1" x14ac:dyDescent="0.2">
      <c r="B169" s="33" t="s">
        <v>309</v>
      </c>
      <c r="C169" s="289">
        <v>99464.250000000015</v>
      </c>
      <c r="D169" s="290"/>
      <c r="E169" s="290">
        <v>579.53</v>
      </c>
      <c r="F169" s="179">
        <v>0.11830600856356921</v>
      </c>
      <c r="G169" s="34"/>
      <c r="H169" s="5"/>
      <c r="I169" s="5"/>
    </row>
    <row r="170" spans="1:9" s="28" customFormat="1" ht="10.5" customHeight="1" x14ac:dyDescent="0.2">
      <c r="A170" s="24"/>
      <c r="B170" s="33" t="s">
        <v>105</v>
      </c>
      <c r="C170" s="289">
        <v>122170.31999999999</v>
      </c>
      <c r="D170" s="290"/>
      <c r="E170" s="290"/>
      <c r="F170" s="179">
        <v>0.16505618756506757</v>
      </c>
      <c r="G170" s="36"/>
      <c r="H170" s="5"/>
    </row>
    <row r="171" spans="1:9" s="28" customFormat="1" ht="10.5" customHeight="1" x14ac:dyDescent="0.2">
      <c r="A171" s="24"/>
      <c r="B171" s="16" t="s">
        <v>116</v>
      </c>
      <c r="C171" s="289">
        <v>111462.34</v>
      </c>
      <c r="D171" s="290"/>
      <c r="E171" s="290">
        <v>289.02</v>
      </c>
      <c r="F171" s="179">
        <v>0.15210173012154593</v>
      </c>
      <c r="G171" s="36"/>
      <c r="H171" s="5"/>
    </row>
    <row r="172" spans="1:9" ht="10.5" customHeight="1" x14ac:dyDescent="0.2">
      <c r="B172" s="16" t="s">
        <v>117</v>
      </c>
      <c r="C172" s="289">
        <v>28918.5</v>
      </c>
      <c r="D172" s="290"/>
      <c r="E172" s="290">
        <v>440</v>
      </c>
      <c r="F172" s="179">
        <v>-4.5883758066857627E-2</v>
      </c>
      <c r="G172" s="20"/>
      <c r="H172" s="5"/>
      <c r="I172" s="5"/>
    </row>
    <row r="173" spans="1:9" ht="10.5" customHeight="1" x14ac:dyDescent="0.2">
      <c r="B173" s="16" t="s">
        <v>118</v>
      </c>
      <c r="C173" s="289"/>
      <c r="D173" s="290"/>
      <c r="E173" s="290"/>
      <c r="F173" s="179"/>
      <c r="G173" s="20"/>
      <c r="H173" s="5"/>
      <c r="I173" s="5"/>
    </row>
    <row r="174" spans="1:9" ht="10.5" customHeight="1" x14ac:dyDescent="0.2">
      <c r="B174" s="16" t="s">
        <v>115</v>
      </c>
      <c r="C174" s="289">
        <v>6125.1799999999994</v>
      </c>
      <c r="D174" s="290"/>
      <c r="E174" s="290">
        <v>39</v>
      </c>
      <c r="F174" s="179">
        <v>-4.199459466222899E-2</v>
      </c>
      <c r="G174" s="20"/>
      <c r="H174" s="5"/>
      <c r="I174" s="5"/>
    </row>
    <row r="175" spans="1:9" ht="10.5" customHeight="1" x14ac:dyDescent="0.2">
      <c r="B175" s="16" t="s">
        <v>114</v>
      </c>
      <c r="C175" s="289">
        <v>7430.4000000000015</v>
      </c>
      <c r="D175" s="290"/>
      <c r="E175" s="290"/>
      <c r="F175" s="179">
        <v>-0.19062791039654892</v>
      </c>
      <c r="G175" s="20"/>
      <c r="H175" s="5"/>
      <c r="I175" s="5"/>
    </row>
    <row r="176" spans="1:9" ht="10.5" customHeight="1" x14ac:dyDescent="0.2">
      <c r="B176" s="16" t="s">
        <v>95</v>
      </c>
      <c r="C176" s="289">
        <v>734.16000000000008</v>
      </c>
      <c r="D176" s="290"/>
      <c r="E176" s="290"/>
      <c r="F176" s="179">
        <v>-0.33775933609958508</v>
      </c>
      <c r="G176" s="20"/>
      <c r="H176" s="5"/>
      <c r="I176" s="5"/>
    </row>
    <row r="177" spans="1:9" ht="10.5" customHeight="1" x14ac:dyDescent="0.2">
      <c r="B177" s="16" t="s">
        <v>381</v>
      </c>
      <c r="C177" s="289">
        <v>57240.789999999994</v>
      </c>
      <c r="D177" s="290"/>
      <c r="E177" s="290">
        <v>193.56</v>
      </c>
      <c r="F177" s="179"/>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37107.43</v>
      </c>
      <c r="D185" s="290"/>
      <c r="E185" s="290">
        <v>317</v>
      </c>
      <c r="F185" s="179">
        <v>-2.1340784775006116E-2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128.92000000000002</v>
      </c>
      <c r="D187" s="290"/>
      <c r="E187" s="290"/>
      <c r="F187" s="179">
        <v>-0.44792737238780411</v>
      </c>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804876.04</v>
      </c>
      <c r="D190" s="290"/>
      <c r="E190" s="290">
        <v>3002.96</v>
      </c>
      <c r="F190" s="179">
        <v>0.78788432299530431</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10945.38</v>
      </c>
      <c r="D196" s="290"/>
      <c r="E196" s="290">
        <v>36</v>
      </c>
      <c r="F196" s="179">
        <v>0.28066318382056088</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450</v>
      </c>
      <c r="D200" s="296"/>
      <c r="E200" s="296"/>
      <c r="F200" s="190">
        <v>-0.30833077159545041</v>
      </c>
      <c r="G200" s="47"/>
      <c r="H200" s="5"/>
    </row>
    <row r="201" spans="1:9" s="28" customFormat="1" ht="10.5" customHeight="1" x14ac:dyDescent="0.2">
      <c r="A201" s="24"/>
      <c r="B201" s="268" t="s">
        <v>255</v>
      </c>
      <c r="C201" s="295">
        <v>22350</v>
      </c>
      <c r="D201" s="296"/>
      <c r="E201" s="296"/>
      <c r="F201" s="190">
        <v>-6.8749999999999978E-2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240</v>
      </c>
      <c r="D205" s="296"/>
      <c r="E205" s="296"/>
      <c r="F205" s="190">
        <v>0.14285714285714279</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29529.96</v>
      </c>
      <c r="D208" s="296"/>
      <c r="E208" s="296">
        <v>130</v>
      </c>
      <c r="F208" s="190">
        <v>0.62645736946463981</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2034423.35</v>
      </c>
      <c r="D211" s="298"/>
      <c r="E211" s="298">
        <v>7167.5199999999995</v>
      </c>
      <c r="F211" s="180">
        <v>0.31893491186022316</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10532383.67</v>
      </c>
      <c r="D213" s="296">
        <v>832993.47000000009</v>
      </c>
      <c r="E213" s="296">
        <v>49227.88</v>
      </c>
      <c r="F213" s="190">
        <v>2.7649957060002395E-2</v>
      </c>
      <c r="G213" s="47"/>
      <c r="H213" s="5"/>
      <c r="I213" s="5"/>
    </row>
    <row r="214" spans="2:9" ht="10.5" customHeight="1" x14ac:dyDescent="0.2">
      <c r="B214" s="16" t="s">
        <v>104</v>
      </c>
      <c r="C214" s="295">
        <v>13407109.810000004</v>
      </c>
      <c r="D214" s="296">
        <v>5749601.0700000059</v>
      </c>
      <c r="E214" s="296">
        <v>60581.67</v>
      </c>
      <c r="F214" s="190">
        <v>1.9138707171360902E-2</v>
      </c>
      <c r="G214" s="47"/>
      <c r="H214" s="5"/>
      <c r="I214" s="5"/>
    </row>
    <row r="215" spans="2:9" ht="10.5" customHeight="1" x14ac:dyDescent="0.2">
      <c r="B215" s="33" t="s">
        <v>106</v>
      </c>
      <c r="C215" s="295">
        <v>11066715.360000005</v>
      </c>
      <c r="D215" s="296">
        <v>5746019.3100000061</v>
      </c>
      <c r="E215" s="296">
        <v>45951.06</v>
      </c>
      <c r="F215" s="190">
        <v>-1.0568002753994721E-2</v>
      </c>
      <c r="G215" s="47"/>
      <c r="H215" s="5"/>
      <c r="I215" s="5"/>
    </row>
    <row r="216" spans="2:9" ht="10.5" customHeight="1" x14ac:dyDescent="0.2">
      <c r="B216" s="33" t="s">
        <v>326</v>
      </c>
      <c r="C216" s="295">
        <v>78217.319999999992</v>
      </c>
      <c r="D216" s="296">
        <v>61977.05999999999</v>
      </c>
      <c r="E216" s="296">
        <v>374.21000000000004</v>
      </c>
      <c r="F216" s="190">
        <v>-7.6170039671010104E-2</v>
      </c>
      <c r="G216" s="47"/>
      <c r="H216" s="5"/>
      <c r="I216" s="5"/>
    </row>
    <row r="217" spans="2:9" ht="10.5" customHeight="1" x14ac:dyDescent="0.2">
      <c r="B217" s="33" t="s">
        <v>327</v>
      </c>
      <c r="C217" s="295">
        <v>3384884.7800000026</v>
      </c>
      <c r="D217" s="296">
        <v>3246500.8700000029</v>
      </c>
      <c r="E217" s="296">
        <v>16181.58</v>
      </c>
      <c r="F217" s="190">
        <v>-2.8716058923469623E-2</v>
      </c>
      <c r="G217" s="47"/>
      <c r="H217" s="5"/>
      <c r="I217" s="5"/>
    </row>
    <row r="218" spans="2:9" ht="10.5" customHeight="1" x14ac:dyDescent="0.2">
      <c r="B218" s="33" t="s">
        <v>328</v>
      </c>
      <c r="C218" s="295">
        <v>2204180.5300000035</v>
      </c>
      <c r="D218" s="296">
        <v>1999830.7600000037</v>
      </c>
      <c r="E218" s="296">
        <v>10056.629999999999</v>
      </c>
      <c r="F218" s="190">
        <v>-1.246827388538696E-2</v>
      </c>
      <c r="G218" s="47"/>
      <c r="H218" s="5"/>
      <c r="I218" s="5"/>
    </row>
    <row r="219" spans="2:9" ht="10.5" customHeight="1" x14ac:dyDescent="0.2">
      <c r="B219" s="33" t="s">
        <v>329</v>
      </c>
      <c r="C219" s="295">
        <v>4407194.629999998</v>
      </c>
      <c r="D219" s="296">
        <v>79456.780000000013</v>
      </c>
      <c r="E219" s="296">
        <v>14780.240000000003</v>
      </c>
      <c r="F219" s="190">
        <v>-6.2357878347905071E-3</v>
      </c>
      <c r="G219" s="47"/>
      <c r="H219" s="5"/>
      <c r="I219" s="5"/>
    </row>
    <row r="220" spans="2:9" ht="10.5" customHeight="1" x14ac:dyDescent="0.2">
      <c r="B220" s="33" t="s">
        <v>330</v>
      </c>
      <c r="C220" s="295">
        <v>75929.200000000084</v>
      </c>
      <c r="D220" s="296">
        <v>13133.44</v>
      </c>
      <c r="E220" s="296">
        <v>411.94999999999993</v>
      </c>
      <c r="F220" s="190">
        <v>4.5453831980456938E-2</v>
      </c>
      <c r="G220" s="47"/>
      <c r="H220" s="5"/>
      <c r="I220" s="5"/>
    </row>
    <row r="221" spans="2:9" ht="10.5" customHeight="1" x14ac:dyDescent="0.2">
      <c r="B221" s="33" t="s">
        <v>331</v>
      </c>
      <c r="C221" s="295">
        <v>916308.89999999991</v>
      </c>
      <c r="D221" s="296">
        <v>345120.39999999985</v>
      </c>
      <c r="E221" s="296">
        <v>4146.45</v>
      </c>
      <c r="F221" s="190">
        <v>4.6247695291601998E-2</v>
      </c>
      <c r="G221" s="47"/>
      <c r="H221" s="5"/>
      <c r="I221" s="5"/>
    </row>
    <row r="222" spans="2:9" ht="10.5" customHeight="1" x14ac:dyDescent="0.2">
      <c r="B222" s="33" t="s">
        <v>105</v>
      </c>
      <c r="C222" s="295">
        <v>2340394.4499999979</v>
      </c>
      <c r="D222" s="296">
        <v>3581.76</v>
      </c>
      <c r="E222" s="296">
        <v>14630.61</v>
      </c>
      <c r="F222" s="190">
        <v>0.18776659121238648</v>
      </c>
      <c r="G222" s="47"/>
      <c r="H222" s="5"/>
      <c r="I222" s="5"/>
    </row>
    <row r="223" spans="2:9" ht="10.5" customHeight="1" x14ac:dyDescent="0.2">
      <c r="B223" s="16" t="s">
        <v>116</v>
      </c>
      <c r="C223" s="295">
        <v>629563.83000000007</v>
      </c>
      <c r="D223" s="296"/>
      <c r="E223" s="296">
        <v>4534.0600000000013</v>
      </c>
      <c r="F223" s="190">
        <v>0.10538619304912733</v>
      </c>
      <c r="G223" s="20"/>
      <c r="H223" s="5"/>
      <c r="I223" s="5"/>
    </row>
    <row r="224" spans="2:9" ht="10.5" customHeight="1" x14ac:dyDescent="0.2">
      <c r="B224" s="16" t="s">
        <v>117</v>
      </c>
      <c r="C224" s="295">
        <v>108986.97</v>
      </c>
      <c r="D224" s="296"/>
      <c r="E224" s="296">
        <v>757.5</v>
      </c>
      <c r="F224" s="190">
        <v>-1.3653214576255901E-2</v>
      </c>
      <c r="G224" s="47"/>
      <c r="H224" s="5"/>
      <c r="I224" s="5"/>
    </row>
    <row r="225" spans="2:9" ht="10.5" customHeight="1" x14ac:dyDescent="0.2">
      <c r="B225" s="16" t="s">
        <v>118</v>
      </c>
      <c r="C225" s="295">
        <v>924.5</v>
      </c>
      <c r="D225" s="296"/>
      <c r="E225" s="296"/>
      <c r="F225" s="190">
        <v>-0.47560975609756095</v>
      </c>
      <c r="G225" s="47"/>
      <c r="H225" s="5"/>
      <c r="I225" s="5"/>
    </row>
    <row r="226" spans="2:9" ht="10.5" customHeight="1" x14ac:dyDescent="0.2">
      <c r="B226" s="16" t="s">
        <v>100</v>
      </c>
      <c r="C226" s="295">
        <v>1065128.3700000001</v>
      </c>
      <c r="D226" s="296"/>
      <c r="E226" s="296">
        <v>7458.2000000000007</v>
      </c>
      <c r="F226" s="190">
        <v>-4.7897226054383624E-2</v>
      </c>
      <c r="G226" s="47"/>
      <c r="H226" s="5"/>
      <c r="I226" s="5"/>
    </row>
    <row r="227" spans="2:9" ht="10.5" customHeight="1" x14ac:dyDescent="0.2">
      <c r="B227" s="16" t="s">
        <v>107</v>
      </c>
      <c r="C227" s="295">
        <v>98732.099999999977</v>
      </c>
      <c r="D227" s="296">
        <v>98732.099999999977</v>
      </c>
      <c r="E227" s="296">
        <v>807.1</v>
      </c>
      <c r="F227" s="190">
        <v>0.10923103713648596</v>
      </c>
      <c r="G227" s="47"/>
      <c r="H227" s="5"/>
      <c r="I227" s="5"/>
    </row>
    <row r="228" spans="2:9" ht="10.5" customHeight="1" x14ac:dyDescent="0.2">
      <c r="B228" s="33" t="s">
        <v>110</v>
      </c>
      <c r="C228" s="289">
        <v>55193.529999999992</v>
      </c>
      <c r="D228" s="290">
        <v>55193.529999999992</v>
      </c>
      <c r="E228" s="290">
        <v>279.09000000000003</v>
      </c>
      <c r="F228" s="179">
        <v>2.5696714616795679E-2</v>
      </c>
      <c r="G228" s="47"/>
      <c r="H228" s="5"/>
      <c r="I228" s="5"/>
    </row>
    <row r="229" spans="2:9" ht="10.5" customHeight="1" x14ac:dyDescent="0.2">
      <c r="B229" s="33" t="s">
        <v>109</v>
      </c>
      <c r="C229" s="295">
        <v>39538.569999999971</v>
      </c>
      <c r="D229" s="296">
        <v>39538.569999999971</v>
      </c>
      <c r="E229" s="296">
        <v>528.01</v>
      </c>
      <c r="F229" s="190">
        <v>0.15614147075052154</v>
      </c>
      <c r="G229" s="47"/>
      <c r="H229" s="5"/>
      <c r="I229" s="5"/>
    </row>
    <row r="230" spans="2:9" ht="10.5" customHeight="1" x14ac:dyDescent="0.2">
      <c r="B230" s="33" t="s">
        <v>112</v>
      </c>
      <c r="C230" s="295">
        <v>4000</v>
      </c>
      <c r="D230" s="296">
        <v>4000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26122.51</v>
      </c>
      <c r="D236" s="296">
        <v>263.26</v>
      </c>
      <c r="E236" s="296">
        <v>121</v>
      </c>
      <c r="F236" s="190">
        <v>8.6359349112032247E-2</v>
      </c>
      <c r="G236" s="47"/>
      <c r="H236" s="5"/>
      <c r="I236" s="5"/>
    </row>
    <row r="237" spans="2:9" ht="10.5" customHeight="1" x14ac:dyDescent="0.2">
      <c r="B237" s="16" t="s">
        <v>114</v>
      </c>
      <c r="C237" s="295">
        <v>29365.299999999992</v>
      </c>
      <c r="D237" s="296"/>
      <c r="E237" s="296"/>
      <c r="F237" s="190">
        <v>5.1423820619941552E-2</v>
      </c>
      <c r="G237" s="47"/>
      <c r="H237" s="5"/>
      <c r="I237" s="5"/>
    </row>
    <row r="238" spans="2:9" ht="10.5" customHeight="1" x14ac:dyDescent="0.2">
      <c r="B238" s="16" t="s">
        <v>123</v>
      </c>
      <c r="C238" s="295">
        <v>15969184.32999998</v>
      </c>
      <c r="D238" s="296">
        <v>5996.87</v>
      </c>
      <c r="E238" s="296">
        <v>112094.19999999998</v>
      </c>
      <c r="F238" s="190">
        <v>8.6922631434812603E-2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29396.599999999991</v>
      </c>
      <c r="D240" s="296">
        <v>28662.439999999991</v>
      </c>
      <c r="E240" s="296">
        <v>276</v>
      </c>
      <c r="F240" s="190">
        <v>-0.14952993075099963</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255437.12999999995</v>
      </c>
      <c r="D247" s="296"/>
      <c r="E247" s="296">
        <v>1391.99</v>
      </c>
      <c r="F247" s="190">
        <v>0.3126001939015508</v>
      </c>
      <c r="G247" s="47"/>
      <c r="H247" s="5"/>
      <c r="I247" s="5"/>
    </row>
    <row r="248" spans="1:9" ht="10.5" customHeight="1" x14ac:dyDescent="0.2">
      <c r="B248" s="16" t="s">
        <v>444</v>
      </c>
      <c r="C248" s="295">
        <v>809799.40032999997</v>
      </c>
      <c r="D248" s="296"/>
      <c r="E248" s="296"/>
      <c r="F248" s="190">
        <v>-7.9015097795611E-2</v>
      </c>
      <c r="G248" s="47"/>
      <c r="H248" s="5"/>
      <c r="I248" s="5"/>
    </row>
    <row r="249" spans="1:9" ht="10.5" customHeight="1" x14ac:dyDescent="0.2">
      <c r="B249" s="16" t="s">
        <v>94</v>
      </c>
      <c r="C249" s="295"/>
      <c r="D249" s="296"/>
      <c r="E249" s="296"/>
      <c r="F249" s="190"/>
      <c r="G249" s="47"/>
      <c r="H249" s="5"/>
      <c r="I249" s="5"/>
    </row>
    <row r="250" spans="1:9" ht="10.5" customHeight="1" x14ac:dyDescent="0.2">
      <c r="B250" s="16" t="s">
        <v>92</v>
      </c>
      <c r="C250" s="295">
        <v>325.42</v>
      </c>
      <c r="D250" s="296"/>
      <c r="E250" s="296"/>
      <c r="F250" s="190">
        <v>-0.25743884629426794</v>
      </c>
      <c r="G250" s="47"/>
      <c r="H250" s="5"/>
      <c r="I250" s="5"/>
    </row>
    <row r="251" spans="1:9" ht="10.5" customHeight="1" x14ac:dyDescent="0.2">
      <c r="B251" s="16" t="s">
        <v>93</v>
      </c>
      <c r="C251" s="295"/>
      <c r="D251" s="296"/>
      <c r="E251" s="296"/>
      <c r="F251" s="190"/>
      <c r="G251" s="47"/>
      <c r="H251" s="5"/>
      <c r="I251" s="5"/>
    </row>
    <row r="252" spans="1:9" ht="10.5" customHeight="1" x14ac:dyDescent="0.2">
      <c r="B252" s="16" t="s">
        <v>91</v>
      </c>
      <c r="C252" s="295"/>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227860.00999999998</v>
      </c>
      <c r="D254" s="296">
        <v>36</v>
      </c>
      <c r="E254" s="296">
        <v>1538.7000000000003</v>
      </c>
      <c r="F254" s="190">
        <v>0.23323981111828473</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156078</v>
      </c>
      <c r="D256" s="296"/>
      <c r="E256" s="296">
        <v>950</v>
      </c>
      <c r="F256" s="190">
        <v>-0.1216705580851184</v>
      </c>
      <c r="G256" s="117"/>
      <c r="H256" s="5"/>
      <c r="I256" s="5"/>
    </row>
    <row r="257" spans="1:9" s="28" customFormat="1" ht="18.75" customHeight="1" x14ac:dyDescent="0.2">
      <c r="A257" s="24"/>
      <c r="B257" s="268" t="s">
        <v>255</v>
      </c>
      <c r="C257" s="295">
        <v>370077.56</v>
      </c>
      <c r="D257" s="296">
        <v>347727.56</v>
      </c>
      <c r="E257" s="296">
        <v>3007.36</v>
      </c>
      <c r="F257" s="190">
        <v>-6.3984639210844185E-2</v>
      </c>
      <c r="G257" s="47"/>
      <c r="H257" s="5"/>
    </row>
    <row r="258" spans="1:9" s="28" customFormat="1" ht="15" customHeight="1" x14ac:dyDescent="0.2">
      <c r="A258" s="24"/>
      <c r="B258" s="16" t="s">
        <v>374</v>
      </c>
      <c r="C258" s="295">
        <v>1680</v>
      </c>
      <c r="D258" s="296"/>
      <c r="E258" s="296"/>
      <c r="F258" s="190">
        <v>-6.6666666666666652E-2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177568.36</v>
      </c>
      <c r="D261" s="296">
        <v>3849.8999999999996</v>
      </c>
      <c r="E261" s="296">
        <v>1270</v>
      </c>
      <c r="F261" s="190">
        <v>0.35392303527994429</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43896031.870329969</v>
      </c>
      <c r="D264" s="300">
        <v>7067862.6700000074</v>
      </c>
      <c r="E264" s="300">
        <v>244015.66</v>
      </c>
      <c r="F264" s="234">
        <v>4.4190048312098718E-2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FEVRIER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1547569.7399999965</v>
      </c>
      <c r="D278" s="302">
        <v>35085.319999999861</v>
      </c>
      <c r="E278" s="302">
        <v>9670.850000000004</v>
      </c>
      <c r="F278" s="239">
        <v>2.2674490142917891E-2</v>
      </c>
      <c r="G278" s="20"/>
      <c r="H278" s="5"/>
      <c r="I278" s="5"/>
    </row>
    <row r="279" spans="1:9" ht="10.5" customHeight="1" x14ac:dyDescent="0.2">
      <c r="A279" s="2"/>
      <c r="B279" s="37" t="s">
        <v>126</v>
      </c>
      <c r="C279" s="301">
        <v>1968.05</v>
      </c>
      <c r="D279" s="302"/>
      <c r="E279" s="302"/>
      <c r="F279" s="239"/>
      <c r="G279" s="20"/>
      <c r="H279" s="5"/>
      <c r="I279" s="5"/>
    </row>
    <row r="280" spans="1:9" ht="10.5" customHeight="1" x14ac:dyDescent="0.2">
      <c r="A280" s="2"/>
      <c r="B280" s="37" t="s">
        <v>127</v>
      </c>
      <c r="C280" s="301">
        <v>8191.1</v>
      </c>
      <c r="D280" s="302"/>
      <c r="E280" s="302"/>
      <c r="F280" s="239"/>
      <c r="G280" s="20"/>
      <c r="H280" s="5"/>
      <c r="I280" s="5"/>
    </row>
    <row r="281" spans="1:9" ht="10.5" customHeight="1" x14ac:dyDescent="0.2">
      <c r="A281" s="2"/>
      <c r="B281" s="37" t="s">
        <v>219</v>
      </c>
      <c r="C281" s="301">
        <v>310330.15000000008</v>
      </c>
      <c r="D281" s="302"/>
      <c r="E281" s="302">
        <v>1180.9000000000001</v>
      </c>
      <c r="F281" s="239">
        <v>1.6952601951665258E-3</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56</v>
      </c>
      <c r="D285" s="302"/>
      <c r="E285" s="302"/>
      <c r="F285" s="239">
        <v>-6.6666666666666652E-2</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1868115.0399999965</v>
      </c>
      <c r="D290" s="304">
        <v>35085.319999999861</v>
      </c>
      <c r="E290" s="304">
        <v>10851.750000000004</v>
      </c>
      <c r="F290" s="237">
        <v>2.0347206813951857E-2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809393.29000000108</v>
      </c>
      <c r="D292" s="302">
        <v>11955.979999999998</v>
      </c>
      <c r="E292" s="302">
        <v>5315.37</v>
      </c>
      <c r="F292" s="239">
        <v>7.8898197206679566E-2</v>
      </c>
      <c r="G292" s="20"/>
      <c r="H292" s="5"/>
      <c r="I292" s="5"/>
    </row>
    <row r="293" spans="1:9" ht="10.5" customHeight="1" x14ac:dyDescent="0.2">
      <c r="A293" s="2"/>
      <c r="B293" s="37" t="s">
        <v>133</v>
      </c>
      <c r="C293" s="301">
        <v>1009843.3700000006</v>
      </c>
      <c r="D293" s="302">
        <v>669.54</v>
      </c>
      <c r="E293" s="302">
        <v>6569.0200000000032</v>
      </c>
      <c r="F293" s="239">
        <v>5.7957000955021432E-2</v>
      </c>
      <c r="G293" s="20"/>
      <c r="H293" s="5"/>
      <c r="I293" s="5"/>
    </row>
    <row r="294" spans="1:9" ht="10.5" customHeight="1" x14ac:dyDescent="0.2">
      <c r="A294" s="2"/>
      <c r="B294" s="37" t="s">
        <v>134</v>
      </c>
      <c r="C294" s="301">
        <v>48592.660000000018</v>
      </c>
      <c r="D294" s="302">
        <v>40817.380000000012</v>
      </c>
      <c r="E294" s="302">
        <v>244.35000000000002</v>
      </c>
      <c r="F294" s="239">
        <v>0.15217586661573601</v>
      </c>
      <c r="G294" s="20"/>
      <c r="H294" s="5"/>
      <c r="I294" s="5"/>
    </row>
    <row r="295" spans="1:9" ht="10.5" customHeight="1" x14ac:dyDescent="0.2">
      <c r="A295" s="2"/>
      <c r="B295" s="37" t="s">
        <v>220</v>
      </c>
      <c r="C295" s="301">
        <v>5719.69</v>
      </c>
      <c r="D295" s="302">
        <v>172</v>
      </c>
      <c r="E295" s="302"/>
      <c r="F295" s="239">
        <v>-0.41357563951402043</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1873549.0100000019</v>
      </c>
      <c r="D302" s="304">
        <v>53614.900000000016</v>
      </c>
      <c r="E302" s="304">
        <v>12128.740000000002</v>
      </c>
      <c r="F302" s="237">
        <v>6.6544189495720385E-2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13236.020000000004</v>
      </c>
      <c r="D304" s="302">
        <v>1206.2</v>
      </c>
      <c r="E304" s="302"/>
      <c r="F304" s="239">
        <v>0.52726244735475736</v>
      </c>
      <c r="G304" s="27"/>
      <c r="H304" s="5"/>
    </row>
    <row r="305" spans="1:9" x14ac:dyDescent="0.2">
      <c r="A305" s="2"/>
      <c r="B305" s="37" t="s">
        <v>221</v>
      </c>
      <c r="C305" s="301">
        <v>24</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50</v>
      </c>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13310.020000000004</v>
      </c>
      <c r="D313" s="304">
        <v>1206.2</v>
      </c>
      <c r="E313" s="304"/>
      <c r="F313" s="237">
        <v>0.53580107309755998</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26729.790000000012</v>
      </c>
      <c r="D315" s="302"/>
      <c r="E315" s="302">
        <v>59.019999999999996</v>
      </c>
      <c r="F315" s="239">
        <v>0.32989918459076062</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26729.790000000012</v>
      </c>
      <c r="D324" s="309"/>
      <c r="E324" s="309">
        <v>59.019999999999996</v>
      </c>
      <c r="F324" s="183">
        <v>0.32989918459076062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47.58</v>
      </c>
      <c r="D326" s="307"/>
      <c r="E326" s="307"/>
      <c r="F326" s="182"/>
      <c r="G326" s="59"/>
    </row>
    <row r="327" spans="1:9" s="60" customFormat="1" ht="11.25" customHeight="1" x14ac:dyDescent="0.2">
      <c r="A327" s="24"/>
      <c r="B327" s="37" t="s">
        <v>179</v>
      </c>
      <c r="C327" s="306">
        <v>731.3</v>
      </c>
      <c r="D327" s="307"/>
      <c r="E327" s="307"/>
      <c r="F327" s="182">
        <v>0.63459174322179757</v>
      </c>
      <c r="G327" s="59"/>
    </row>
    <row r="328" spans="1:9" s="57" customFormat="1" ht="10.5" customHeight="1" x14ac:dyDescent="0.2">
      <c r="A328" s="6"/>
      <c r="B328" s="37" t="s">
        <v>223</v>
      </c>
      <c r="C328" s="306">
        <v>2.5</v>
      </c>
      <c r="D328" s="307"/>
      <c r="E328" s="307"/>
      <c r="F328" s="182"/>
      <c r="G328" s="56"/>
      <c r="H328" s="5"/>
    </row>
    <row r="329" spans="1:9" s="57" customFormat="1" ht="10.5" hidden="1" customHeight="1" x14ac:dyDescent="0.2">
      <c r="A329" s="6"/>
      <c r="B329" s="16"/>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781.38</v>
      </c>
      <c r="D333" s="309"/>
      <c r="E333" s="309"/>
      <c r="F333" s="183">
        <v>0.68368204443103719</v>
      </c>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5990</v>
      </c>
      <c r="D335" s="309"/>
      <c r="E335" s="309">
        <v>30</v>
      </c>
      <c r="F335" s="183">
        <v>-0.17719780219780223</v>
      </c>
      <c r="G335" s="62"/>
    </row>
    <row r="336" spans="1:9" s="63" customFormat="1" ht="14.25" customHeight="1" x14ac:dyDescent="0.2">
      <c r="A336" s="61"/>
      <c r="B336" s="35" t="s">
        <v>467</v>
      </c>
      <c r="C336" s="306">
        <v>5990</v>
      </c>
      <c r="D336" s="307"/>
      <c r="E336" s="307">
        <v>30</v>
      </c>
      <c r="F336" s="182">
        <v>-0.17719780219780223</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617.1500000000002</v>
      </c>
      <c r="D338" s="307"/>
      <c r="E338" s="307"/>
      <c r="F338" s="182">
        <v>0.24172551860123548</v>
      </c>
      <c r="G338" s="59"/>
      <c r="H338" s="5"/>
    </row>
    <row r="339" spans="1:8" s="57" customFormat="1" ht="10.5" customHeight="1" x14ac:dyDescent="0.2">
      <c r="A339" s="6"/>
      <c r="B339" s="37" t="s">
        <v>224</v>
      </c>
      <c r="C339" s="306">
        <v>121</v>
      </c>
      <c r="D339" s="307"/>
      <c r="E339" s="307"/>
      <c r="F339" s="182">
        <v>6.2055648205038061E-2</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738.1500000000002</v>
      </c>
      <c r="D342" s="302"/>
      <c r="E342" s="302"/>
      <c r="F342" s="239">
        <v>0.20822011981536681</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66.710000000000008</v>
      </c>
      <c r="D344" s="307"/>
      <c r="E344" s="307"/>
      <c r="F344" s="182"/>
      <c r="G344" s="56"/>
      <c r="H344" s="5"/>
    </row>
    <row r="345" spans="1:8" s="57" customFormat="1" ht="10.5" customHeight="1" x14ac:dyDescent="0.2">
      <c r="A345" s="6"/>
      <c r="B345" s="37" t="s">
        <v>125</v>
      </c>
      <c r="C345" s="306">
        <v>23206.309999999976</v>
      </c>
      <c r="D345" s="307"/>
      <c r="E345" s="307">
        <v>157.9</v>
      </c>
      <c r="F345" s="182">
        <v>0.13840350925388223</v>
      </c>
      <c r="G345" s="56"/>
      <c r="H345" s="5"/>
    </row>
    <row r="346" spans="1:8" s="57" customFormat="1" ht="10.5" customHeight="1" x14ac:dyDescent="0.2">
      <c r="A346" s="6"/>
      <c r="B346" s="37" t="s">
        <v>126</v>
      </c>
      <c r="C346" s="306">
        <v>76.64</v>
      </c>
      <c r="D346" s="307"/>
      <c r="E346" s="307"/>
      <c r="F346" s="182"/>
      <c r="G346" s="56"/>
      <c r="H346" s="5"/>
    </row>
    <row r="347" spans="1:8" s="57" customFormat="1" ht="10.5" customHeight="1" x14ac:dyDescent="0.2">
      <c r="A347" s="6"/>
      <c r="B347" s="37" t="s">
        <v>127</v>
      </c>
      <c r="C347" s="306">
        <v>225</v>
      </c>
      <c r="D347" s="307"/>
      <c r="E347" s="307"/>
      <c r="F347" s="182"/>
      <c r="G347" s="56"/>
      <c r="H347" s="5"/>
    </row>
    <row r="348" spans="1:8" s="57" customFormat="1" ht="10.5" customHeight="1" x14ac:dyDescent="0.2">
      <c r="A348" s="6"/>
      <c r="B348" s="37" t="s">
        <v>133</v>
      </c>
      <c r="C348" s="306">
        <v>4562.08</v>
      </c>
      <c r="D348" s="307"/>
      <c r="E348" s="307"/>
      <c r="F348" s="182">
        <v>0.11361506014685196</v>
      </c>
      <c r="G348" s="56"/>
      <c r="H348" s="5"/>
    </row>
    <row r="349" spans="1:8" s="57" customFormat="1" ht="10.5" customHeight="1" x14ac:dyDescent="0.2">
      <c r="A349" s="6"/>
      <c r="B349" s="37" t="s">
        <v>134</v>
      </c>
      <c r="C349" s="306">
        <v>60.08</v>
      </c>
      <c r="D349" s="307"/>
      <c r="E349" s="307"/>
      <c r="F349" s="182">
        <v>-0.45222465353756391</v>
      </c>
      <c r="G349" s="56"/>
      <c r="H349" s="5"/>
    </row>
    <row r="350" spans="1:8" s="57" customFormat="1" ht="11.25" customHeight="1" x14ac:dyDescent="0.2">
      <c r="A350" s="6"/>
      <c r="B350" s="37" t="s">
        <v>24</v>
      </c>
      <c r="C350" s="306">
        <v>1550.77</v>
      </c>
      <c r="D350" s="307"/>
      <c r="E350" s="307"/>
      <c r="F350" s="182">
        <v>0.48285523044559198</v>
      </c>
      <c r="G350" s="56"/>
      <c r="H350" s="5"/>
    </row>
    <row r="351" spans="1:8" s="57" customFormat="1" ht="11.25" customHeight="1" x14ac:dyDescent="0.2">
      <c r="A351" s="6"/>
      <c r="B351" s="37" t="s">
        <v>138</v>
      </c>
      <c r="C351" s="306">
        <v>104</v>
      </c>
      <c r="D351" s="307"/>
      <c r="E351" s="307"/>
      <c r="F351" s="182"/>
      <c r="G351" s="56"/>
      <c r="H351" s="5"/>
    </row>
    <row r="352" spans="1:8" s="57" customFormat="1" ht="10.5" customHeight="1" x14ac:dyDescent="0.2">
      <c r="A352" s="6"/>
      <c r="B352" s="37" t="s">
        <v>151</v>
      </c>
      <c r="C352" s="306">
        <v>15256.08</v>
      </c>
      <c r="D352" s="307"/>
      <c r="E352" s="307"/>
      <c r="F352" s="182">
        <v>-2.0599654874892348E-2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6754.67</v>
      </c>
      <c r="D354" s="307"/>
      <c r="E354" s="307">
        <v>27.5</v>
      </c>
      <c r="F354" s="182">
        <v>0.12322486879826533</v>
      </c>
      <c r="G354" s="59"/>
      <c r="H354" s="5"/>
    </row>
    <row r="355" spans="1:8" s="60" customFormat="1" ht="13.5" customHeight="1" x14ac:dyDescent="0.2">
      <c r="A355" s="24"/>
      <c r="B355" s="16" t="s">
        <v>416</v>
      </c>
      <c r="C355" s="306">
        <v>12</v>
      </c>
      <c r="D355" s="307"/>
      <c r="E355" s="307"/>
      <c r="F355" s="182">
        <v>0</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c r="D358" s="307"/>
      <c r="E358" s="307"/>
      <c r="F358" s="182"/>
      <c r="G358" s="59"/>
      <c r="H358" s="5"/>
    </row>
    <row r="359" spans="1:8" s="60" customFormat="1" ht="10.5" customHeight="1" x14ac:dyDescent="0.2">
      <c r="A359" s="24"/>
      <c r="B359" s="37" t="s">
        <v>468</v>
      </c>
      <c r="C359" s="306">
        <v>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51904.339999999975</v>
      </c>
      <c r="D364" s="309"/>
      <c r="E364" s="309">
        <v>185.4</v>
      </c>
      <c r="F364" s="183">
        <v>9.784468171511751E-2</v>
      </c>
      <c r="G364" s="56"/>
      <c r="H364" s="5"/>
    </row>
    <row r="365" spans="1:8" s="57" customFormat="1" ht="10.5" customHeight="1" x14ac:dyDescent="0.2">
      <c r="A365" s="6"/>
      <c r="B365" s="35" t="s">
        <v>8</v>
      </c>
      <c r="C365" s="308">
        <v>3841117.7299999972</v>
      </c>
      <c r="D365" s="309">
        <v>89906.419999999867</v>
      </c>
      <c r="E365" s="309">
        <v>23254.910000000007</v>
      </c>
      <c r="F365" s="183">
        <v>4.6080227264515106E-2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8263032.0699999873</v>
      </c>
      <c r="D367" s="307">
        <v>1006293.4000000003</v>
      </c>
      <c r="E367" s="307">
        <v>46706.31</v>
      </c>
      <c r="F367" s="182">
        <v>-2.6352908225739213E-2</v>
      </c>
      <c r="G367" s="59"/>
      <c r="H367" s="5"/>
    </row>
    <row r="368" spans="1:8" s="60" customFormat="1" ht="10.5" customHeight="1" x14ac:dyDescent="0.2">
      <c r="A368" s="24"/>
      <c r="B368" s="37" t="s">
        <v>442</v>
      </c>
      <c r="C368" s="306">
        <v>20153.590000000062</v>
      </c>
      <c r="D368" s="307">
        <v>2051.5499999999997</v>
      </c>
      <c r="E368" s="307">
        <v>64.8</v>
      </c>
      <c r="F368" s="182">
        <v>-0.29413126539544143</v>
      </c>
      <c r="G368" s="266"/>
      <c r="H368" s="5"/>
    </row>
    <row r="369" spans="1:9" s="60" customFormat="1" ht="10.5" customHeight="1" x14ac:dyDescent="0.2">
      <c r="A369" s="24"/>
      <c r="B369" s="37" t="s">
        <v>147</v>
      </c>
      <c r="C369" s="306">
        <v>43389.009999999995</v>
      </c>
      <c r="D369" s="307">
        <v>8473.510000000002</v>
      </c>
      <c r="E369" s="307">
        <v>204.70000000000002</v>
      </c>
      <c r="F369" s="182">
        <v>-7.7279351703241739E-2</v>
      </c>
      <c r="G369" s="265"/>
      <c r="H369" s="267"/>
      <c r="I369" s="59"/>
    </row>
    <row r="370" spans="1:9" s="60" customFormat="1" x14ac:dyDescent="0.2">
      <c r="A370" s="24"/>
      <c r="B370" s="37" t="s">
        <v>148</v>
      </c>
      <c r="C370" s="306">
        <v>228221.76999999685</v>
      </c>
      <c r="D370" s="307">
        <v>16733.320000000011</v>
      </c>
      <c r="E370" s="307">
        <v>721.97999999999934</v>
      </c>
      <c r="F370" s="182">
        <v>-4.4409823738300602E-3</v>
      </c>
      <c r="G370" s="265"/>
      <c r="H370" s="265"/>
      <c r="I370" s="59"/>
    </row>
    <row r="371" spans="1:9" s="60" customFormat="1" ht="10.5" customHeight="1" x14ac:dyDescent="0.2">
      <c r="A371" s="24"/>
      <c r="B371" s="37" t="s">
        <v>125</v>
      </c>
      <c r="C371" s="306">
        <v>89216.24000000034</v>
      </c>
      <c r="D371" s="307">
        <v>5812.0800000000008</v>
      </c>
      <c r="E371" s="307">
        <v>738.45000000000016</v>
      </c>
      <c r="F371" s="182">
        <v>0.10384334810465368</v>
      </c>
      <c r="G371" s="265"/>
      <c r="H371" s="265"/>
      <c r="I371" s="59"/>
    </row>
    <row r="372" spans="1:9" s="60" customFormat="1" ht="10.5" customHeight="1" x14ac:dyDescent="0.2">
      <c r="A372" s="24"/>
      <c r="B372" s="37" t="s">
        <v>149</v>
      </c>
      <c r="C372" s="306">
        <v>494.27999999999975</v>
      </c>
      <c r="D372" s="307"/>
      <c r="E372" s="307"/>
      <c r="F372" s="182">
        <v>-0.1193700114025088</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8644506.959999986</v>
      </c>
      <c r="D378" s="312">
        <v>1039363.8600000003</v>
      </c>
      <c r="E378" s="312">
        <v>48436.240000000005</v>
      </c>
      <c r="F378" s="184">
        <v>-2.5738272306425336E-2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FEVRIER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5324299.6899999883</v>
      </c>
      <c r="D392" s="307">
        <v>19181.530000000002</v>
      </c>
      <c r="E392" s="307">
        <v>27019.609999999986</v>
      </c>
      <c r="F392" s="182">
        <v>8.5565238609930594E-2</v>
      </c>
      <c r="G392" s="66"/>
      <c r="H392" s="5"/>
    </row>
    <row r="393" spans="1:9" s="57" customFormat="1" ht="10.5" customHeight="1" x14ac:dyDescent="0.2">
      <c r="A393" s="6"/>
      <c r="B393" s="16" t="s">
        <v>10</v>
      </c>
      <c r="C393" s="306"/>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c r="D397" s="307"/>
      <c r="E397" s="307"/>
      <c r="F397" s="182"/>
      <c r="G397" s="59"/>
    </row>
    <row r="398" spans="1:9" s="57" customFormat="1" ht="10.5" customHeight="1" x14ac:dyDescent="0.2">
      <c r="A398" s="6"/>
      <c r="B398" s="16" t="s">
        <v>85</v>
      </c>
      <c r="C398" s="306">
        <v>200937.06999999998</v>
      </c>
      <c r="D398" s="313">
        <v>200937.06999999998</v>
      </c>
      <c r="E398" s="313"/>
      <c r="F398" s="185">
        <v>-0.48336108673163014</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207.01</v>
      </c>
      <c r="D401" s="307"/>
      <c r="E401" s="307">
        <v>3</v>
      </c>
      <c r="F401" s="182"/>
      <c r="G401" s="69"/>
      <c r="H401" s="5"/>
      <c r="I401" s="5"/>
    </row>
    <row r="402" spans="1:11" ht="13.5" customHeight="1" x14ac:dyDescent="0.2">
      <c r="A402" s="2"/>
      <c r="B402" s="37" t="s">
        <v>79</v>
      </c>
      <c r="C402" s="306">
        <v>18383.099999999999</v>
      </c>
      <c r="D402" s="307"/>
      <c r="E402" s="307">
        <v>69</v>
      </c>
      <c r="F402" s="182">
        <v>0.15763906643778069</v>
      </c>
      <c r="G402" s="69"/>
      <c r="H402" s="5"/>
      <c r="I402" s="5"/>
    </row>
    <row r="403" spans="1:11" ht="11.25" customHeight="1" x14ac:dyDescent="0.2">
      <c r="A403" s="2"/>
      <c r="B403" s="37" t="s">
        <v>432</v>
      </c>
      <c r="C403" s="306">
        <v>294050.37000000582</v>
      </c>
      <c r="D403" s="313"/>
      <c r="E403" s="313">
        <v>1375.6</v>
      </c>
      <c r="F403" s="185">
        <v>6.6969883366002403E-2</v>
      </c>
      <c r="G403" s="70"/>
      <c r="H403" s="5"/>
      <c r="I403" s="5"/>
    </row>
    <row r="404" spans="1:11" ht="11.25" customHeight="1" x14ac:dyDescent="0.2">
      <c r="A404" s="2"/>
      <c r="B404" s="563" t="s">
        <v>440</v>
      </c>
      <c r="C404" s="306">
        <v>75702.799999999857</v>
      </c>
      <c r="D404" s="313"/>
      <c r="E404" s="313">
        <v>280.10000000000002</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31480.019999999997</v>
      </c>
      <c r="D406" s="313"/>
      <c r="E406" s="313">
        <v>33</v>
      </c>
      <c r="F406" s="185">
        <v>-0.39842539667494603</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62.200000000000159</v>
      </c>
      <c r="D408" s="313"/>
      <c r="E408" s="313">
        <v>0.1</v>
      </c>
      <c r="F408" s="185">
        <v>2.3026315789472562E-2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5945122.2599999923</v>
      </c>
      <c r="D410" s="315">
        <v>220118.59999999998</v>
      </c>
      <c r="E410" s="315">
        <v>28780.409999999982</v>
      </c>
      <c r="F410" s="186">
        <v>4.8201123658723199E-2</v>
      </c>
      <c r="G410" s="69"/>
      <c r="H410" s="5"/>
      <c r="I410" s="5"/>
    </row>
    <row r="411" spans="1:11" ht="10.5" customHeight="1" x14ac:dyDescent="0.2">
      <c r="A411" s="2"/>
      <c r="B411" s="29" t="s">
        <v>153</v>
      </c>
      <c r="C411" s="308">
        <v>78.400000000000006</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4415126.1800000109</v>
      </c>
      <c r="D414" s="318"/>
      <c r="E414" s="318">
        <v>22067.860000000008</v>
      </c>
      <c r="F414" s="281">
        <v>1.7702393784283066E-2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1910237.710000034</v>
      </c>
      <c r="D416" s="318"/>
      <c r="E416" s="318">
        <v>10970.210000000003</v>
      </c>
      <c r="F416" s="281">
        <v>5.4018164630844412E-2</v>
      </c>
      <c r="G416" s="69"/>
      <c r="H416" s="5"/>
      <c r="I416" s="5"/>
    </row>
    <row r="417" spans="1:11" ht="10.5" customHeight="1" x14ac:dyDescent="0.2">
      <c r="A417" s="2"/>
      <c r="B417" s="16" t="s">
        <v>258</v>
      </c>
      <c r="C417" s="317">
        <v>19526.129999999997</v>
      </c>
      <c r="D417" s="318"/>
      <c r="E417" s="318">
        <v>89.8</v>
      </c>
      <c r="F417" s="281">
        <v>2.1269418033035503E-2</v>
      </c>
      <c r="G417" s="69"/>
      <c r="H417" s="5"/>
      <c r="I417" s="5"/>
    </row>
    <row r="418" spans="1:11" ht="10.5" customHeight="1" x14ac:dyDescent="0.2">
      <c r="A418" s="2"/>
      <c r="B418" s="67" t="s">
        <v>259</v>
      </c>
      <c r="C418" s="317">
        <v>17618.93</v>
      </c>
      <c r="D418" s="318"/>
      <c r="E418" s="318"/>
      <c r="F418" s="281">
        <v>0.1214655300264853</v>
      </c>
      <c r="G418" s="69"/>
      <c r="H418" s="5"/>
      <c r="I418" s="5"/>
    </row>
    <row r="419" spans="1:11" ht="10.5" customHeight="1" x14ac:dyDescent="0.2">
      <c r="A419" s="2"/>
      <c r="B419" s="67" t="s">
        <v>260</v>
      </c>
      <c r="C419" s="317">
        <v>1012</v>
      </c>
      <c r="D419" s="318"/>
      <c r="E419" s="318"/>
      <c r="F419" s="281"/>
      <c r="G419" s="69"/>
      <c r="H419" s="5"/>
      <c r="I419" s="5"/>
    </row>
    <row r="420" spans="1:11" ht="10.5" customHeight="1" x14ac:dyDescent="0.2">
      <c r="A420" s="2"/>
      <c r="B420" s="67" t="s">
        <v>261</v>
      </c>
      <c r="C420" s="317">
        <v>1727</v>
      </c>
      <c r="D420" s="318"/>
      <c r="E420" s="318"/>
      <c r="F420" s="281">
        <v>0.6045712162036605</v>
      </c>
      <c r="G420" s="69"/>
      <c r="H420" s="5"/>
      <c r="I420" s="5"/>
    </row>
    <row r="421" spans="1:11" ht="10.5" customHeight="1" x14ac:dyDescent="0.2">
      <c r="A421" s="2"/>
      <c r="B421" s="67" t="s">
        <v>262</v>
      </c>
      <c r="C421" s="317">
        <v>1815.8400000000001</v>
      </c>
      <c r="D421" s="318"/>
      <c r="E421" s="318"/>
      <c r="F421" s="281">
        <v>-0.51748090081711284</v>
      </c>
      <c r="G421" s="69"/>
      <c r="H421" s="5"/>
      <c r="I421" s="5"/>
    </row>
    <row r="422" spans="1:11" ht="10.5" customHeight="1" x14ac:dyDescent="0.2">
      <c r="A422" s="2"/>
      <c r="B422" s="67" t="s">
        <v>264</v>
      </c>
      <c r="C422" s="317">
        <v>3053.35</v>
      </c>
      <c r="D422" s="318"/>
      <c r="E422" s="318"/>
      <c r="F422" s="281">
        <v>-0.53510024726847505</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8177.1999999999989</v>
      </c>
      <c r="D428" s="318"/>
      <c r="E428" s="318"/>
      <c r="F428" s="281"/>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30</v>
      </c>
      <c r="D430" s="318"/>
      <c r="E430" s="318"/>
      <c r="F430" s="281">
        <v>-0.26829268292682928</v>
      </c>
      <c r="G430" s="69"/>
      <c r="H430" s="5"/>
    </row>
    <row r="431" spans="1:11" ht="20.25" customHeight="1" x14ac:dyDescent="0.2">
      <c r="A431" s="2"/>
      <c r="B431" s="29" t="s">
        <v>155</v>
      </c>
      <c r="C431" s="308">
        <v>6378324.3400000446</v>
      </c>
      <c r="D431" s="315"/>
      <c r="E431" s="315">
        <v>33127.87000000001</v>
      </c>
      <c r="F431" s="186">
        <v>2.8560326139917658E-2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118625.69000000005</v>
      </c>
      <c r="D435" s="313"/>
      <c r="E435" s="313">
        <v>1726.9099999999999</v>
      </c>
      <c r="F435" s="185">
        <v>-3.1302407868105786E-2</v>
      </c>
      <c r="G435" s="70"/>
      <c r="H435" s="5"/>
      <c r="I435" s="5"/>
    </row>
    <row r="436" spans="1:10" ht="10.5" customHeight="1" x14ac:dyDescent="0.2">
      <c r="A436" s="54"/>
      <c r="B436" s="75" t="s">
        <v>26</v>
      </c>
      <c r="C436" s="306">
        <v>46109.929999999993</v>
      </c>
      <c r="D436" s="313"/>
      <c r="E436" s="313">
        <v>148.12</v>
      </c>
      <c r="F436" s="185">
        <v>0.52775879995043251</v>
      </c>
      <c r="G436" s="69"/>
      <c r="H436" s="5"/>
      <c r="I436" s="5"/>
    </row>
    <row r="437" spans="1:10" x14ac:dyDescent="0.2">
      <c r="A437" s="2"/>
      <c r="B437" s="75" t="s">
        <v>27</v>
      </c>
      <c r="C437" s="306">
        <v>248283.9999999998</v>
      </c>
      <c r="D437" s="313"/>
      <c r="E437" s="313"/>
      <c r="F437" s="185">
        <v>0.1937581895863052</v>
      </c>
      <c r="G437" s="69"/>
      <c r="H437" s="5"/>
      <c r="I437" s="5"/>
    </row>
    <row r="438" spans="1:10" ht="10.5" customHeight="1" x14ac:dyDescent="0.2">
      <c r="A438" s="2"/>
      <c r="B438" s="75" t="s">
        <v>274</v>
      </c>
      <c r="C438" s="306">
        <v>6885.41</v>
      </c>
      <c r="D438" s="313"/>
      <c r="E438" s="313"/>
      <c r="F438" s="185">
        <v>-1.3198136868506349E-2</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304677.41999999993</v>
      </c>
      <c r="D440" s="313"/>
      <c r="E440" s="313">
        <v>457.76</v>
      </c>
      <c r="F440" s="185">
        <v>-1.5787047695678291E-2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4001.58</v>
      </c>
      <c r="D443" s="313"/>
      <c r="E443" s="313"/>
      <c r="F443" s="185">
        <v>-0.40114396202357372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728584.0299999998</v>
      </c>
      <c r="D445" s="315"/>
      <c r="E445" s="315">
        <v>2332.79</v>
      </c>
      <c r="F445" s="186">
        <v>6.5415581651058652E-2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1598.809375</v>
      </c>
      <c r="D448" s="313"/>
      <c r="E448" s="313"/>
      <c r="F448" s="185">
        <v>-0.59304388488215087</v>
      </c>
      <c r="G448" s="69"/>
      <c r="H448" s="5"/>
      <c r="I448" s="5"/>
      <c r="J448" s="164"/>
    </row>
    <row r="449" spans="1:10" ht="12" x14ac:dyDescent="0.2">
      <c r="A449" s="2"/>
      <c r="B449" s="76" t="s">
        <v>477</v>
      </c>
      <c r="C449" s="306">
        <v>3482.8600000000024</v>
      </c>
      <c r="D449" s="313"/>
      <c r="E449" s="313">
        <v>7.9</v>
      </c>
      <c r="F449" s="185">
        <v>-0.40958967969418714</v>
      </c>
      <c r="G449" s="69"/>
      <c r="H449" s="5"/>
      <c r="I449" s="5"/>
      <c r="J449" s="164"/>
    </row>
    <row r="450" spans="1:10" ht="12" x14ac:dyDescent="0.2">
      <c r="A450" s="2"/>
      <c r="B450" s="76" t="s">
        <v>492</v>
      </c>
      <c r="C450" s="306"/>
      <c r="D450" s="313"/>
      <c r="E450" s="313"/>
      <c r="F450" s="185"/>
      <c r="G450" s="69"/>
      <c r="H450" s="5"/>
      <c r="I450" s="5"/>
      <c r="J450" s="164"/>
    </row>
    <row r="451" spans="1:10" x14ac:dyDescent="0.2">
      <c r="A451" s="2"/>
      <c r="B451" s="76" t="s">
        <v>480</v>
      </c>
      <c r="C451" s="306">
        <v>24226</v>
      </c>
      <c r="D451" s="313"/>
      <c r="E451" s="313">
        <v>106</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757891.69937499962</v>
      </c>
      <c r="D454" s="313"/>
      <c r="E454" s="313">
        <v>2446.69</v>
      </c>
      <c r="F454" s="185">
        <v>6.7580771109100546E-2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25567041.38937502</v>
      </c>
      <c r="D461" s="315">
        <v>220118.59999999998</v>
      </c>
      <c r="E461" s="315">
        <v>136046.12</v>
      </c>
      <c r="F461" s="186">
        <v>1.748582756055761E-2</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69463073.259705007</v>
      </c>
      <c r="D464" s="437"/>
      <c r="E464" s="437">
        <v>380061.77999999991</v>
      </c>
      <c r="F464" s="438">
        <v>3.4199659019378048E-2</v>
      </c>
      <c r="G464" s="5"/>
      <c r="H464" s="214"/>
      <c r="I464" s="70"/>
      <c r="J464" s="5"/>
    </row>
    <row r="465" spans="1:10" s="28" customFormat="1" x14ac:dyDescent="0.2">
      <c r="A465" s="6"/>
      <c r="B465" s="76" t="s">
        <v>13</v>
      </c>
      <c r="C465" s="319">
        <v>83677767.159999996</v>
      </c>
      <c r="D465" s="320"/>
      <c r="E465" s="320"/>
      <c r="F465" s="240">
        <v>5.1336448834761628E-2</v>
      </c>
      <c r="G465" s="8"/>
      <c r="H465" s="5"/>
      <c r="I465" s="70"/>
    </row>
    <row r="466" spans="1:10" s="28" customFormat="1" x14ac:dyDescent="0.2">
      <c r="A466" s="6"/>
      <c r="B466" s="76" t="s">
        <v>14</v>
      </c>
      <c r="C466" s="321">
        <v>10721239.049999997</v>
      </c>
      <c r="D466" s="322"/>
      <c r="E466" s="322"/>
      <c r="F466" s="194">
        <v>0.14442600236224989</v>
      </c>
      <c r="G466" s="3"/>
      <c r="H466" s="8"/>
      <c r="I466" s="70"/>
    </row>
    <row r="467" spans="1:10" s="28" customFormat="1" ht="12" x14ac:dyDescent="0.2">
      <c r="A467" s="6"/>
      <c r="B467" s="229" t="s">
        <v>248</v>
      </c>
      <c r="C467" s="431">
        <v>94399006.209999993</v>
      </c>
      <c r="D467" s="439"/>
      <c r="E467" s="439"/>
      <c r="F467" s="445">
        <v>6.113954555508827E-2</v>
      </c>
      <c r="G467" s="15"/>
      <c r="H467" s="3"/>
      <c r="I467" s="70"/>
    </row>
    <row r="468" spans="1:10" s="28" customFormat="1" ht="12" x14ac:dyDescent="0.2">
      <c r="A468" s="6"/>
      <c r="B468" s="164"/>
      <c r="C468" s="210"/>
      <c r="D468" s="210"/>
      <c r="E468" s="210"/>
      <c r="F468" s="210"/>
      <c r="G468" s="197"/>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FEVRIER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88" t="s">
        <v>6</v>
      </c>
      <c r="F477" s="339" t="str">
        <f>Maladie_mnt!$H$5</f>
        <v>GAM</v>
      </c>
      <c r="G477" s="201"/>
      <c r="H477" s="90"/>
      <c r="I477" s="94"/>
      <c r="J477" s="104"/>
    </row>
    <row r="478" spans="1:10" ht="12.75" customHeight="1" x14ac:dyDescent="0.2">
      <c r="B478" s="616" t="s">
        <v>29</v>
      </c>
      <c r="C478" s="617"/>
      <c r="D478" s="90"/>
      <c r="E478" s="301"/>
      <c r="F478" s="239"/>
      <c r="G478" s="201"/>
      <c r="H478" s="90"/>
      <c r="I478" s="20"/>
    </row>
    <row r="479" spans="1:10" s="95" customFormat="1" ht="12" customHeight="1" x14ac:dyDescent="0.2">
      <c r="A479" s="6"/>
      <c r="B479" s="620"/>
      <c r="C479" s="621"/>
      <c r="D479" s="90"/>
      <c r="E479" s="301"/>
      <c r="F479" s="239"/>
      <c r="G479" s="199"/>
      <c r="H479" s="90"/>
      <c r="I479" s="94"/>
      <c r="J479" s="104"/>
    </row>
    <row r="480" spans="1:10" ht="12.75" customHeight="1" x14ac:dyDescent="0.2">
      <c r="B480" s="622" t="s">
        <v>74</v>
      </c>
      <c r="C480" s="623"/>
      <c r="D480" s="93"/>
      <c r="E480" s="303"/>
      <c r="F480" s="237"/>
      <c r="G480" s="201"/>
      <c r="H480" s="90"/>
      <c r="I480" s="20"/>
      <c r="J480" s="104"/>
    </row>
    <row r="481" spans="2:10" ht="18" customHeight="1" x14ac:dyDescent="0.2">
      <c r="B481" s="620"/>
      <c r="C481" s="621"/>
      <c r="D481" s="90"/>
      <c r="E481" s="301"/>
      <c r="F481" s="239"/>
      <c r="G481" s="199"/>
      <c r="H481" s="90"/>
      <c r="I481" s="20"/>
      <c r="J481" s="104"/>
    </row>
    <row r="482" spans="2:10" ht="18" customHeight="1" x14ac:dyDescent="0.2">
      <c r="B482" s="92" t="s">
        <v>73</v>
      </c>
      <c r="C482" s="172"/>
      <c r="D482" s="93"/>
      <c r="E482" s="303">
        <v>202370590.04126278</v>
      </c>
      <c r="F482" s="237">
        <v>4.6873978888293255E-3</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45604094.103195764</v>
      </c>
      <c r="F484" s="237">
        <v>6.0699272065406928E-2</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45423856.125939764</v>
      </c>
      <c r="F486" s="239">
        <v>6.0531352704721986E-2</v>
      </c>
      <c r="G486" s="199"/>
      <c r="H486" s="90"/>
      <c r="I486" s="20"/>
      <c r="J486" s="104"/>
    </row>
    <row r="487" spans="2:10" ht="15" customHeight="1" x14ac:dyDescent="0.2">
      <c r="B487" s="421" t="s">
        <v>407</v>
      </c>
      <c r="C487" s="404"/>
      <c r="D487" s="90"/>
      <c r="E487" s="301">
        <v>136824.27394400007</v>
      </c>
      <c r="F487" s="239">
        <v>0.15194210926689</v>
      </c>
      <c r="G487" s="199"/>
      <c r="H487" s="90"/>
      <c r="I487" s="20"/>
      <c r="J487" s="104"/>
    </row>
    <row r="488" spans="2:10" ht="15" customHeight="1" x14ac:dyDescent="0.2">
      <c r="B488" s="421" t="s">
        <v>405</v>
      </c>
      <c r="C488" s="404"/>
      <c r="D488" s="90"/>
      <c r="E488" s="301">
        <v>43413.703312000005</v>
      </c>
      <c r="F488" s="239">
        <v>-2.1466260214121569E-2</v>
      </c>
      <c r="G488" s="199"/>
      <c r="H488" s="90"/>
      <c r="I488" s="20"/>
      <c r="J488" s="104"/>
    </row>
    <row r="489" spans="2:10" ht="15" customHeight="1" x14ac:dyDescent="0.2">
      <c r="B489" s="601" t="s">
        <v>71</v>
      </c>
      <c r="C489" s="602"/>
      <c r="D489" s="90"/>
      <c r="E489" s="303">
        <v>133736410.46690863</v>
      </c>
      <c r="F489" s="237">
        <v>9.5437674437969022E-2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c r="F491" s="239"/>
      <c r="G491" s="199"/>
      <c r="H491" s="90"/>
      <c r="I491" s="20"/>
      <c r="J491" s="104"/>
    </row>
    <row r="492" spans="2:10" ht="12.75" customHeight="1" x14ac:dyDescent="0.2">
      <c r="B492" s="624" t="s">
        <v>413</v>
      </c>
      <c r="C492" s="625"/>
      <c r="D492" s="90"/>
      <c r="E492" s="301">
        <v>103515818.3</v>
      </c>
      <c r="F492" s="239">
        <v>0.11395286648446579</v>
      </c>
      <c r="G492" s="199"/>
      <c r="H492" s="90"/>
      <c r="I492" s="20"/>
      <c r="J492" s="104"/>
    </row>
    <row r="493" spans="2:10" ht="15" customHeight="1" x14ac:dyDescent="0.2">
      <c r="B493" s="609" t="s">
        <v>357</v>
      </c>
      <c r="C493" s="610"/>
      <c r="D493" s="90"/>
      <c r="E493" s="301">
        <v>18431091.780000001</v>
      </c>
      <c r="F493" s="239">
        <v>8.2943713109486783E-2</v>
      </c>
      <c r="G493" s="199"/>
      <c r="H493" s="90"/>
      <c r="I493" s="20"/>
      <c r="J493" s="104"/>
    </row>
    <row r="494" spans="2:10" ht="27" customHeight="1" x14ac:dyDescent="0.2">
      <c r="B494" s="609" t="s">
        <v>358</v>
      </c>
      <c r="C494" s="610"/>
      <c r="D494" s="90"/>
      <c r="E494" s="301">
        <v>3326792.9299999997</v>
      </c>
      <c r="F494" s="239">
        <v>-4.6146527286170969E-2</v>
      </c>
      <c r="G494" s="199"/>
      <c r="H494" s="90"/>
      <c r="I494" s="20"/>
      <c r="J494" s="104"/>
    </row>
    <row r="495" spans="2:10" ht="15" customHeight="1" x14ac:dyDescent="0.2">
      <c r="B495" s="609" t="s">
        <v>359</v>
      </c>
      <c r="C495" s="610"/>
      <c r="D495" s="90"/>
      <c r="E495" s="301">
        <v>8462707.4569086395</v>
      </c>
      <c r="F495" s="239">
        <v>-2.1784023741557967E-2</v>
      </c>
      <c r="G495" s="201"/>
      <c r="H495" s="90"/>
      <c r="I495" s="20"/>
      <c r="J495" s="104"/>
    </row>
    <row r="496" spans="2:10" ht="15" customHeight="1" x14ac:dyDescent="0.2">
      <c r="B496" s="614" t="s">
        <v>394</v>
      </c>
      <c r="C496" s="615"/>
      <c r="D496" s="90"/>
      <c r="E496" s="301">
        <v>7045270.4851999991</v>
      </c>
      <c r="F496" s="239">
        <v>-6.5359535733387042E-2</v>
      </c>
      <c r="G496" s="199"/>
      <c r="H496" s="90"/>
      <c r="I496" s="20"/>
      <c r="J496" s="104"/>
    </row>
    <row r="497" spans="1:10" ht="15" customHeight="1" x14ac:dyDescent="0.2">
      <c r="B497" s="614" t="s">
        <v>395</v>
      </c>
      <c r="C497" s="615"/>
      <c r="D497" s="90"/>
      <c r="E497" s="301">
        <v>143514.10791200001</v>
      </c>
      <c r="F497" s="239">
        <v>0.11018115548088936</v>
      </c>
      <c r="G497" s="199"/>
      <c r="H497" s="90"/>
      <c r="I497" s="20"/>
      <c r="J497" s="104"/>
    </row>
    <row r="498" spans="1:10" ht="15" customHeight="1" x14ac:dyDescent="0.2">
      <c r="B498" s="614" t="s">
        <v>396</v>
      </c>
      <c r="C498" s="615"/>
      <c r="D498" s="90"/>
      <c r="E498" s="301">
        <v>184628.369768</v>
      </c>
      <c r="F498" s="239">
        <v>-0.22663751053307024</v>
      </c>
      <c r="G498" s="201"/>
      <c r="H498" s="90"/>
      <c r="I498" s="20"/>
      <c r="J498" s="104"/>
    </row>
    <row r="499" spans="1:10" ht="23.25" customHeight="1" x14ac:dyDescent="0.2">
      <c r="B499" s="614" t="s">
        <v>397</v>
      </c>
      <c r="C499" s="615"/>
      <c r="D499" s="90"/>
      <c r="E499" s="301">
        <v>59943.988223999993</v>
      </c>
      <c r="F499" s="239">
        <v>5.378978666709977E-2</v>
      </c>
      <c r="G499" s="200"/>
      <c r="H499" s="90"/>
      <c r="I499" s="20"/>
      <c r="J499" s="104"/>
    </row>
    <row r="500" spans="1:10" ht="15" customHeight="1" x14ac:dyDescent="0.2">
      <c r="A500" s="91"/>
      <c r="B500" s="630" t="s">
        <v>406</v>
      </c>
      <c r="C500" s="631"/>
      <c r="D500" s="90"/>
      <c r="E500" s="301">
        <v>1029350.5058046398</v>
      </c>
      <c r="F500" s="239">
        <v>0.49543660403567369</v>
      </c>
      <c r="G500" s="200"/>
      <c r="H500" s="93"/>
      <c r="I500" s="20"/>
      <c r="J500" s="104"/>
    </row>
    <row r="501" spans="1:10" ht="12.75" x14ac:dyDescent="0.2">
      <c r="A501" s="91"/>
      <c r="B501" s="601" t="s">
        <v>362</v>
      </c>
      <c r="C501" s="602"/>
      <c r="D501" s="90"/>
      <c r="E501" s="303">
        <v>139566.94999999998</v>
      </c>
      <c r="F501" s="237">
        <v>0.22262812887554717</v>
      </c>
      <c r="G501" s="199"/>
      <c r="H501" s="93"/>
      <c r="I501" s="20"/>
      <c r="J501" s="104"/>
    </row>
    <row r="502" spans="1:10" ht="24.75" customHeight="1" x14ac:dyDescent="0.2">
      <c r="B502" s="611" t="s">
        <v>363</v>
      </c>
      <c r="C502" s="613"/>
      <c r="D502" s="90"/>
      <c r="E502" s="303">
        <v>22890518.521158401</v>
      </c>
      <c r="F502" s="237">
        <v>-0.3682410282139762</v>
      </c>
      <c r="G502" s="199"/>
      <c r="H502" s="90"/>
      <c r="I502" s="20"/>
      <c r="J502" s="104"/>
    </row>
    <row r="503" spans="1:10" ht="15" customHeight="1" x14ac:dyDescent="0.2">
      <c r="B503" s="423" t="s">
        <v>408</v>
      </c>
      <c r="C503" s="405"/>
      <c r="D503" s="90"/>
      <c r="E503" s="301">
        <v>22510589.736382402</v>
      </c>
      <c r="F503" s="239">
        <v>-0.36799868520043666</v>
      </c>
      <c r="G503" s="200"/>
      <c r="H503" s="90"/>
      <c r="I503" s="20"/>
      <c r="J503" s="104"/>
    </row>
    <row r="504" spans="1:10" ht="15" customHeight="1" x14ac:dyDescent="0.2">
      <c r="A504" s="91"/>
      <c r="B504" s="423" t="s">
        <v>409</v>
      </c>
      <c r="C504" s="405"/>
      <c r="D504" s="90"/>
      <c r="E504" s="301">
        <v>379928.78477599996</v>
      </c>
      <c r="F504" s="239">
        <v>-0.382275372073409</v>
      </c>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12249002.230000023</v>
      </c>
      <c r="F508" s="237">
        <v>7.2737553407603128E-2</v>
      </c>
      <c r="H508" s="8"/>
      <c r="I508" s="20"/>
      <c r="J508" s="104"/>
    </row>
    <row r="509" spans="1:10" s="95" customFormat="1" ht="16.5" customHeight="1" x14ac:dyDescent="0.2">
      <c r="A509" s="6"/>
      <c r="B509" s="601" t="s">
        <v>375</v>
      </c>
      <c r="C509" s="602"/>
      <c r="D509" s="93"/>
      <c r="E509" s="301">
        <v>12166177.690000031</v>
      </c>
      <c r="F509" s="239">
        <v>7.2335543808041081E-2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874895.71000000043</v>
      </c>
      <c r="F512" s="237">
        <v>0.61187474258746333</v>
      </c>
      <c r="G512" s="102"/>
      <c r="H512" s="103"/>
      <c r="I512" s="94"/>
      <c r="J512" s="104"/>
    </row>
    <row r="513" spans="1:9" ht="12.75" x14ac:dyDescent="0.2">
      <c r="B513" s="601" t="s">
        <v>68</v>
      </c>
      <c r="C513" s="602"/>
      <c r="D513" s="90"/>
      <c r="E513" s="301">
        <v>872103.37000000046</v>
      </c>
      <c r="F513" s="239">
        <v>0.75754591593634557</v>
      </c>
      <c r="G513" s="105"/>
      <c r="H513" s="103"/>
      <c r="I513" s="8"/>
    </row>
    <row r="514" spans="1:9" ht="10.5" customHeight="1" x14ac:dyDescent="0.2">
      <c r="B514" s="601" t="s">
        <v>69</v>
      </c>
      <c r="C514" s="602"/>
      <c r="D514" s="90"/>
      <c r="E514" s="301">
        <v>2792.3399999999997</v>
      </c>
      <c r="F514" s="239">
        <v>-0.94004802444506086</v>
      </c>
      <c r="G514" s="105"/>
      <c r="H514" s="106"/>
    </row>
    <row r="515" spans="1:9" ht="27.75" customHeight="1" x14ac:dyDescent="0.2">
      <c r="A515" s="24"/>
      <c r="B515" s="632" t="s">
        <v>167</v>
      </c>
      <c r="C515" s="633"/>
      <c r="D515" s="98"/>
      <c r="E515" s="326">
        <v>215494487.9812628</v>
      </c>
      <c r="F515" s="243">
        <v>9.8732529276150949E-3</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FEVRIER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7"/>
      <c r="C519" s="658"/>
      <c r="D519" s="163"/>
      <c r="E519" s="118" t="s">
        <v>6</v>
      </c>
      <c r="F519" s="19" t="str">
        <f>Maladie_mnt!$H$5</f>
        <v>GAM</v>
      </c>
      <c r="G519" s="109"/>
      <c r="H519" s="106"/>
    </row>
    <row r="520" spans="1:9" s="104" customFormat="1" ht="14.25" customHeight="1" x14ac:dyDescent="0.2">
      <c r="A520" s="6"/>
      <c r="B520" s="634" t="s">
        <v>51</v>
      </c>
      <c r="C520" s="635"/>
      <c r="D520" s="636"/>
      <c r="E520" s="101"/>
      <c r="F520" s="176"/>
      <c r="G520" s="109"/>
      <c r="H520" s="106"/>
    </row>
    <row r="521" spans="1:9" s="104" customFormat="1" ht="36" customHeight="1" x14ac:dyDescent="0.2">
      <c r="A521" s="6"/>
      <c r="B521" s="626" t="s">
        <v>52</v>
      </c>
      <c r="C521" s="627"/>
      <c r="D521" s="628"/>
      <c r="E521" s="327">
        <v>26268083.539999988</v>
      </c>
      <c r="F521" s="177">
        <v>1.6856343572527965E-2</v>
      </c>
      <c r="G521" s="109"/>
      <c r="H521" s="110"/>
    </row>
    <row r="522" spans="1:9" s="104" customFormat="1" ht="19.5" customHeight="1" x14ac:dyDescent="0.2">
      <c r="A522" s="6"/>
      <c r="B522" s="595" t="s">
        <v>183</v>
      </c>
      <c r="C522" s="596"/>
      <c r="D522" s="637"/>
      <c r="E522" s="327">
        <v>26209434.649999987</v>
      </c>
      <c r="F522" s="177">
        <v>1.6170430024080584E-2</v>
      </c>
      <c r="G522" s="109"/>
      <c r="H522" s="110"/>
    </row>
    <row r="523" spans="1:9" s="104" customFormat="1" ht="14.25" customHeight="1" x14ac:dyDescent="0.2">
      <c r="A523" s="6"/>
      <c r="B523" s="603" t="s">
        <v>53</v>
      </c>
      <c r="C523" s="604"/>
      <c r="D523" s="605"/>
      <c r="E523" s="328">
        <v>25742263.639999986</v>
      </c>
      <c r="F523" s="174">
        <v>2.6411527813396729E-2</v>
      </c>
      <c r="G523" s="109"/>
      <c r="H523" s="110"/>
    </row>
    <row r="524" spans="1:9" s="104" customFormat="1" ht="46.5" customHeight="1" x14ac:dyDescent="0.2">
      <c r="A524" s="6"/>
      <c r="B524" s="603" t="s">
        <v>428</v>
      </c>
      <c r="C524" s="604"/>
      <c r="D524" s="605"/>
      <c r="E524" s="328">
        <v>196736.70999999988</v>
      </c>
      <c r="F524" s="174">
        <v>-6.5334869312398403E-2</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4817.619999999999</v>
      </c>
      <c r="F526" s="174">
        <v>4.1690361333761805E-2</v>
      </c>
      <c r="G526" s="109"/>
      <c r="H526" s="106"/>
    </row>
    <row r="527" spans="1:9" s="104" customFormat="1" ht="12.75" x14ac:dyDescent="0.2">
      <c r="A527" s="6"/>
      <c r="B527" s="603" t="s">
        <v>302</v>
      </c>
      <c r="C527" s="604"/>
      <c r="D527" s="605"/>
      <c r="E527" s="328"/>
      <c r="F527" s="174"/>
      <c r="G527" s="109"/>
      <c r="H527" s="106"/>
    </row>
    <row r="528" spans="1:9" s="104" customFormat="1" ht="24" customHeight="1" x14ac:dyDescent="0.2">
      <c r="A528" s="6"/>
      <c r="B528" s="169" t="s">
        <v>184</v>
      </c>
      <c r="C528" s="170"/>
      <c r="D528" s="171"/>
      <c r="E528" s="328">
        <v>240299.27</v>
      </c>
      <c r="F528" s="174">
        <v>0.39532369459610317</v>
      </c>
      <c r="G528" s="109"/>
      <c r="H528" s="111"/>
    </row>
    <row r="529" spans="1:8" s="104" customFormat="1" ht="12.75" x14ac:dyDescent="0.2">
      <c r="A529" s="24"/>
      <c r="B529" s="395" t="s">
        <v>373</v>
      </c>
      <c r="C529" s="170"/>
      <c r="D529" s="171"/>
      <c r="E529" s="328">
        <v>10010.549999999999</v>
      </c>
      <c r="F529" s="174"/>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15117.380000000001</v>
      </c>
      <c r="F531" s="174">
        <v>-5.9419289850482837E-2</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189.48000000000002</v>
      </c>
      <c r="F533" s="174"/>
      <c r="G533" s="109"/>
      <c r="H533" s="111"/>
    </row>
    <row r="534" spans="1:8" s="104" customFormat="1" ht="15" customHeight="1" x14ac:dyDescent="0.2">
      <c r="A534" s="24"/>
      <c r="B534" s="595" t="s">
        <v>55</v>
      </c>
      <c r="C534" s="596"/>
      <c r="D534" s="637"/>
      <c r="E534" s="327">
        <v>10055.299999999994</v>
      </c>
      <c r="F534" s="177">
        <v>-2.5780442362899114E-2</v>
      </c>
      <c r="G534" s="109"/>
      <c r="H534" s="107"/>
    </row>
    <row r="535" spans="1:8" s="104" customFormat="1" ht="18" customHeight="1" x14ac:dyDescent="0.2">
      <c r="A535" s="6"/>
      <c r="B535" s="606" t="s">
        <v>56</v>
      </c>
      <c r="C535" s="607"/>
      <c r="D535" s="608"/>
      <c r="E535" s="328">
        <v>10055.299999999994</v>
      </c>
      <c r="F535" s="174">
        <v>-2.5780442362899114E-2</v>
      </c>
      <c r="G535" s="109"/>
      <c r="H535" s="106"/>
    </row>
    <row r="536" spans="1:8" s="104" customFormat="1" ht="15" customHeight="1" x14ac:dyDescent="0.2">
      <c r="A536" s="6"/>
      <c r="B536" s="603" t="s">
        <v>57</v>
      </c>
      <c r="C536" s="604"/>
      <c r="D536" s="605"/>
      <c r="E536" s="328">
        <v>10055.299999999994</v>
      </c>
      <c r="F536" s="174">
        <v>-2.5780442362899114E-2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7"/>
      <c r="E542" s="327">
        <v>4736.21</v>
      </c>
      <c r="F542" s="177"/>
      <c r="G542" s="199"/>
      <c r="H542" s="90"/>
    </row>
    <row r="543" spans="1:8" s="104" customFormat="1" ht="17.25" customHeight="1" x14ac:dyDescent="0.2">
      <c r="A543" s="6"/>
      <c r="B543" s="595" t="s">
        <v>190</v>
      </c>
      <c r="C543" s="596"/>
      <c r="D543" s="637"/>
      <c r="E543" s="327">
        <v>43857.380000000012</v>
      </c>
      <c r="F543" s="177">
        <v>0.46750680259817123</v>
      </c>
      <c r="G543" s="199"/>
      <c r="H543" s="90"/>
    </row>
    <row r="544" spans="1:8" s="104" customFormat="1" ht="13.5" customHeight="1" x14ac:dyDescent="0.2">
      <c r="A544" s="6"/>
      <c r="B544" s="603" t="s">
        <v>191</v>
      </c>
      <c r="C544" s="604"/>
      <c r="D544" s="605"/>
      <c r="E544" s="328">
        <v>43857.380000000012</v>
      </c>
      <c r="F544" s="174">
        <v>0.46750680259817123</v>
      </c>
      <c r="G544" s="105"/>
      <c r="H544" s="90"/>
    </row>
    <row r="545" spans="1:10" s="104" customFormat="1" ht="12.75" x14ac:dyDescent="0.2">
      <c r="A545" s="6"/>
      <c r="B545" s="603" t="s">
        <v>392</v>
      </c>
      <c r="C545" s="604"/>
      <c r="D545" s="605"/>
      <c r="E545" s="328"/>
      <c r="F545" s="174"/>
      <c r="G545" s="108"/>
      <c r="H545" s="106"/>
    </row>
    <row r="546" spans="1:10" ht="15" customHeight="1" x14ac:dyDescent="0.2">
      <c r="B546" s="419" t="s">
        <v>393</v>
      </c>
      <c r="C546" s="383"/>
      <c r="D546" s="384"/>
      <c r="E546" s="328"/>
      <c r="F546" s="174"/>
      <c r="G546" s="109"/>
      <c r="H546" s="106"/>
      <c r="I546" s="20"/>
      <c r="J546" s="104"/>
    </row>
    <row r="547" spans="1:10" ht="15" customHeight="1" x14ac:dyDescent="0.2">
      <c r="B547" s="595" t="s">
        <v>82</v>
      </c>
      <c r="C547" s="649"/>
      <c r="D547" s="650"/>
      <c r="E547" s="327"/>
      <c r="F547" s="177"/>
      <c r="G547" s="109"/>
      <c r="H547" s="106"/>
      <c r="I547" s="20"/>
      <c r="J547" s="104"/>
    </row>
    <row r="548" spans="1:10" ht="42.75" customHeight="1" x14ac:dyDescent="0.2">
      <c r="B548" s="626" t="s">
        <v>60</v>
      </c>
      <c r="C548" s="627"/>
      <c r="D548" s="628"/>
      <c r="E548" s="327"/>
      <c r="F548" s="177"/>
      <c r="G548" s="102"/>
      <c r="H548" s="106"/>
      <c r="I548" s="20"/>
      <c r="J548" s="104"/>
    </row>
    <row r="549" spans="1:10" ht="20.25" customHeight="1" x14ac:dyDescent="0.2">
      <c r="B549" s="640" t="s">
        <v>390</v>
      </c>
      <c r="C549" s="653"/>
      <c r="D549" s="654"/>
      <c r="E549" s="327"/>
      <c r="F549" s="177"/>
      <c r="G549" s="102"/>
      <c r="H549" s="106"/>
      <c r="I549" s="20"/>
      <c r="J549" s="104"/>
    </row>
    <row r="550" spans="1:10" s="486" customFormat="1" ht="15" customHeight="1" x14ac:dyDescent="0.2">
      <c r="A550" s="452"/>
      <c r="B550" s="640" t="s">
        <v>391</v>
      </c>
      <c r="C550" s="653"/>
      <c r="D550" s="654"/>
      <c r="E550" s="548"/>
      <c r="F550" s="549"/>
      <c r="G550" s="455"/>
      <c r="H550" s="461"/>
      <c r="I550" s="494"/>
      <c r="J550" s="457"/>
    </row>
    <row r="551" spans="1:10" s="486" customFormat="1" ht="15" customHeight="1" x14ac:dyDescent="0.2">
      <c r="A551" s="452"/>
      <c r="B551" s="640" t="s">
        <v>462</v>
      </c>
      <c r="C551" s="653"/>
      <c r="D551" s="654"/>
      <c r="E551" s="548"/>
      <c r="F551" s="549"/>
      <c r="G551" s="455"/>
      <c r="H551" s="461"/>
      <c r="I551" s="494"/>
      <c r="J551" s="457"/>
    </row>
    <row r="552" spans="1:10" s="104" customFormat="1" ht="21" hidden="1" customHeight="1" x14ac:dyDescent="0.2">
      <c r="A552" s="6"/>
      <c r="B552" s="626"/>
      <c r="C552" s="627"/>
      <c r="D552" s="628"/>
      <c r="E552" s="406"/>
      <c r="F552" s="239"/>
      <c r="G552" s="109"/>
      <c r="H552" s="113"/>
    </row>
    <row r="553" spans="1:10" s="104" customFormat="1" ht="24.75" customHeight="1" x14ac:dyDescent="0.2">
      <c r="A553" s="6"/>
      <c r="B553" s="626" t="s">
        <v>481</v>
      </c>
      <c r="C553" s="627"/>
      <c r="D553" s="628"/>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26" t="s">
        <v>342</v>
      </c>
      <c r="C555" s="627"/>
      <c r="D555" s="628"/>
      <c r="E555" s="327">
        <v>13799.610000000002</v>
      </c>
      <c r="F555" s="177">
        <v>-0.79000089936939144</v>
      </c>
      <c r="G555" s="109"/>
      <c r="H555" s="113"/>
    </row>
    <row r="556" spans="1:10" s="104" customFormat="1" ht="12.75" customHeight="1" x14ac:dyDescent="0.2">
      <c r="A556" s="6"/>
      <c r="B556" s="595" t="s">
        <v>61</v>
      </c>
      <c r="C556" s="596"/>
      <c r="D556" s="637"/>
      <c r="E556" s="327">
        <v>365.92</v>
      </c>
      <c r="F556" s="177"/>
      <c r="G556" s="109"/>
      <c r="H556" s="113"/>
    </row>
    <row r="557" spans="1:10" s="104" customFormat="1" ht="11.25" customHeight="1" x14ac:dyDescent="0.2">
      <c r="A557" s="6"/>
      <c r="B557" s="603" t="s">
        <v>471</v>
      </c>
      <c r="C557" s="604"/>
      <c r="D557" s="605"/>
      <c r="E557" s="328">
        <v>365.92</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5"/>
      <c r="D565" s="656"/>
      <c r="E565" s="327">
        <v>13433.690000000002</v>
      </c>
      <c r="F565" s="177">
        <v>-0.79546043855670368</v>
      </c>
      <c r="G565" s="460"/>
      <c r="H565" s="461"/>
    </row>
    <row r="566" spans="1:10" s="457" customFormat="1" ht="12.75" customHeight="1" x14ac:dyDescent="0.2">
      <c r="A566" s="452"/>
      <c r="B566" s="603" t="s">
        <v>470</v>
      </c>
      <c r="C566" s="604"/>
      <c r="D566" s="605"/>
      <c r="E566" s="328">
        <v>12436.550000000001</v>
      </c>
      <c r="F566" s="174">
        <v>-0.80155205725056122</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794.80000000000007</v>
      </c>
      <c r="F568" s="174">
        <v>-0.71973426238063665</v>
      </c>
      <c r="G568" s="462"/>
      <c r="H568" s="461"/>
    </row>
    <row r="569" spans="1:10" s="457" customFormat="1" ht="12.75" customHeight="1" x14ac:dyDescent="0.2">
      <c r="A569" s="452"/>
      <c r="B569" s="603" t="s">
        <v>469</v>
      </c>
      <c r="C569" s="604"/>
      <c r="D569" s="605"/>
      <c r="E569" s="328"/>
      <c r="F569" s="174"/>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6" t="s">
        <v>403</v>
      </c>
      <c r="C574" s="647"/>
      <c r="D574" s="648"/>
      <c r="E574" s="453">
        <v>202.34000000000003</v>
      </c>
      <c r="F574" s="454">
        <v>0.1712879884225762</v>
      </c>
      <c r="G574" s="481"/>
      <c r="H574" s="477"/>
    </row>
    <row r="575" spans="1:10" s="457" customFormat="1" ht="16.5" customHeight="1" x14ac:dyDescent="0.2">
      <c r="A575" s="452"/>
      <c r="B575" s="626" t="s">
        <v>343</v>
      </c>
      <c r="C575" s="627"/>
      <c r="D575" s="652"/>
      <c r="E575" s="458"/>
      <c r="F575" s="459"/>
      <c r="G575" s="483"/>
      <c r="H575" s="481"/>
    </row>
    <row r="576" spans="1:10" s="466" customFormat="1" ht="12.75" customHeight="1" x14ac:dyDescent="0.2">
      <c r="A576" s="452"/>
      <c r="B576" s="626" t="s">
        <v>344</v>
      </c>
      <c r="C576" s="627"/>
      <c r="D576" s="652"/>
      <c r="E576" s="458">
        <v>420925.11</v>
      </c>
      <c r="F576" s="459">
        <v>0.20974805632761351</v>
      </c>
      <c r="G576" s="485"/>
      <c r="H576" s="484"/>
      <c r="J576" s="457"/>
    </row>
    <row r="577" spans="1:10" s="486" customFormat="1" ht="12.75" x14ac:dyDescent="0.2">
      <c r="A577" s="452"/>
      <c r="B577" s="595" t="s">
        <v>63</v>
      </c>
      <c r="C577" s="596"/>
      <c r="D577" s="651"/>
      <c r="E577" s="453">
        <v>123770.63999999998</v>
      </c>
      <c r="F577" s="454">
        <v>7.3267631692040647E-2</v>
      </c>
      <c r="G577" s="487"/>
      <c r="H577" s="484"/>
      <c r="I577" s="470"/>
    </row>
    <row r="578" spans="1:10" s="486" customFormat="1" ht="12.75" x14ac:dyDescent="0.2">
      <c r="A578" s="463"/>
      <c r="B578" s="595" t="s">
        <v>64</v>
      </c>
      <c r="C578" s="596"/>
      <c r="D578" s="651"/>
      <c r="E578" s="453">
        <v>297154.46999999997</v>
      </c>
      <c r="F578" s="454">
        <v>0.28684151482720921</v>
      </c>
      <c r="G578" s="490"/>
      <c r="H578" s="488"/>
      <c r="I578" s="472"/>
    </row>
    <row r="579" spans="1:10" s="486" customFormat="1" ht="12.75" x14ac:dyDescent="0.2">
      <c r="A579" s="463"/>
      <c r="B579" s="595" t="s">
        <v>478</v>
      </c>
      <c r="C579" s="596"/>
      <c r="D579" s="651"/>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3" t="s">
        <v>65</v>
      </c>
      <c r="C581" s="644"/>
      <c r="D581" s="645"/>
      <c r="E581" s="326">
        <v>26702808.25999999</v>
      </c>
      <c r="F581" s="243">
        <v>1.73933649681286E-2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FEVRIER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242197296.24126279</v>
      </c>
      <c r="F589" s="509">
        <v>1.0696905374083521E-2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69405.299999999988</v>
      </c>
      <c r="F591" s="509"/>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406128867.25096786</v>
      </c>
      <c r="F606" s="539">
        <v>2.6114751466534969E-2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FEVRIER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592287227.49999976</v>
      </c>
      <c r="E8" s="258"/>
      <c r="F8" s="239">
        <v>3.787461526911029E-2</v>
      </c>
      <c r="G8" s="20"/>
    </row>
    <row r="9" spans="1:9" ht="15" hidden="1" customHeight="1" x14ac:dyDescent="0.2">
      <c r="B9" s="149" t="s">
        <v>335</v>
      </c>
      <c r="C9" s="68"/>
      <c r="D9" s="364"/>
      <c r="E9" s="258"/>
      <c r="F9" s="239"/>
      <c r="G9" s="20"/>
    </row>
    <row r="10" spans="1:9" ht="15" customHeight="1" x14ac:dyDescent="0.2">
      <c r="B10" s="149" t="s">
        <v>317</v>
      </c>
      <c r="C10" s="68"/>
      <c r="D10" s="364">
        <v>592287227.49999976</v>
      </c>
      <c r="E10" s="258"/>
      <c r="F10" s="239">
        <v>3.787461526911029E-2</v>
      </c>
      <c r="G10" s="20"/>
    </row>
    <row r="11" spans="1:9" ht="24" hidden="1" customHeight="1" x14ac:dyDescent="0.2">
      <c r="B11" s="149" t="s">
        <v>336</v>
      </c>
      <c r="C11" s="68"/>
      <c r="D11" s="364">
        <v>22117281.779999997</v>
      </c>
      <c r="E11" s="258"/>
      <c r="F11" s="239">
        <v>-8.2794353203839988E-3</v>
      </c>
      <c r="G11" s="20"/>
    </row>
    <row r="12" spans="1:9" ht="12.75" hidden="1" customHeight="1" x14ac:dyDescent="0.2">
      <c r="B12" s="149" t="s">
        <v>337</v>
      </c>
      <c r="C12" s="68"/>
      <c r="D12" s="364"/>
      <c r="E12" s="258"/>
      <c r="F12" s="239"/>
      <c r="G12" s="20"/>
    </row>
    <row r="13" spans="1:9" ht="13.5" customHeight="1" x14ac:dyDescent="0.2">
      <c r="B13" s="149" t="s">
        <v>318</v>
      </c>
      <c r="C13" s="68"/>
      <c r="D13" s="364">
        <v>22117281.779999997</v>
      </c>
      <c r="E13" s="258"/>
      <c r="F13" s="239">
        <v>-8.2794353203839988E-3</v>
      </c>
      <c r="G13" s="20"/>
    </row>
    <row r="14" spans="1:9" ht="21.75" hidden="1" customHeight="1" x14ac:dyDescent="0.2">
      <c r="B14" s="149" t="s">
        <v>338</v>
      </c>
      <c r="C14" s="68"/>
      <c r="D14" s="364">
        <v>12852592.010000004</v>
      </c>
      <c r="E14" s="258"/>
      <c r="F14" s="239">
        <v>-2.3290914964489873E-2</v>
      </c>
      <c r="G14" s="20"/>
    </row>
    <row r="15" spans="1:9" ht="14.25" hidden="1" customHeight="1" x14ac:dyDescent="0.2">
      <c r="B15" s="149" t="s">
        <v>339</v>
      </c>
      <c r="C15" s="68"/>
      <c r="D15" s="365"/>
      <c r="E15" s="257"/>
      <c r="F15" s="239"/>
      <c r="G15" s="20"/>
    </row>
    <row r="16" spans="1:9" ht="16.5" customHeight="1" x14ac:dyDescent="0.2">
      <c r="B16" s="149" t="s">
        <v>319</v>
      </c>
      <c r="C16" s="68"/>
      <c r="D16" s="364">
        <v>12852592.010000004</v>
      </c>
      <c r="E16" s="258"/>
      <c r="F16" s="239">
        <v>-2.3290914964489873E-2</v>
      </c>
      <c r="G16" s="20"/>
    </row>
    <row r="17" spans="1:7" s="63" customFormat="1" ht="29.25" customHeight="1" x14ac:dyDescent="0.2">
      <c r="A17" s="61"/>
      <c r="B17" s="151" t="s">
        <v>17</v>
      </c>
      <c r="C17" s="152"/>
      <c r="D17" s="426">
        <v>627257101.28999972</v>
      </c>
      <c r="E17" s="397"/>
      <c r="F17" s="389">
        <v>3.4848542185671016E-2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627257101.28999972</v>
      </c>
      <c r="E19" s="259"/>
      <c r="F19" s="260">
        <v>3.4848542185671016E-2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9530307.870000001</v>
      </c>
      <c r="E21" s="259"/>
      <c r="F21" s="260">
        <v>0.15735615959739668</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5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FEVRIER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5568437.2699999977</v>
      </c>
      <c r="D10" s="290">
        <v>205167.77999999994</v>
      </c>
      <c r="E10" s="290">
        <v>5580.72</v>
      </c>
      <c r="F10" s="179">
        <v>6.4198948571060344E-2</v>
      </c>
      <c r="G10" s="20"/>
      <c r="H10" s="5"/>
      <c r="I10" s="5"/>
    </row>
    <row r="11" spans="1:9" ht="10.5" customHeight="1" x14ac:dyDescent="0.2">
      <c r="B11" s="16" t="s">
        <v>100</v>
      </c>
      <c r="C11" s="289">
        <v>45830.140000000007</v>
      </c>
      <c r="D11" s="290"/>
      <c r="E11" s="290">
        <v>216.82</v>
      </c>
      <c r="F11" s="179">
        <v>-1.1177564608765511E-2</v>
      </c>
      <c r="G11" s="20"/>
      <c r="H11" s="5"/>
      <c r="I11" s="5"/>
    </row>
    <row r="12" spans="1:9" ht="10.5" customHeight="1" x14ac:dyDescent="0.2">
      <c r="B12" s="16" t="s">
        <v>340</v>
      </c>
      <c r="C12" s="289">
        <v>328730.01000000013</v>
      </c>
      <c r="D12" s="290">
        <v>24844.879999999997</v>
      </c>
      <c r="E12" s="290">
        <v>501.77</v>
      </c>
      <c r="F12" s="179">
        <v>0.19875541382659878</v>
      </c>
      <c r="G12" s="20"/>
      <c r="H12" s="5"/>
      <c r="I12" s="5"/>
    </row>
    <row r="13" spans="1:9" ht="10.5" customHeight="1" x14ac:dyDescent="0.2">
      <c r="B13" s="340" t="s">
        <v>90</v>
      </c>
      <c r="C13" s="289">
        <v>325089.2900000001</v>
      </c>
      <c r="D13" s="290">
        <v>24781.099999999995</v>
      </c>
      <c r="E13" s="290">
        <v>406.15</v>
      </c>
      <c r="F13" s="179">
        <v>0.20022414028944802</v>
      </c>
      <c r="G13" s="20"/>
      <c r="H13" s="5"/>
      <c r="I13" s="5"/>
    </row>
    <row r="14" spans="1:9" ht="10.5" customHeight="1" x14ac:dyDescent="0.2">
      <c r="B14" s="33" t="s">
        <v>304</v>
      </c>
      <c r="C14" s="289">
        <v>73974.490000000005</v>
      </c>
      <c r="D14" s="290">
        <v>8295.2199999999993</v>
      </c>
      <c r="E14" s="290"/>
      <c r="F14" s="179">
        <v>0.18032225293359394</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148.84</v>
      </c>
      <c r="D16" s="290">
        <v>83.600000000000009</v>
      </c>
      <c r="E16" s="290"/>
      <c r="F16" s="179"/>
      <c r="G16" s="20"/>
      <c r="H16" s="5"/>
      <c r="I16" s="5"/>
    </row>
    <row r="17" spans="1:9" ht="10.5" customHeight="1" x14ac:dyDescent="0.2">
      <c r="B17" s="33" t="s">
        <v>307</v>
      </c>
      <c r="C17" s="289">
        <v>43266.220000000008</v>
      </c>
      <c r="D17" s="290">
        <v>1502.6599999999999</v>
      </c>
      <c r="E17" s="290">
        <v>189</v>
      </c>
      <c r="F17" s="179">
        <v>-1.66061926265616E-2</v>
      </c>
      <c r="G17" s="20"/>
      <c r="H17" s="5"/>
      <c r="I17" s="5"/>
    </row>
    <row r="18" spans="1:9" ht="10.5" customHeight="1" x14ac:dyDescent="0.2">
      <c r="B18" s="33" t="s">
        <v>308</v>
      </c>
      <c r="C18" s="289">
        <v>13140.779999999999</v>
      </c>
      <c r="D18" s="290">
        <v>145.73000000000002</v>
      </c>
      <c r="E18" s="290"/>
      <c r="F18" s="179">
        <v>0.31103639556229501</v>
      </c>
      <c r="G18" s="20"/>
      <c r="H18" s="5"/>
      <c r="I18" s="5"/>
    </row>
    <row r="19" spans="1:9" ht="10.5" customHeight="1" x14ac:dyDescent="0.2">
      <c r="B19" s="33" t="s">
        <v>309</v>
      </c>
      <c r="C19" s="289">
        <v>194558.96000000005</v>
      </c>
      <c r="D19" s="290">
        <v>14753.89</v>
      </c>
      <c r="E19" s="290">
        <v>217.14999999999998</v>
      </c>
      <c r="F19" s="179">
        <v>0.2620260582270908</v>
      </c>
      <c r="G19" s="20"/>
      <c r="H19" s="5"/>
      <c r="I19" s="5"/>
    </row>
    <row r="20" spans="1:9" ht="10.5" customHeight="1" x14ac:dyDescent="0.2">
      <c r="B20" s="33" t="s">
        <v>89</v>
      </c>
      <c r="C20" s="289">
        <v>3640.7199999999989</v>
      </c>
      <c r="D20" s="290">
        <v>63.779999999999994</v>
      </c>
      <c r="E20" s="290">
        <v>95.62</v>
      </c>
      <c r="F20" s="179">
        <v>8.0672258930107876E-2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6974.08</v>
      </c>
      <c r="D23" s="290">
        <v>1640</v>
      </c>
      <c r="E23" s="290">
        <v>240</v>
      </c>
      <c r="F23" s="179">
        <v>0.51610434782608694</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331.20000000000005</v>
      </c>
      <c r="D25" s="290">
        <v>331.20000000000005</v>
      </c>
      <c r="E25" s="290"/>
      <c r="F25" s="179"/>
      <c r="G25" s="34"/>
      <c r="H25" s="5"/>
      <c r="I25" s="5"/>
    </row>
    <row r="26" spans="1:9" ht="10.5" customHeight="1" x14ac:dyDescent="0.2">
      <c r="B26" s="16" t="s">
        <v>381</v>
      </c>
      <c r="C26" s="289">
        <v>61975.28</v>
      </c>
      <c r="D26" s="290">
        <v>20</v>
      </c>
      <c r="E26" s="290">
        <v>25</v>
      </c>
      <c r="F26" s="179">
        <v>5.3471758075362086E-2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720</v>
      </c>
      <c r="D34" s="290">
        <v>440</v>
      </c>
      <c r="E34" s="290"/>
      <c r="F34" s="179">
        <v>0.46938775510204089</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-198915</v>
      </c>
      <c r="D36" s="290">
        <v>-380</v>
      </c>
      <c r="E36" s="290">
        <v>-223</v>
      </c>
      <c r="F36" s="179">
        <v>2.4806800618238034E-2</v>
      </c>
      <c r="G36" s="36"/>
      <c r="H36" s="5"/>
    </row>
    <row r="37" spans="1:9" s="28" customFormat="1" ht="10.5" customHeight="1" x14ac:dyDescent="0.2">
      <c r="A37" s="24"/>
      <c r="B37" s="35" t="s">
        <v>101</v>
      </c>
      <c r="C37" s="291">
        <v>5814082.9799999977</v>
      </c>
      <c r="D37" s="292">
        <v>232063.86</v>
      </c>
      <c r="E37" s="292">
        <v>6341.3099999999995</v>
      </c>
      <c r="F37" s="178">
        <v>7.2129940353213184E-2</v>
      </c>
      <c r="G37" s="36"/>
    </row>
    <row r="38" spans="1:9" s="28" customFormat="1" ht="24.75" customHeight="1" x14ac:dyDescent="0.2">
      <c r="A38" s="24"/>
      <c r="B38" s="31" t="s">
        <v>102</v>
      </c>
      <c r="C38" s="291"/>
      <c r="D38" s="292"/>
      <c r="E38" s="292"/>
      <c r="F38" s="178"/>
      <c r="G38" s="20"/>
    </row>
    <row r="39" spans="1:9" ht="10.5" customHeight="1" x14ac:dyDescent="0.2">
      <c r="B39" s="16" t="s">
        <v>104</v>
      </c>
      <c r="C39" s="289">
        <v>6288572.8400000008</v>
      </c>
      <c r="D39" s="290">
        <v>3023288.2800000003</v>
      </c>
      <c r="E39" s="290">
        <v>9940.2900000000009</v>
      </c>
      <c r="F39" s="179">
        <v>9.8279819269858182E-2</v>
      </c>
      <c r="G39" s="34"/>
      <c r="H39" s="5"/>
      <c r="I39" s="5"/>
    </row>
    <row r="40" spans="1:9" ht="10.5" customHeight="1" x14ac:dyDescent="0.2">
      <c r="B40" s="33" t="s">
        <v>106</v>
      </c>
      <c r="C40" s="289">
        <v>6277814.7300000004</v>
      </c>
      <c r="D40" s="290">
        <v>3022614.3600000003</v>
      </c>
      <c r="E40" s="290">
        <v>9901.89</v>
      </c>
      <c r="F40" s="179">
        <v>9.8797065426539765E-2</v>
      </c>
      <c r="G40" s="34"/>
      <c r="H40" s="5"/>
      <c r="I40" s="5"/>
    </row>
    <row r="41" spans="1:9" ht="10.5" customHeight="1" x14ac:dyDescent="0.2">
      <c r="B41" s="33" t="s">
        <v>304</v>
      </c>
      <c r="C41" s="289">
        <v>1920555.87</v>
      </c>
      <c r="D41" s="290">
        <v>1850705.5500000003</v>
      </c>
      <c r="E41" s="290">
        <v>3624.9</v>
      </c>
      <c r="F41" s="179">
        <v>0.12011927473929007</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830776.14999999979</v>
      </c>
      <c r="D43" s="290">
        <v>828905.64999999979</v>
      </c>
      <c r="E43" s="290">
        <v>1490.99</v>
      </c>
      <c r="F43" s="179">
        <v>0.12075334864353993</v>
      </c>
      <c r="G43" s="34"/>
      <c r="H43" s="5"/>
      <c r="I43" s="5"/>
    </row>
    <row r="44" spans="1:9" ht="10.5" customHeight="1" x14ac:dyDescent="0.2">
      <c r="B44" s="33" t="s">
        <v>307</v>
      </c>
      <c r="C44" s="289">
        <v>422001.89999999962</v>
      </c>
      <c r="D44" s="290">
        <v>8091.9800000000005</v>
      </c>
      <c r="E44" s="290">
        <v>561.34</v>
      </c>
      <c r="F44" s="179">
        <v>6.4105244073627388E-2</v>
      </c>
      <c r="G44" s="34"/>
      <c r="H44" s="5"/>
      <c r="I44" s="5"/>
    </row>
    <row r="45" spans="1:9" ht="10.5" customHeight="1" x14ac:dyDescent="0.2">
      <c r="B45" s="33" t="s">
        <v>308</v>
      </c>
      <c r="C45" s="289">
        <v>2521389.0300000007</v>
      </c>
      <c r="D45" s="290">
        <v>250543.46999999991</v>
      </c>
      <c r="E45" s="290">
        <v>3488.77</v>
      </c>
      <c r="F45" s="179">
        <v>6.9242587899595698E-2</v>
      </c>
      <c r="G45" s="34"/>
      <c r="H45" s="5"/>
      <c r="I45" s="5"/>
    </row>
    <row r="46" spans="1:9" ht="10.5" customHeight="1" x14ac:dyDescent="0.2">
      <c r="B46" s="33" t="s">
        <v>309</v>
      </c>
      <c r="C46" s="289">
        <v>583405.28000000014</v>
      </c>
      <c r="D46" s="290">
        <v>84367.710000000021</v>
      </c>
      <c r="E46" s="290">
        <v>735.88999999999987</v>
      </c>
      <c r="F46" s="179">
        <v>0.1603119313473873</v>
      </c>
      <c r="G46" s="34"/>
      <c r="H46" s="5"/>
      <c r="I46" s="5"/>
    </row>
    <row r="47" spans="1:9" ht="10.5" customHeight="1" x14ac:dyDescent="0.2">
      <c r="B47" s="33" t="s">
        <v>105</v>
      </c>
      <c r="C47" s="289">
        <v>10758.11</v>
      </c>
      <c r="D47" s="290">
        <v>673.92</v>
      </c>
      <c r="E47" s="290">
        <v>38.4</v>
      </c>
      <c r="F47" s="179">
        <v>-0.13839861350709315</v>
      </c>
      <c r="G47" s="34"/>
      <c r="H47" s="5"/>
      <c r="I47" s="5"/>
    </row>
    <row r="48" spans="1:9" ht="10.5" customHeight="1" x14ac:dyDescent="0.2">
      <c r="B48" s="16" t="s">
        <v>22</v>
      </c>
      <c r="C48" s="289">
        <v>1918331.2300000002</v>
      </c>
      <c r="D48" s="290">
        <v>199077.03999999992</v>
      </c>
      <c r="E48" s="290">
        <v>2572.4299999999998</v>
      </c>
      <c r="F48" s="179">
        <v>0.12574773669734274</v>
      </c>
      <c r="G48" s="34"/>
      <c r="H48" s="5"/>
      <c r="I48" s="5"/>
    </row>
    <row r="49" spans="1:9" ht="10.5" customHeight="1" x14ac:dyDescent="0.2">
      <c r="B49" s="16" t="s">
        <v>107</v>
      </c>
      <c r="C49" s="289">
        <v>2315672.7799999998</v>
      </c>
      <c r="D49" s="290">
        <v>2315672.7799999998</v>
      </c>
      <c r="E49" s="290">
        <v>3589.99</v>
      </c>
      <c r="F49" s="179">
        <v>0.1515585190308959</v>
      </c>
      <c r="G49" s="34"/>
      <c r="H49" s="5"/>
      <c r="I49" s="5"/>
    </row>
    <row r="50" spans="1:9" ht="10.5" customHeight="1" x14ac:dyDescent="0.2">
      <c r="B50" s="33" t="s">
        <v>110</v>
      </c>
      <c r="C50" s="289">
        <v>464402.04</v>
      </c>
      <c r="D50" s="290">
        <v>464402.04</v>
      </c>
      <c r="E50" s="290">
        <v>847.64</v>
      </c>
      <c r="F50" s="179">
        <v>0.10755322462681027</v>
      </c>
      <c r="G50" s="34"/>
      <c r="H50" s="5"/>
      <c r="I50" s="5"/>
    </row>
    <row r="51" spans="1:9" ht="10.5" customHeight="1" x14ac:dyDescent="0.2">
      <c r="B51" s="33" t="s">
        <v>109</v>
      </c>
      <c r="C51" s="289">
        <v>1835520.7399999998</v>
      </c>
      <c r="D51" s="290">
        <v>1835520.7399999998</v>
      </c>
      <c r="E51" s="290">
        <v>2742.35</v>
      </c>
      <c r="F51" s="179">
        <v>0.15919174322261176</v>
      </c>
      <c r="G51" s="34"/>
      <c r="H51" s="5"/>
      <c r="I51" s="5"/>
    </row>
    <row r="52" spans="1:9" ht="10.5" customHeight="1" x14ac:dyDescent="0.2">
      <c r="B52" s="33" t="s">
        <v>112</v>
      </c>
      <c r="C52" s="289">
        <v>15750</v>
      </c>
      <c r="D52" s="290">
        <v>15750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4427.3999999999996</v>
      </c>
      <c r="D56" s="290">
        <v>4427.3999999999996</v>
      </c>
      <c r="E56" s="290"/>
      <c r="F56" s="179">
        <v>-0.20433469915893898</v>
      </c>
      <c r="G56" s="34"/>
      <c r="H56" s="5"/>
      <c r="I56" s="5"/>
    </row>
    <row r="57" spans="1:9" ht="10.5" customHeight="1" x14ac:dyDescent="0.2">
      <c r="B57" s="16" t="s">
        <v>381</v>
      </c>
      <c r="C57" s="289">
        <v>21493.679999999997</v>
      </c>
      <c r="D57" s="290">
        <v>20</v>
      </c>
      <c r="E57" s="290"/>
      <c r="F57" s="179">
        <v>0.15435095390851927</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817.6</v>
      </c>
      <c r="D65" s="290">
        <v>80</v>
      </c>
      <c r="E65" s="290"/>
      <c r="F65" s="179">
        <v>0.43700787401574792</v>
      </c>
      <c r="G65" s="20"/>
      <c r="H65" s="5"/>
    </row>
    <row r="66" spans="1:9" ht="10.5" customHeight="1" x14ac:dyDescent="0.2">
      <c r="B66" s="16" t="s">
        <v>100</v>
      </c>
      <c r="C66" s="289">
        <v>495.3</v>
      </c>
      <c r="D66" s="290"/>
      <c r="E66" s="290"/>
      <c r="F66" s="179">
        <v>-0.35330983157070106</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200</v>
      </c>
      <c r="D73" s="290">
        <v>200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-109542</v>
      </c>
      <c r="D75" s="290">
        <v>-998</v>
      </c>
      <c r="E75" s="290">
        <v>-194</v>
      </c>
      <c r="F75" s="179">
        <v>8.3919612907056074E-2</v>
      </c>
      <c r="G75" s="34"/>
      <c r="H75" s="5"/>
    </row>
    <row r="76" spans="1:9" ht="9" customHeight="1" x14ac:dyDescent="0.2">
      <c r="B76" s="35" t="s">
        <v>108</v>
      </c>
      <c r="C76" s="291">
        <v>10440488.830000002</v>
      </c>
      <c r="D76" s="292">
        <v>5541767.5</v>
      </c>
      <c r="E76" s="292">
        <v>15908.710000000001</v>
      </c>
      <c r="F76" s="178">
        <v>0.11481149706919624</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7486768.4999999991</v>
      </c>
      <c r="D78" s="290">
        <v>404244.81999999983</v>
      </c>
      <c r="E78" s="290">
        <v>8153.1500000000005</v>
      </c>
      <c r="F78" s="179">
        <v>7.9319147255284106E-2</v>
      </c>
      <c r="G78" s="34"/>
      <c r="H78" s="5"/>
      <c r="I78" s="5"/>
    </row>
    <row r="79" spans="1:9" ht="10.5" customHeight="1" x14ac:dyDescent="0.2">
      <c r="B79" s="16" t="s">
        <v>104</v>
      </c>
      <c r="C79" s="289">
        <v>6617302.8500000006</v>
      </c>
      <c r="D79" s="290">
        <v>3048133.16</v>
      </c>
      <c r="E79" s="290">
        <v>10442.060000000001</v>
      </c>
      <c r="F79" s="179">
        <v>0.10287194143124379</v>
      </c>
      <c r="G79" s="27"/>
      <c r="H79" s="5"/>
      <c r="I79" s="5"/>
    </row>
    <row r="80" spans="1:9" s="28" customFormat="1" ht="10.5" customHeight="1" x14ac:dyDescent="0.2">
      <c r="A80" s="24"/>
      <c r="B80" s="33" t="s">
        <v>106</v>
      </c>
      <c r="C80" s="289">
        <v>6602904.0200000005</v>
      </c>
      <c r="D80" s="290">
        <v>3047395.4600000004</v>
      </c>
      <c r="E80" s="290">
        <v>10308.040000000001</v>
      </c>
      <c r="F80" s="179">
        <v>0.10338785535554385</v>
      </c>
      <c r="G80" s="27"/>
      <c r="H80" s="5"/>
    </row>
    <row r="81" spans="1:9" s="28" customFormat="1" ht="10.5" customHeight="1" x14ac:dyDescent="0.2">
      <c r="A81" s="24"/>
      <c r="B81" s="33" t="s">
        <v>304</v>
      </c>
      <c r="C81" s="289">
        <v>1994530.36</v>
      </c>
      <c r="D81" s="290">
        <v>1859000.7700000003</v>
      </c>
      <c r="E81" s="290">
        <v>3624.9</v>
      </c>
      <c r="F81" s="179">
        <v>0.12224225191436044</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830924.98999999976</v>
      </c>
      <c r="D83" s="290">
        <v>828989.24999999977</v>
      </c>
      <c r="E83" s="290">
        <v>1490.99</v>
      </c>
      <c r="F83" s="179">
        <v>0.12095414031096086</v>
      </c>
      <c r="G83" s="27"/>
      <c r="H83" s="5"/>
    </row>
    <row r="84" spans="1:9" s="28" customFormat="1" ht="10.5" customHeight="1" x14ac:dyDescent="0.2">
      <c r="A84" s="24"/>
      <c r="B84" s="33" t="s">
        <v>307</v>
      </c>
      <c r="C84" s="289">
        <v>465268.11999999965</v>
      </c>
      <c r="D84" s="290">
        <v>9594.6400000000012</v>
      </c>
      <c r="E84" s="290">
        <v>750.34</v>
      </c>
      <c r="F84" s="179">
        <v>5.6045230250202804E-2</v>
      </c>
      <c r="G84" s="27"/>
      <c r="H84" s="5"/>
    </row>
    <row r="85" spans="1:9" s="28" customFormat="1" ht="10.5" customHeight="1" x14ac:dyDescent="0.2">
      <c r="A85" s="24"/>
      <c r="B85" s="33" t="s">
        <v>308</v>
      </c>
      <c r="C85" s="289">
        <v>2534529.8100000005</v>
      </c>
      <c r="D85" s="290">
        <v>250689.19999999992</v>
      </c>
      <c r="E85" s="290">
        <v>3488.77</v>
      </c>
      <c r="F85" s="179">
        <v>7.0265989028410525E-2</v>
      </c>
      <c r="G85" s="27"/>
      <c r="H85" s="5"/>
    </row>
    <row r="86" spans="1:9" s="28" customFormat="1" ht="10.5" customHeight="1" x14ac:dyDescent="0.2">
      <c r="A86" s="24"/>
      <c r="B86" s="33" t="s">
        <v>309</v>
      </c>
      <c r="C86" s="289">
        <v>777964.24000000022</v>
      </c>
      <c r="D86" s="290">
        <v>99121.60000000002</v>
      </c>
      <c r="E86" s="290">
        <v>953.03999999999985</v>
      </c>
      <c r="F86" s="179">
        <v>0.18418028034275746</v>
      </c>
      <c r="G86" s="34"/>
      <c r="H86" s="5"/>
    </row>
    <row r="87" spans="1:9" ht="10.5" customHeight="1" x14ac:dyDescent="0.2">
      <c r="B87" s="33" t="s">
        <v>105</v>
      </c>
      <c r="C87" s="289">
        <v>14398.830000000002</v>
      </c>
      <c r="D87" s="290">
        <v>737.69999999999993</v>
      </c>
      <c r="E87" s="290">
        <v>134.02000000000001</v>
      </c>
      <c r="F87" s="179">
        <v>-9.184982516688589E-2</v>
      </c>
      <c r="G87" s="34"/>
      <c r="H87" s="5"/>
      <c r="I87" s="5"/>
    </row>
    <row r="88" spans="1:9" ht="10.5" customHeight="1" x14ac:dyDescent="0.2">
      <c r="B88" s="16" t="s">
        <v>100</v>
      </c>
      <c r="C88" s="289">
        <v>46325.44000000001</v>
      </c>
      <c r="D88" s="290"/>
      <c r="E88" s="290">
        <v>216.82</v>
      </c>
      <c r="F88" s="179">
        <v>-1.6739362526292156E-2</v>
      </c>
      <c r="G88" s="34"/>
      <c r="H88" s="5"/>
      <c r="I88" s="5"/>
    </row>
    <row r="89" spans="1:9" ht="10.5" customHeight="1" x14ac:dyDescent="0.2">
      <c r="B89" s="16" t="s">
        <v>107</v>
      </c>
      <c r="C89" s="289">
        <v>2315672.7799999998</v>
      </c>
      <c r="D89" s="290">
        <v>2315672.7799999998</v>
      </c>
      <c r="E89" s="290">
        <v>3589.99</v>
      </c>
      <c r="F89" s="179">
        <v>0.1515585190308959</v>
      </c>
      <c r="G89" s="27"/>
      <c r="H89" s="5"/>
      <c r="I89" s="5"/>
    </row>
    <row r="90" spans="1:9" s="28" customFormat="1" ht="10.5" customHeight="1" x14ac:dyDescent="0.2">
      <c r="A90" s="24"/>
      <c r="B90" s="33" t="s">
        <v>110</v>
      </c>
      <c r="C90" s="289">
        <v>464402.04</v>
      </c>
      <c r="D90" s="290">
        <v>464402.04</v>
      </c>
      <c r="E90" s="290">
        <v>847.64</v>
      </c>
      <c r="F90" s="179">
        <v>0.10755322462681027</v>
      </c>
      <c r="G90" s="34"/>
      <c r="H90" s="5"/>
    </row>
    <row r="91" spans="1:9" ht="10.5" customHeight="1" x14ac:dyDescent="0.2">
      <c r="B91" s="33" t="s">
        <v>109</v>
      </c>
      <c r="C91" s="289">
        <v>1835520.7399999998</v>
      </c>
      <c r="D91" s="290">
        <v>1835520.7399999998</v>
      </c>
      <c r="E91" s="290">
        <v>2742.35</v>
      </c>
      <c r="F91" s="179">
        <v>0.15919174322261176</v>
      </c>
      <c r="G91" s="34"/>
      <c r="H91" s="5"/>
      <c r="I91" s="5"/>
    </row>
    <row r="92" spans="1:9" ht="10.5" customHeight="1" x14ac:dyDescent="0.2">
      <c r="B92" s="33" t="s">
        <v>112</v>
      </c>
      <c r="C92" s="289">
        <v>15750</v>
      </c>
      <c r="D92" s="290">
        <v>15750</v>
      </c>
      <c r="E92" s="290"/>
      <c r="F92" s="179"/>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4758.5999999999995</v>
      </c>
      <c r="D97" s="290">
        <v>4758.5999999999995</v>
      </c>
      <c r="E97" s="290"/>
      <c r="F97" s="179">
        <v>-0.14763201261015979</v>
      </c>
      <c r="G97" s="34"/>
      <c r="H97" s="5"/>
      <c r="I97" s="5"/>
    </row>
    <row r="98" spans="1:9" ht="10.5" customHeight="1" x14ac:dyDescent="0.2">
      <c r="B98" s="16" t="s">
        <v>381</v>
      </c>
      <c r="C98" s="289">
        <v>83468.959999999992</v>
      </c>
      <c r="D98" s="290">
        <v>40</v>
      </c>
      <c r="E98" s="290">
        <v>25</v>
      </c>
      <c r="F98" s="179">
        <v>7.7724296174773277E-2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7791.68</v>
      </c>
      <c r="D103" s="290">
        <v>1720</v>
      </c>
      <c r="E103" s="290">
        <v>240</v>
      </c>
      <c r="F103" s="179">
        <v>0.50739800656224854</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920</v>
      </c>
      <c r="D113" s="290">
        <v>640</v>
      </c>
      <c r="E113" s="290"/>
      <c r="F113" s="179">
        <v>0.87755102040816335</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-308457</v>
      </c>
      <c r="D115" s="290">
        <v>-1378</v>
      </c>
      <c r="E115" s="290">
        <v>-417</v>
      </c>
      <c r="F115" s="179">
        <v>4.5046601685182042E-2</v>
      </c>
      <c r="G115" s="36"/>
      <c r="H115" s="5"/>
    </row>
    <row r="116" spans="1:9" s="28" customFormat="1" ht="10.5" customHeight="1" x14ac:dyDescent="0.2">
      <c r="A116" s="24"/>
      <c r="B116" s="29" t="s">
        <v>113</v>
      </c>
      <c r="C116" s="291">
        <v>16254571.809999999</v>
      </c>
      <c r="D116" s="292">
        <v>5773831.3599999994</v>
      </c>
      <c r="E116" s="292">
        <v>22250.02</v>
      </c>
      <c r="F116" s="178">
        <v>9.9159873850449554E-2</v>
      </c>
      <c r="G116" s="34"/>
    </row>
    <row r="117" spans="1:9" ht="18" customHeight="1" x14ac:dyDescent="0.2">
      <c r="B117" s="31" t="s">
        <v>122</v>
      </c>
      <c r="C117" s="30"/>
      <c r="D117" s="222"/>
      <c r="E117" s="222"/>
      <c r="F117" s="179"/>
      <c r="G117" s="34"/>
      <c r="H117" s="5"/>
      <c r="I117" s="5"/>
    </row>
    <row r="118" spans="1:9" ht="10.5" customHeight="1" x14ac:dyDescent="0.2">
      <c r="B118" s="16" t="s">
        <v>123</v>
      </c>
      <c r="C118" s="30">
        <v>503.74000000000007</v>
      </c>
      <c r="D118" s="222"/>
      <c r="E118" s="222"/>
      <c r="F118" s="179"/>
      <c r="G118" s="34"/>
      <c r="H118" s="5"/>
      <c r="I118" s="5"/>
    </row>
    <row r="119" spans="1:9" ht="10.5" customHeight="1" x14ac:dyDescent="0.2">
      <c r="B119" s="16" t="s">
        <v>100</v>
      </c>
      <c r="C119" s="30">
        <v>36.700000000000003</v>
      </c>
      <c r="D119" s="222"/>
      <c r="E119" s="222"/>
      <c r="F119" s="179">
        <v>-0.24856674856674854</v>
      </c>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492.69000000000005</v>
      </c>
      <c r="D124" s="224"/>
      <c r="E124" s="224"/>
      <c r="F124" s="187"/>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FEVRIER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8142.4600000000028</v>
      </c>
      <c r="D139" s="290"/>
      <c r="E139" s="290"/>
      <c r="F139" s="179">
        <v>0.17207953914052321</v>
      </c>
      <c r="G139" s="36"/>
      <c r="H139" s="5"/>
    </row>
    <row r="140" spans="1:9" s="28" customFormat="1" ht="10.5" customHeight="1" x14ac:dyDescent="0.2">
      <c r="A140" s="24"/>
      <c r="B140" s="16" t="s">
        <v>117</v>
      </c>
      <c r="C140" s="289">
        <v>9056.51</v>
      </c>
      <c r="D140" s="290"/>
      <c r="E140" s="290"/>
      <c r="F140" s="179">
        <v>0.54675440678921361</v>
      </c>
      <c r="G140" s="36"/>
      <c r="H140" s="5"/>
    </row>
    <row r="141" spans="1:9" s="28" customFormat="1" ht="10.5" customHeight="1" x14ac:dyDescent="0.2">
      <c r="A141" s="24"/>
      <c r="B141" s="16" t="s">
        <v>118</v>
      </c>
      <c r="C141" s="289"/>
      <c r="D141" s="290"/>
      <c r="E141" s="290"/>
      <c r="F141" s="179"/>
      <c r="G141" s="36"/>
      <c r="H141" s="5"/>
    </row>
    <row r="142" spans="1:9" s="28" customFormat="1" ht="10.5" customHeight="1" x14ac:dyDescent="0.2">
      <c r="A142" s="24"/>
      <c r="B142" s="16" t="s">
        <v>166</v>
      </c>
      <c r="C142" s="289">
        <v>1630.0500000000011</v>
      </c>
      <c r="D142" s="290"/>
      <c r="E142" s="290"/>
      <c r="F142" s="179">
        <v>0.51456445993031386</v>
      </c>
      <c r="G142" s="36"/>
      <c r="H142" s="5"/>
    </row>
    <row r="143" spans="1:9" s="28" customFormat="1" ht="10.5" customHeight="1" x14ac:dyDescent="0.2">
      <c r="A143" s="24"/>
      <c r="B143" s="16" t="s">
        <v>22</v>
      </c>
      <c r="C143" s="289">
        <v>1104</v>
      </c>
      <c r="D143" s="290"/>
      <c r="E143" s="290"/>
      <c r="F143" s="179">
        <v>0</v>
      </c>
      <c r="G143" s="36"/>
      <c r="H143" s="5"/>
    </row>
    <row r="144" spans="1:9" s="28" customFormat="1" ht="10.5" customHeight="1" x14ac:dyDescent="0.2">
      <c r="A144" s="24"/>
      <c r="B144" s="16" t="s">
        <v>115</v>
      </c>
      <c r="C144" s="289">
        <v>1069.1300000000001</v>
      </c>
      <c r="D144" s="290"/>
      <c r="E144" s="290"/>
      <c r="F144" s="179">
        <v>0.37746083281797538</v>
      </c>
      <c r="G144" s="36"/>
      <c r="H144" s="5"/>
    </row>
    <row r="145" spans="1:8" s="28" customFormat="1" ht="10.5" customHeight="1" x14ac:dyDescent="0.2">
      <c r="A145" s="24"/>
      <c r="B145" s="16" t="s">
        <v>114</v>
      </c>
      <c r="C145" s="289">
        <v>-358</v>
      </c>
      <c r="D145" s="290"/>
      <c r="E145" s="290"/>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20644.150000000009</v>
      </c>
      <c r="D153" s="292"/>
      <c r="E153" s="292"/>
      <c r="F153" s="178">
        <v>0.29223811461300131</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282594.25000000006</v>
      </c>
      <c r="D155" s="290"/>
      <c r="E155" s="290">
        <v>235</v>
      </c>
      <c r="F155" s="179">
        <v>0.31079467407628636</v>
      </c>
      <c r="G155" s="36"/>
      <c r="H155" s="5"/>
    </row>
    <row r="156" spans="1:8" s="28" customFormat="1" ht="10.5" customHeight="1" x14ac:dyDescent="0.2">
      <c r="A156" s="24"/>
      <c r="B156" s="16" t="s">
        <v>104</v>
      </c>
      <c r="C156" s="289">
        <v>76563.820000000007</v>
      </c>
      <c r="D156" s="290"/>
      <c r="E156" s="290">
        <v>242.16</v>
      </c>
      <c r="F156" s="179">
        <v>-5.3214224326085469E-2</v>
      </c>
      <c r="G156" s="36"/>
      <c r="H156" s="5"/>
    </row>
    <row r="157" spans="1:8" s="28" customFormat="1" ht="10.5" customHeight="1" x14ac:dyDescent="0.2">
      <c r="A157" s="24"/>
      <c r="B157" s="33" t="s">
        <v>106</v>
      </c>
      <c r="C157" s="289">
        <v>75673.08</v>
      </c>
      <c r="D157" s="290"/>
      <c r="E157" s="290">
        <v>242.16</v>
      </c>
      <c r="F157" s="179">
        <v>-4.4588998082690345E-2</v>
      </c>
      <c r="G157" s="36"/>
      <c r="H157" s="5"/>
    </row>
    <row r="158" spans="1:8" s="28" customFormat="1" ht="10.5" customHeight="1" x14ac:dyDescent="0.2">
      <c r="A158" s="24"/>
      <c r="B158" s="33" t="s">
        <v>304</v>
      </c>
      <c r="C158" s="289">
        <v>16851.66</v>
      </c>
      <c r="D158" s="290"/>
      <c r="E158" s="290">
        <v>242.16</v>
      </c>
      <c r="F158" s="179">
        <v>0.23921201233354084</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325.56</v>
      </c>
      <c r="D160" s="290"/>
      <c r="E160" s="290"/>
      <c r="F160" s="179"/>
      <c r="G160" s="36"/>
      <c r="H160" s="5"/>
    </row>
    <row r="161" spans="1:9" s="28" customFormat="1" ht="10.5" customHeight="1" x14ac:dyDescent="0.2">
      <c r="A161" s="24"/>
      <c r="B161" s="33" t="s">
        <v>307</v>
      </c>
      <c r="C161" s="289">
        <v>8359.5499999999993</v>
      </c>
      <c r="D161" s="290"/>
      <c r="E161" s="290"/>
      <c r="F161" s="179">
        <v>-5.5173598592178297E-2</v>
      </c>
      <c r="G161" s="36"/>
      <c r="H161" s="5"/>
    </row>
    <row r="162" spans="1:9" s="28" customFormat="1" ht="10.5" customHeight="1" x14ac:dyDescent="0.2">
      <c r="A162" s="24"/>
      <c r="B162" s="33" t="s">
        <v>308</v>
      </c>
      <c r="C162" s="289">
        <v>26846.249999999996</v>
      </c>
      <c r="D162" s="290"/>
      <c r="E162" s="290"/>
      <c r="F162" s="179">
        <v>2.370718418702511E-2</v>
      </c>
      <c r="G162" s="36"/>
      <c r="H162" s="5"/>
    </row>
    <row r="163" spans="1:9" s="28" customFormat="1" ht="10.5" customHeight="1" x14ac:dyDescent="0.2">
      <c r="A163" s="24"/>
      <c r="B163" s="33" t="s">
        <v>309</v>
      </c>
      <c r="C163" s="289">
        <v>23290.06</v>
      </c>
      <c r="D163" s="290"/>
      <c r="E163" s="290"/>
      <c r="F163" s="179">
        <v>-0.20509977183794159</v>
      </c>
      <c r="G163" s="34"/>
      <c r="H163" s="5"/>
    </row>
    <row r="164" spans="1:9" ht="10.5" customHeight="1" x14ac:dyDescent="0.2">
      <c r="B164" s="33" t="s">
        <v>105</v>
      </c>
      <c r="C164" s="289">
        <v>890.74000000000024</v>
      </c>
      <c r="D164" s="290"/>
      <c r="E164" s="290"/>
      <c r="F164" s="179">
        <v>-0.46417141894655778</v>
      </c>
      <c r="G164" s="34"/>
      <c r="H164" s="5"/>
      <c r="I164" s="5"/>
    </row>
    <row r="165" spans="1:9" ht="10.5" customHeight="1" x14ac:dyDescent="0.2">
      <c r="B165" s="16" t="s">
        <v>116</v>
      </c>
      <c r="C165" s="289">
        <v>1560.6</v>
      </c>
      <c r="D165" s="290"/>
      <c r="E165" s="290"/>
      <c r="F165" s="179"/>
      <c r="G165" s="34"/>
      <c r="H165" s="5"/>
      <c r="I165" s="5"/>
    </row>
    <row r="166" spans="1:9" ht="10.5" customHeight="1" x14ac:dyDescent="0.2">
      <c r="B166" s="16" t="s">
        <v>117</v>
      </c>
      <c r="C166" s="289">
        <v>1987.96</v>
      </c>
      <c r="D166" s="290"/>
      <c r="E166" s="290"/>
      <c r="F166" s="179">
        <v>-0.10939278002275854</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730.43</v>
      </c>
      <c r="D168" s="290"/>
      <c r="E168" s="290"/>
      <c r="F168" s="179">
        <v>-0.28431314912796402</v>
      </c>
      <c r="G168" s="36"/>
      <c r="H168" s="5"/>
    </row>
    <row r="169" spans="1:9" s="28" customFormat="1" ht="10.5" customHeight="1" x14ac:dyDescent="0.2">
      <c r="A169" s="24"/>
      <c r="B169" s="16" t="s">
        <v>114</v>
      </c>
      <c r="C169" s="289">
        <v>172.8</v>
      </c>
      <c r="D169" s="290"/>
      <c r="E169" s="290"/>
      <c r="F169" s="179"/>
      <c r="G169" s="20"/>
      <c r="H169" s="5"/>
    </row>
    <row r="170" spans="1:9" ht="10.5" customHeight="1" x14ac:dyDescent="0.2">
      <c r="B170" s="16" t="s">
        <v>95</v>
      </c>
      <c r="C170" s="289">
        <v>308.20000000000005</v>
      </c>
      <c r="D170" s="290"/>
      <c r="E170" s="290"/>
      <c r="F170" s="179">
        <v>-0.62569832402234637</v>
      </c>
      <c r="G170" s="20"/>
      <c r="H170" s="5"/>
      <c r="I170" s="5"/>
    </row>
    <row r="171" spans="1:9" ht="10.5" customHeight="1" x14ac:dyDescent="0.2">
      <c r="B171" s="16" t="s">
        <v>381</v>
      </c>
      <c r="C171" s="289">
        <v>1029.7</v>
      </c>
      <c r="D171" s="290"/>
      <c r="E171" s="290"/>
      <c r="F171" s="179">
        <v>-0.2904101659407905</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259.82</v>
      </c>
      <c r="D177" s="290"/>
      <c r="E177" s="290"/>
      <c r="F177" s="179">
        <v>-0.17527932960893844</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126.56</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373.33</v>
      </c>
      <c r="D191" s="296"/>
      <c r="E191" s="296"/>
      <c r="F191" s="190">
        <v>0.91884251644736836</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336.19</v>
      </c>
      <c r="D199" s="296"/>
      <c r="E199" s="296">
        <v>62.65</v>
      </c>
      <c r="F199" s="190">
        <v>-0.15952500000000003</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-9489</v>
      </c>
      <c r="D201" s="296"/>
      <c r="E201" s="296">
        <v>-8</v>
      </c>
      <c r="F201" s="190">
        <v>9.8645362973254658E-2</v>
      </c>
      <c r="G201" s="47"/>
      <c r="H201" s="5"/>
    </row>
    <row r="202" spans="1:9" s="28" customFormat="1" ht="11.25" customHeight="1" x14ac:dyDescent="0.2">
      <c r="A202" s="24"/>
      <c r="B202" s="35" t="s">
        <v>245</v>
      </c>
      <c r="C202" s="297">
        <v>356559.66000000003</v>
      </c>
      <c r="D202" s="298"/>
      <c r="E202" s="298">
        <v>531.80999999999995</v>
      </c>
      <c r="F202" s="180">
        <v>0.17954789820547501</v>
      </c>
      <c r="G202" s="47"/>
    </row>
    <row r="203" spans="1:9" ht="10.5" customHeight="1" x14ac:dyDescent="0.2">
      <c r="B203" s="31" t="s">
        <v>278</v>
      </c>
      <c r="C203" s="297"/>
      <c r="D203" s="298"/>
      <c r="E203" s="298"/>
      <c r="F203" s="180"/>
      <c r="G203" s="47"/>
      <c r="H203" s="5"/>
      <c r="I203" s="5"/>
    </row>
    <row r="204" spans="1:9" ht="10.5" customHeight="1" x14ac:dyDescent="0.2">
      <c r="B204" s="16" t="s">
        <v>22</v>
      </c>
      <c r="C204" s="295">
        <v>7770466.7499999991</v>
      </c>
      <c r="D204" s="296">
        <v>404244.81999999983</v>
      </c>
      <c r="E204" s="296">
        <v>8388.1500000000015</v>
      </c>
      <c r="F204" s="190">
        <v>8.628327899088406E-2</v>
      </c>
      <c r="G204" s="47"/>
      <c r="H204" s="5"/>
      <c r="I204" s="5"/>
    </row>
    <row r="205" spans="1:9" ht="10.5" customHeight="1" x14ac:dyDescent="0.2">
      <c r="B205" s="16" t="s">
        <v>104</v>
      </c>
      <c r="C205" s="295">
        <v>6695448.9699999997</v>
      </c>
      <c r="D205" s="296">
        <v>3048133.16</v>
      </c>
      <c r="E205" s="296">
        <v>10684.220000000001</v>
      </c>
      <c r="F205" s="190">
        <v>0.10089342305110094</v>
      </c>
      <c r="G205" s="47"/>
      <c r="H205" s="5"/>
      <c r="I205" s="5"/>
    </row>
    <row r="206" spans="1:9" ht="10.5" customHeight="1" x14ac:dyDescent="0.2">
      <c r="B206" s="33" t="s">
        <v>106</v>
      </c>
      <c r="C206" s="295">
        <v>6678577.1000000006</v>
      </c>
      <c r="D206" s="296">
        <v>3047395.4600000004</v>
      </c>
      <c r="E206" s="296">
        <v>10550.2</v>
      </c>
      <c r="F206" s="190">
        <v>0.10145487372924289</v>
      </c>
      <c r="G206" s="47"/>
      <c r="H206" s="5"/>
      <c r="I206" s="5"/>
    </row>
    <row r="207" spans="1:9" ht="10.5" customHeight="1" x14ac:dyDescent="0.2">
      <c r="B207" s="33" t="s">
        <v>304</v>
      </c>
      <c r="C207" s="295">
        <v>2011382.0200000003</v>
      </c>
      <c r="D207" s="296">
        <v>1859000.7700000003</v>
      </c>
      <c r="E207" s="296">
        <v>3867.0600000000004</v>
      </c>
      <c r="F207" s="190">
        <v>0.12313044279425478</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831250.54999999981</v>
      </c>
      <c r="D209" s="296">
        <v>828989.24999999977</v>
      </c>
      <c r="E209" s="296">
        <v>1490.99</v>
      </c>
      <c r="F209" s="190">
        <v>0.11952895316792223</v>
      </c>
      <c r="G209" s="47"/>
      <c r="H209" s="5"/>
      <c r="I209" s="5"/>
    </row>
    <row r="210" spans="2:9" ht="10.5" customHeight="1" x14ac:dyDescent="0.2">
      <c r="B210" s="33" t="s">
        <v>307</v>
      </c>
      <c r="C210" s="295">
        <v>473627.66999999963</v>
      </c>
      <c r="D210" s="296">
        <v>9594.6400000000012</v>
      </c>
      <c r="E210" s="296">
        <v>750.34</v>
      </c>
      <c r="F210" s="190">
        <v>5.3855688279865976E-2</v>
      </c>
      <c r="G210" s="47"/>
      <c r="H210" s="5"/>
      <c r="I210" s="5"/>
    </row>
    <row r="211" spans="2:9" ht="10.5" customHeight="1" x14ac:dyDescent="0.2">
      <c r="B211" s="33" t="s">
        <v>308</v>
      </c>
      <c r="C211" s="295">
        <v>2561376.0600000005</v>
      </c>
      <c r="D211" s="296">
        <v>250689.19999999992</v>
      </c>
      <c r="E211" s="296">
        <v>3488.77</v>
      </c>
      <c r="F211" s="190">
        <v>6.9756046648549175E-2</v>
      </c>
      <c r="G211" s="47"/>
      <c r="H211" s="5"/>
      <c r="I211" s="5"/>
    </row>
    <row r="212" spans="2:9" ht="10.5" customHeight="1" x14ac:dyDescent="0.2">
      <c r="B212" s="33" t="s">
        <v>309</v>
      </c>
      <c r="C212" s="295">
        <v>801254.30000000028</v>
      </c>
      <c r="D212" s="296">
        <v>99121.60000000002</v>
      </c>
      <c r="E212" s="296">
        <v>953.03999999999985</v>
      </c>
      <c r="F212" s="190">
        <v>0.16756035373049283</v>
      </c>
      <c r="G212" s="47"/>
      <c r="H212" s="5"/>
      <c r="I212" s="5"/>
    </row>
    <row r="213" spans="2:9" ht="10.5" customHeight="1" x14ac:dyDescent="0.2">
      <c r="B213" s="33" t="s">
        <v>105</v>
      </c>
      <c r="C213" s="295">
        <v>16871.870000000003</v>
      </c>
      <c r="D213" s="296">
        <v>737.69999999999993</v>
      </c>
      <c r="E213" s="296">
        <v>134.02000000000001</v>
      </c>
      <c r="F213" s="190">
        <v>-8.3943201000329259E-2</v>
      </c>
      <c r="G213" s="47"/>
      <c r="H213" s="5"/>
      <c r="I213" s="5"/>
    </row>
    <row r="214" spans="2:9" ht="10.5" customHeight="1" x14ac:dyDescent="0.2">
      <c r="B214" s="16" t="s">
        <v>116</v>
      </c>
      <c r="C214" s="295">
        <v>9703.0600000000031</v>
      </c>
      <c r="D214" s="296"/>
      <c r="E214" s="296"/>
      <c r="F214" s="190">
        <v>-0.31140311658597719</v>
      </c>
      <c r="G214" s="47"/>
      <c r="H214" s="5"/>
      <c r="I214" s="5"/>
    </row>
    <row r="215" spans="2:9" ht="10.5" customHeight="1" x14ac:dyDescent="0.2">
      <c r="B215" s="16" t="s">
        <v>117</v>
      </c>
      <c r="C215" s="295">
        <v>11044.470000000001</v>
      </c>
      <c r="D215" s="296"/>
      <c r="E215" s="296"/>
      <c r="F215" s="190">
        <v>0.36565433994739904</v>
      </c>
      <c r="G215" s="47"/>
      <c r="H215" s="5"/>
      <c r="I215" s="5"/>
    </row>
    <row r="216" spans="2:9" ht="10.5" customHeight="1" x14ac:dyDescent="0.2">
      <c r="B216" s="16" t="s">
        <v>118</v>
      </c>
      <c r="C216" s="295"/>
      <c r="D216" s="296"/>
      <c r="E216" s="296"/>
      <c r="F216" s="190"/>
      <c r="G216" s="47"/>
      <c r="H216" s="5"/>
      <c r="I216" s="5"/>
    </row>
    <row r="217" spans="2:9" ht="10.5" customHeight="1" x14ac:dyDescent="0.2">
      <c r="B217" s="16" t="s">
        <v>100</v>
      </c>
      <c r="C217" s="295">
        <v>46621.960000000006</v>
      </c>
      <c r="D217" s="296"/>
      <c r="E217" s="296">
        <v>216.82</v>
      </c>
      <c r="F217" s="190">
        <v>-1.8029831934719631E-2</v>
      </c>
      <c r="G217" s="20"/>
      <c r="H217" s="5"/>
      <c r="I217" s="5"/>
    </row>
    <row r="218" spans="2:9" ht="10.5" customHeight="1" x14ac:dyDescent="0.2">
      <c r="B218" s="16" t="s">
        <v>107</v>
      </c>
      <c r="C218" s="295">
        <v>2315672.7799999998</v>
      </c>
      <c r="D218" s="296">
        <v>2315672.7799999998</v>
      </c>
      <c r="E218" s="296">
        <v>3589.99</v>
      </c>
      <c r="F218" s="190">
        <v>0.1515585190308959</v>
      </c>
      <c r="G218" s="47"/>
      <c r="H218" s="5"/>
      <c r="I218" s="5"/>
    </row>
    <row r="219" spans="2:9" ht="10.5" customHeight="1" x14ac:dyDescent="0.2">
      <c r="B219" s="33" t="s">
        <v>110</v>
      </c>
      <c r="C219" s="289">
        <v>464402.04</v>
      </c>
      <c r="D219" s="290">
        <v>464402.04</v>
      </c>
      <c r="E219" s="290">
        <v>847.64</v>
      </c>
      <c r="F219" s="179">
        <v>0.10755322462681027</v>
      </c>
      <c r="G219" s="47"/>
      <c r="H219" s="5"/>
      <c r="I219" s="5"/>
    </row>
    <row r="220" spans="2:9" ht="10.5" customHeight="1" x14ac:dyDescent="0.2">
      <c r="B220" s="33" t="s">
        <v>109</v>
      </c>
      <c r="C220" s="295">
        <v>1835520.7399999998</v>
      </c>
      <c r="D220" s="296">
        <v>1835520.7399999998</v>
      </c>
      <c r="E220" s="296">
        <v>2742.35</v>
      </c>
      <c r="F220" s="190">
        <v>0.15919174322261176</v>
      </c>
      <c r="G220" s="47"/>
      <c r="H220" s="5"/>
      <c r="I220" s="5"/>
    </row>
    <row r="221" spans="2:9" ht="10.5" customHeight="1" x14ac:dyDescent="0.2">
      <c r="B221" s="33" t="s">
        <v>112</v>
      </c>
      <c r="C221" s="295">
        <v>15750</v>
      </c>
      <c r="D221" s="296">
        <v>15750</v>
      </c>
      <c r="E221" s="296"/>
      <c r="F221" s="190"/>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1799.56</v>
      </c>
      <c r="D227" s="296"/>
      <c r="E227" s="296"/>
      <c r="F227" s="190">
        <v>1.5583606046438714E-3</v>
      </c>
      <c r="G227" s="47"/>
      <c r="H227" s="5"/>
      <c r="I227" s="5"/>
    </row>
    <row r="228" spans="1:9" ht="10.5" customHeight="1" x14ac:dyDescent="0.2">
      <c r="B228" s="16" t="s">
        <v>114</v>
      </c>
      <c r="C228" s="295">
        <v>-185.2</v>
      </c>
      <c r="D228" s="296"/>
      <c r="E228" s="296"/>
      <c r="F228" s="190"/>
      <c r="G228" s="47"/>
      <c r="H228" s="5"/>
      <c r="I228" s="5"/>
    </row>
    <row r="229" spans="1:9" ht="10.5" customHeight="1" x14ac:dyDescent="0.2">
      <c r="B229" s="16" t="s">
        <v>123</v>
      </c>
      <c r="C229" s="295">
        <v>630.30000000000007</v>
      </c>
      <c r="D229" s="296"/>
      <c r="E229" s="296"/>
      <c r="F229" s="190"/>
      <c r="G229" s="47"/>
      <c r="H229" s="5"/>
      <c r="I229" s="5"/>
    </row>
    <row r="230" spans="1:9" ht="10.5" customHeight="1" x14ac:dyDescent="0.2">
      <c r="B230" s="16" t="s">
        <v>95</v>
      </c>
      <c r="C230" s="295">
        <v>5066.7999999999993</v>
      </c>
      <c r="D230" s="296">
        <v>4758.5999999999995</v>
      </c>
      <c r="E230" s="296"/>
      <c r="F230" s="190">
        <v>-0.20907870500452685</v>
      </c>
      <c r="G230" s="47"/>
      <c r="H230" s="5"/>
      <c r="I230" s="5"/>
    </row>
    <row r="231" spans="1:9" ht="10.5" customHeight="1" x14ac:dyDescent="0.2">
      <c r="B231" s="16" t="s">
        <v>381</v>
      </c>
      <c r="C231" s="295">
        <v>84498.659999999989</v>
      </c>
      <c r="D231" s="296">
        <v>40</v>
      </c>
      <c r="E231" s="296">
        <v>25</v>
      </c>
      <c r="F231" s="190">
        <v>7.0953641674014412E-2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8165.01</v>
      </c>
      <c r="D240" s="296">
        <v>1720</v>
      </c>
      <c r="E240" s="296">
        <v>240</v>
      </c>
      <c r="F240" s="190">
        <v>0.52232302666905306</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1256.19</v>
      </c>
      <c r="D248" s="296">
        <v>640</v>
      </c>
      <c r="E248" s="296">
        <v>62.65</v>
      </c>
      <c r="F248" s="190">
        <v>0.41144943820224733</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-317946</v>
      </c>
      <c r="D250" s="296">
        <v>-1378</v>
      </c>
      <c r="E250" s="296">
        <v>-425</v>
      </c>
      <c r="F250" s="190">
        <v>4.6570418501767685E-2</v>
      </c>
      <c r="G250" s="266"/>
      <c r="H250" s="267"/>
      <c r="I250" s="47"/>
    </row>
    <row r="251" spans="1:9" s="28" customFormat="1" ht="15" customHeight="1" x14ac:dyDescent="0.2">
      <c r="A251" s="24"/>
      <c r="B251" s="263" t="s">
        <v>253</v>
      </c>
      <c r="C251" s="299">
        <v>16632268.309999999</v>
      </c>
      <c r="D251" s="300">
        <v>5773831.3599999994</v>
      </c>
      <c r="E251" s="300">
        <v>22781.83</v>
      </c>
      <c r="F251" s="234">
        <v>0.1010044179068883</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FEVRIER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1099206.8799999994</v>
      </c>
      <c r="D267" s="302">
        <v>1423.5700000000018</v>
      </c>
      <c r="E267" s="302">
        <v>1822.24</v>
      </c>
      <c r="F267" s="239">
        <v>1.2869919004914854E-2</v>
      </c>
      <c r="G267" s="20"/>
      <c r="H267" s="5"/>
      <c r="I267" s="5"/>
    </row>
    <row r="268" spans="1:9" ht="10.5" customHeight="1" x14ac:dyDescent="0.2">
      <c r="A268" s="2"/>
      <c r="B268" s="37" t="s">
        <v>126</v>
      </c>
      <c r="C268" s="301">
        <v>4948.8500000000004</v>
      </c>
      <c r="D268" s="302"/>
      <c r="E268" s="302"/>
      <c r="F268" s="239"/>
      <c r="G268" s="20"/>
      <c r="H268" s="5"/>
      <c r="I268" s="5"/>
    </row>
    <row r="269" spans="1:9" ht="10.5" customHeight="1" x14ac:dyDescent="0.2">
      <c r="A269" s="2"/>
      <c r="B269" s="37" t="s">
        <v>127</v>
      </c>
      <c r="C269" s="301">
        <v>85962.25</v>
      </c>
      <c r="D269" s="302"/>
      <c r="E269" s="302">
        <v>1165.5999999999999</v>
      </c>
      <c r="F269" s="239"/>
      <c r="G269" s="20"/>
      <c r="H269" s="5"/>
      <c r="I269" s="5"/>
    </row>
    <row r="270" spans="1:9" ht="10.5" customHeight="1" x14ac:dyDescent="0.2">
      <c r="A270" s="2"/>
      <c r="B270" s="37" t="s">
        <v>219</v>
      </c>
      <c r="C270" s="301">
        <v>346475.0500000001</v>
      </c>
      <c r="D270" s="302"/>
      <c r="E270" s="302">
        <v>833.95</v>
      </c>
      <c r="F270" s="239">
        <v>2.6775795850777273E-2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-56873.250000000015</v>
      </c>
      <c r="D277" s="302">
        <v>-1.5</v>
      </c>
      <c r="E277" s="302">
        <v>-156.5</v>
      </c>
      <c r="F277" s="239">
        <v>-1.5528045461414175E-2</v>
      </c>
      <c r="G277" s="27"/>
      <c r="H277" s="5"/>
      <c r="I277" s="5"/>
    </row>
    <row r="278" spans="1:9" s="28" customFormat="1" ht="10.5" customHeight="1" x14ac:dyDescent="0.2">
      <c r="A278" s="54"/>
      <c r="B278" s="35" t="s">
        <v>131</v>
      </c>
      <c r="C278" s="303">
        <v>1479755.7799999996</v>
      </c>
      <c r="D278" s="304">
        <v>1422.0700000000018</v>
      </c>
      <c r="E278" s="304">
        <v>3665.29</v>
      </c>
      <c r="F278" s="237">
        <v>1.5379416248491484E-2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13237906.890000002</v>
      </c>
      <c r="D281" s="302">
        <v>23681.479999999985</v>
      </c>
      <c r="E281" s="302">
        <v>34429.420000000006</v>
      </c>
      <c r="F281" s="239">
        <v>8.2771941414928385E-2</v>
      </c>
      <c r="G281" s="20"/>
      <c r="H281" s="5"/>
      <c r="I281" s="5"/>
    </row>
    <row r="282" spans="1:9" ht="10.5" customHeight="1" x14ac:dyDescent="0.2">
      <c r="A282" s="2"/>
      <c r="B282" s="37" t="s">
        <v>133</v>
      </c>
      <c r="C282" s="301">
        <v>763255.85000000265</v>
      </c>
      <c r="D282" s="302">
        <v>464.01</v>
      </c>
      <c r="E282" s="302">
        <v>2839.8500000000004</v>
      </c>
      <c r="F282" s="239">
        <v>5.5897914870422172E-2</v>
      </c>
      <c r="G282" s="20"/>
      <c r="H282" s="5"/>
      <c r="I282" s="5"/>
    </row>
    <row r="283" spans="1:9" ht="10.5" customHeight="1" x14ac:dyDescent="0.2">
      <c r="A283" s="2"/>
      <c r="B283" s="37" t="s">
        <v>134</v>
      </c>
      <c r="C283" s="301">
        <v>53525.82</v>
      </c>
      <c r="D283" s="302">
        <v>29850.269999999993</v>
      </c>
      <c r="E283" s="302">
        <v>52.900000000000006</v>
      </c>
      <c r="F283" s="239">
        <v>8.8971637936769321E-2</v>
      </c>
      <c r="G283" s="20"/>
      <c r="H283" s="5"/>
      <c r="I283" s="5"/>
    </row>
    <row r="284" spans="1:9" ht="10.5" customHeight="1" x14ac:dyDescent="0.2">
      <c r="A284" s="2"/>
      <c r="B284" s="37" t="s">
        <v>220</v>
      </c>
      <c r="C284" s="301">
        <v>77072.000000000015</v>
      </c>
      <c r="D284" s="302"/>
      <c r="E284" s="302">
        <v>209</v>
      </c>
      <c r="F284" s="239">
        <v>4.6794165703473611E-2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-376318.07999999978</v>
      </c>
      <c r="D289" s="302"/>
      <c r="E289" s="302">
        <v>-1013</v>
      </c>
      <c r="F289" s="239">
        <v>8.3531733731888824E-2</v>
      </c>
      <c r="G289" s="20"/>
      <c r="H289" s="5"/>
      <c r="I289" s="5"/>
    </row>
    <row r="290" spans="1:9" ht="10.5" customHeight="1" x14ac:dyDescent="0.2">
      <c r="A290" s="2"/>
      <c r="B290" s="35" t="s">
        <v>135</v>
      </c>
      <c r="C290" s="303">
        <v>13756562.480000004</v>
      </c>
      <c r="D290" s="304">
        <v>53995.75999999998</v>
      </c>
      <c r="E290" s="304">
        <v>36518.170000000006</v>
      </c>
      <c r="F290" s="237">
        <v>8.1067140767680401E-2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63638.909999999916</v>
      </c>
      <c r="D293" s="302"/>
      <c r="E293" s="302">
        <v>241.78000000000003</v>
      </c>
      <c r="F293" s="239">
        <v>-2.7048038567719312E-2</v>
      </c>
      <c r="G293" s="20"/>
      <c r="H293" s="5"/>
      <c r="I293" s="5"/>
    </row>
    <row r="294" spans="1:9" ht="10.5" customHeight="1" x14ac:dyDescent="0.2">
      <c r="A294" s="2"/>
      <c r="B294" s="37" t="s">
        <v>221</v>
      </c>
      <c r="C294" s="301">
        <v>450.74</v>
      </c>
      <c r="D294" s="302"/>
      <c r="E294" s="302"/>
      <c r="F294" s="239">
        <v>-0.36327164853792904</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-697</v>
      </c>
      <c r="D298" s="302"/>
      <c r="E298" s="302">
        <v>-3</v>
      </c>
      <c r="F298" s="239">
        <v>-8.4701247537754432E-2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63492.649999999914</v>
      </c>
      <c r="D300" s="304"/>
      <c r="E300" s="304">
        <v>238.78000000000003</v>
      </c>
      <c r="F300" s="237">
        <v>-2.8488028439372037E-2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8819.2000000000044</v>
      </c>
      <c r="D303" s="302"/>
      <c r="E303" s="302"/>
      <c r="F303" s="239">
        <v>9.8961623819475264E-2</v>
      </c>
      <c r="G303" s="56"/>
      <c r="H303" s="5"/>
      <c r="I303" s="5"/>
    </row>
    <row r="304" spans="1:9" s="57" customFormat="1" ht="10.5" customHeight="1" x14ac:dyDescent="0.2">
      <c r="A304" s="6"/>
      <c r="B304" s="16" t="s">
        <v>222</v>
      </c>
      <c r="C304" s="306">
        <v>10</v>
      </c>
      <c r="D304" s="307"/>
      <c r="E304" s="307"/>
      <c r="F304" s="182">
        <v>0.33333333333333326</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-144.5</v>
      </c>
      <c r="D309" s="307"/>
      <c r="E309" s="307"/>
      <c r="F309" s="182">
        <v>6.25E-2</v>
      </c>
      <c r="G309" s="56"/>
      <c r="H309" s="5"/>
    </row>
    <row r="310" spans="1:9" s="57" customFormat="1" ht="10.5" customHeight="1" x14ac:dyDescent="0.2">
      <c r="A310" s="6"/>
      <c r="B310" s="35" t="s">
        <v>142</v>
      </c>
      <c r="C310" s="308">
        <v>8684.7000000000044</v>
      </c>
      <c r="D310" s="309"/>
      <c r="E310" s="309"/>
      <c r="F310" s="182">
        <v>9.9812195989884556E-2</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11.360000000000001</v>
      </c>
      <c r="D313" s="307"/>
      <c r="E313" s="307"/>
      <c r="F313" s="182"/>
      <c r="G313" s="56"/>
      <c r="H313" s="5"/>
      <c r="I313" s="57"/>
    </row>
    <row r="314" spans="1:9" s="57" customFormat="1" ht="10.5" customHeight="1" x14ac:dyDescent="0.2">
      <c r="A314" s="6"/>
      <c r="B314" s="37" t="s">
        <v>179</v>
      </c>
      <c r="C314" s="306">
        <v>91.26</v>
      </c>
      <c r="D314" s="307"/>
      <c r="E314" s="307"/>
      <c r="F314" s="182">
        <v>-0.26039387308533923</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574" t="s">
        <v>456</v>
      </c>
      <c r="C316" s="306"/>
      <c r="D316" s="307"/>
      <c r="E316" s="307"/>
      <c r="F316" s="182"/>
      <c r="G316" s="56"/>
      <c r="H316" s="5"/>
    </row>
    <row r="317" spans="1:9" s="57" customFormat="1" ht="10.5" customHeight="1" x14ac:dyDescent="0.2">
      <c r="A317" s="6"/>
      <c r="B317" s="37" t="s">
        <v>280</v>
      </c>
      <c r="C317" s="306">
        <v>-5.28</v>
      </c>
      <c r="D317" s="307"/>
      <c r="E317" s="307"/>
      <c r="F317" s="182"/>
      <c r="G317" s="59"/>
      <c r="H317" s="5"/>
    </row>
    <row r="318" spans="1:9" s="60" customFormat="1" ht="10.5" customHeight="1" x14ac:dyDescent="0.2">
      <c r="A318" s="24"/>
      <c r="B318" s="35" t="s">
        <v>143</v>
      </c>
      <c r="C318" s="308">
        <v>97.34</v>
      </c>
      <c r="D318" s="309"/>
      <c r="E318" s="309"/>
      <c r="F318" s="183">
        <v>-0.59929194796640872</v>
      </c>
      <c r="G318" s="56"/>
      <c r="H318" s="5"/>
    </row>
    <row r="319" spans="1:9" s="60" customFormat="1" ht="10.5" customHeight="1" x14ac:dyDescent="0.2">
      <c r="A319" s="24"/>
      <c r="B319" s="31" t="s">
        <v>466</v>
      </c>
      <c r="C319" s="308"/>
      <c r="D319" s="309"/>
      <c r="E319" s="309"/>
      <c r="F319" s="183"/>
      <c r="G319" s="56"/>
      <c r="H319" s="5"/>
    </row>
    <row r="320" spans="1:9" s="60" customFormat="1" ht="10.5" customHeight="1" x14ac:dyDescent="0.2">
      <c r="A320" s="24"/>
      <c r="B320" s="37" t="s">
        <v>468</v>
      </c>
      <c r="C320" s="308">
        <v>15580</v>
      </c>
      <c r="D320" s="309"/>
      <c r="E320" s="309"/>
      <c r="F320" s="183">
        <v>9.256661991584858E-2</v>
      </c>
      <c r="G320" s="56"/>
      <c r="H320" s="5"/>
    </row>
    <row r="321" spans="1:9" s="60" customFormat="1" ht="10.5" customHeight="1" x14ac:dyDescent="0.2">
      <c r="A321" s="6"/>
      <c r="B321" s="35" t="s">
        <v>467</v>
      </c>
      <c r="C321" s="306">
        <v>15580</v>
      </c>
      <c r="D321" s="307"/>
      <c r="E321" s="307"/>
      <c r="F321" s="182">
        <v>9.256661991584858E-2</v>
      </c>
      <c r="G321" s="59"/>
      <c r="H321" s="57"/>
      <c r="I321" s="57"/>
    </row>
    <row r="322" spans="1:9" s="57" customFormat="1" ht="9" x14ac:dyDescent="0.15">
      <c r="A322" s="24"/>
      <c r="B322" s="33"/>
      <c r="C322" s="308"/>
      <c r="D322" s="309"/>
      <c r="E322" s="309"/>
      <c r="F322" s="183"/>
      <c r="G322" s="59"/>
      <c r="H322" s="60"/>
      <c r="I322" s="60"/>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c r="D324" s="307"/>
      <c r="E324" s="307"/>
      <c r="F324" s="182"/>
      <c r="G324" s="56"/>
      <c r="H324" s="5"/>
      <c r="I324" s="57"/>
    </row>
    <row r="325" spans="1:9" s="57" customFormat="1" ht="10.5" customHeight="1" x14ac:dyDescent="0.2">
      <c r="A325" s="6"/>
      <c r="B325" s="37" t="s">
        <v>224</v>
      </c>
      <c r="C325" s="306"/>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19092.219999999994</v>
      </c>
      <c r="D331" s="307"/>
      <c r="E331" s="307">
        <v>420.25</v>
      </c>
      <c r="F331" s="182">
        <v>-0.12730615330748629</v>
      </c>
      <c r="G331" s="56"/>
      <c r="H331" s="5"/>
    </row>
    <row r="332" spans="1:9" s="60" customFormat="1" ht="11.25" customHeight="1" x14ac:dyDescent="0.2">
      <c r="A332" s="6"/>
      <c r="B332" s="37" t="s">
        <v>126</v>
      </c>
      <c r="C332" s="306">
        <v>365.70000000000005</v>
      </c>
      <c r="D332" s="307"/>
      <c r="E332" s="307"/>
      <c r="F332" s="182"/>
      <c r="G332" s="56"/>
      <c r="H332" s="5"/>
      <c r="I332" s="57"/>
    </row>
    <row r="333" spans="1:9" s="57" customFormat="1" ht="10.5" customHeight="1" x14ac:dyDescent="0.2">
      <c r="A333" s="6"/>
      <c r="B333" s="37" t="s">
        <v>127</v>
      </c>
      <c r="C333" s="306">
        <v>1410.6</v>
      </c>
      <c r="D333" s="307"/>
      <c r="E333" s="307"/>
      <c r="F333" s="182"/>
      <c r="G333" s="56"/>
      <c r="H333" s="5"/>
    </row>
    <row r="334" spans="1:9" s="57" customFormat="1" ht="10.5" customHeight="1" x14ac:dyDescent="0.2">
      <c r="A334" s="6"/>
      <c r="B334" s="37" t="s">
        <v>133</v>
      </c>
      <c r="C334" s="306">
        <v>4487.5200000000004</v>
      </c>
      <c r="D334" s="307"/>
      <c r="E334" s="307"/>
      <c r="F334" s="182">
        <v>0.27854307994313188</v>
      </c>
      <c r="G334" s="56"/>
      <c r="H334" s="5"/>
    </row>
    <row r="335" spans="1:9" s="57" customFormat="1" ht="10.5" customHeight="1" x14ac:dyDescent="0.2">
      <c r="A335" s="6"/>
      <c r="B335" s="37" t="s">
        <v>134</v>
      </c>
      <c r="C335" s="306">
        <v>791.56999999999994</v>
      </c>
      <c r="D335" s="307"/>
      <c r="E335" s="307"/>
      <c r="F335" s="182">
        <v>0.8368024132730012</v>
      </c>
      <c r="G335" s="56"/>
      <c r="H335" s="5"/>
    </row>
    <row r="336" spans="1:9" s="57" customFormat="1" ht="10.5" customHeight="1" x14ac:dyDescent="0.2">
      <c r="A336" s="6"/>
      <c r="B336" s="37" t="s">
        <v>24</v>
      </c>
      <c r="C336" s="306">
        <v>32541.94</v>
      </c>
      <c r="D336" s="307"/>
      <c r="E336" s="307"/>
      <c r="F336" s="182">
        <v>9.2278247840412053E-2</v>
      </c>
      <c r="G336" s="56"/>
      <c r="H336" s="5"/>
    </row>
    <row r="337" spans="1:9" s="57" customFormat="1" ht="10.5" customHeight="1" x14ac:dyDescent="0.2">
      <c r="A337" s="6"/>
      <c r="B337" s="37" t="s">
        <v>138</v>
      </c>
      <c r="C337" s="306">
        <v>344.92</v>
      </c>
      <c r="D337" s="307"/>
      <c r="E337" s="307"/>
      <c r="F337" s="182"/>
      <c r="G337" s="56"/>
      <c r="H337" s="5"/>
    </row>
    <row r="338" spans="1:9" s="57" customFormat="1" ht="10.5" customHeight="1" x14ac:dyDescent="0.2">
      <c r="A338" s="6"/>
      <c r="B338" s="37" t="s">
        <v>34</v>
      </c>
      <c r="C338" s="306">
        <v>1461.9799999999998</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6448.6</v>
      </c>
      <c r="D340" s="307"/>
      <c r="E340" s="307">
        <v>183.75</v>
      </c>
      <c r="F340" s="182">
        <v>-9.5982627883144267E-2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27</v>
      </c>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-2182.5</v>
      </c>
      <c r="D347" s="309"/>
      <c r="E347" s="309">
        <v>-20.5</v>
      </c>
      <c r="F347" s="183">
        <v>5.1628294700385435E-3</v>
      </c>
      <c r="G347" s="59"/>
    </row>
    <row r="348" spans="1:9" s="60" customFormat="1" ht="10.5" customHeight="1" x14ac:dyDescent="0.2">
      <c r="A348" s="24"/>
      <c r="B348" s="35" t="s">
        <v>246</v>
      </c>
      <c r="C348" s="308">
        <v>64801.549999999988</v>
      </c>
      <c r="D348" s="309"/>
      <c r="E348" s="309">
        <v>583.5</v>
      </c>
      <c r="F348" s="183">
        <v>-5.5311776102583865E-2</v>
      </c>
      <c r="G348" s="56"/>
      <c r="H348" s="5"/>
    </row>
    <row r="349" spans="1:9" s="60" customFormat="1" ht="10.5" customHeight="1" x14ac:dyDescent="0.2">
      <c r="A349" s="6"/>
      <c r="B349" s="35" t="s">
        <v>8</v>
      </c>
      <c r="C349" s="306">
        <v>15388974.500000006</v>
      </c>
      <c r="D349" s="307">
        <v>55417.82999999998</v>
      </c>
      <c r="E349" s="307">
        <v>41005.74</v>
      </c>
      <c r="F349" s="182">
        <v>7.3240822155161256E-2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175919.23999999982</v>
      </c>
      <c r="D352" s="307">
        <v>59478.759999999995</v>
      </c>
      <c r="E352" s="307">
        <v>999.30000000000007</v>
      </c>
      <c r="F352" s="182">
        <v>-9.3633074580739217E-2</v>
      </c>
      <c r="G352" s="59"/>
      <c r="H352" s="5"/>
    </row>
    <row r="353" spans="1:9" s="60" customFormat="1" ht="10.5" customHeight="1" x14ac:dyDescent="0.2">
      <c r="A353" s="24"/>
      <c r="B353" s="37" t="s">
        <v>442</v>
      </c>
      <c r="C353" s="306">
        <v>189.93</v>
      </c>
      <c r="D353" s="307">
        <v>93.27</v>
      </c>
      <c r="E353" s="307">
        <v>5.76</v>
      </c>
      <c r="F353" s="182">
        <v>-0.4851171112556929</v>
      </c>
      <c r="G353" s="59"/>
      <c r="H353" s="5"/>
    </row>
    <row r="354" spans="1:9" s="60" customFormat="1" ht="10.5" customHeight="1" x14ac:dyDescent="0.2">
      <c r="A354" s="24"/>
      <c r="B354" s="37" t="s">
        <v>147</v>
      </c>
      <c r="C354" s="306">
        <v>603.20000000000005</v>
      </c>
      <c r="D354" s="307">
        <v>300.8</v>
      </c>
      <c r="E354" s="307"/>
      <c r="F354" s="182">
        <v>-8.2082965578110456E-2</v>
      </c>
      <c r="G354" s="59"/>
      <c r="H354" s="5"/>
    </row>
    <row r="355" spans="1:9" s="60" customFormat="1" ht="10.5" customHeight="1" x14ac:dyDescent="0.2">
      <c r="A355" s="24"/>
      <c r="B355" s="37" t="s">
        <v>148</v>
      </c>
      <c r="C355" s="306">
        <v>3477.3999999999969</v>
      </c>
      <c r="D355" s="307">
        <v>1066.8299999999988</v>
      </c>
      <c r="E355" s="307">
        <v>15.120000000000001</v>
      </c>
      <c r="F355" s="182">
        <v>-0.10138665646787615</v>
      </c>
      <c r="G355" s="59"/>
      <c r="H355" s="5"/>
    </row>
    <row r="356" spans="1:9" s="60" customFormat="1" ht="10.5" customHeight="1" x14ac:dyDescent="0.2">
      <c r="A356" s="24"/>
      <c r="B356" s="37" t="s">
        <v>125</v>
      </c>
      <c r="C356" s="306">
        <v>1349.7800000000002</v>
      </c>
      <c r="D356" s="307">
        <v>357.11999999999995</v>
      </c>
      <c r="E356" s="307">
        <v>20.27</v>
      </c>
      <c r="F356" s="182">
        <v>-6.1433945470854789E-2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317.28999999999996</v>
      </c>
      <c r="D358" s="307">
        <v>-4.4000000000000004</v>
      </c>
      <c r="E358" s="307"/>
      <c r="F358" s="182">
        <v>-0.16394824905799554</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-9593</v>
      </c>
      <c r="D360" s="307">
        <v>-16</v>
      </c>
      <c r="E360" s="307">
        <v>-58</v>
      </c>
      <c r="F360" s="182">
        <v>1.1173184357541999E-2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172263.83999999985</v>
      </c>
      <c r="D363" s="312">
        <v>61276.38</v>
      </c>
      <c r="E363" s="312">
        <v>982.45</v>
      </c>
      <c r="F363" s="184">
        <v>-9.9599548691259976E-2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FEVRIER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2085847.4699999979</v>
      </c>
      <c r="D377" s="309">
        <v>176.16</v>
      </c>
      <c r="E377" s="309">
        <v>7351.26</v>
      </c>
      <c r="F377" s="183">
        <v>5.0130207608707344E-3</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24735.059999999994</v>
      </c>
      <c r="D383" s="313">
        <v>24735.059999999994</v>
      </c>
      <c r="E383" s="313"/>
      <c r="F383" s="185"/>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13</v>
      </c>
      <c r="D386" s="307"/>
      <c r="E386" s="307"/>
      <c r="F386" s="182"/>
      <c r="G386" s="66"/>
      <c r="H386" s="5"/>
    </row>
    <row r="387" spans="1:11" s="57" customFormat="1" ht="10.5" customHeight="1" x14ac:dyDescent="0.2">
      <c r="A387" s="6"/>
      <c r="B387" s="37" t="s">
        <v>79</v>
      </c>
      <c r="C387" s="306">
        <v>2610</v>
      </c>
      <c r="D387" s="307"/>
      <c r="E387" s="307">
        <v>2</v>
      </c>
      <c r="F387" s="182">
        <v>7.7399380804953566E-2</v>
      </c>
      <c r="G387" s="56"/>
      <c r="H387" s="5"/>
    </row>
    <row r="388" spans="1:11" s="57" customFormat="1" ht="10.5" customHeight="1" x14ac:dyDescent="0.2">
      <c r="A388" s="6"/>
      <c r="B388" s="16" t="s">
        <v>432</v>
      </c>
      <c r="C388" s="306">
        <v>206100.12000000387</v>
      </c>
      <c r="D388" s="313"/>
      <c r="E388" s="313">
        <v>548.02</v>
      </c>
      <c r="F388" s="185">
        <v>2.2840547142445988E-2</v>
      </c>
      <c r="G388" s="59"/>
      <c r="H388" s="5"/>
    </row>
    <row r="389" spans="1:11" s="57" customFormat="1" ht="10.5" customHeight="1" x14ac:dyDescent="0.2">
      <c r="A389" s="6"/>
      <c r="B389" s="563" t="s">
        <v>440</v>
      </c>
      <c r="C389" s="306">
        <v>332.1</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6515.1899999999951</v>
      </c>
      <c r="D391" s="313"/>
      <c r="E391" s="313">
        <v>94.949999999999989</v>
      </c>
      <c r="F391" s="185">
        <v>-0.30607230270767705</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59.300000000000061</v>
      </c>
      <c r="D393" s="313"/>
      <c r="E393" s="313"/>
      <c r="F393" s="185">
        <v>-8.3612040133778098E-3</v>
      </c>
      <c r="G393" s="59"/>
      <c r="H393" s="5"/>
    </row>
    <row r="394" spans="1:11" s="60" customFormat="1" ht="10.5" customHeight="1" x14ac:dyDescent="0.2">
      <c r="A394" s="6"/>
      <c r="B394" s="16" t="s">
        <v>280</v>
      </c>
      <c r="C394" s="306">
        <v>-230843.74000000046</v>
      </c>
      <c r="D394" s="313"/>
      <c r="E394" s="313">
        <v>-642.2399999999999</v>
      </c>
      <c r="F394" s="185">
        <v>2.5503727674976329E-2</v>
      </c>
      <c r="G394" s="56"/>
      <c r="H394" s="5"/>
      <c r="J394" s="57"/>
      <c r="K394" s="57"/>
    </row>
    <row r="395" spans="1:11" s="57" customFormat="1" x14ac:dyDescent="0.2">
      <c r="A395" s="6"/>
      <c r="B395" s="29" t="s">
        <v>156</v>
      </c>
      <c r="C395" s="308">
        <v>2095368.5000000012</v>
      </c>
      <c r="D395" s="315">
        <v>24911.219999999994</v>
      </c>
      <c r="E395" s="315">
        <v>7353.9900000000007</v>
      </c>
      <c r="F395" s="186">
        <v>-2.3828038420739217E-2</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1059426.3199999994</v>
      </c>
      <c r="D399" s="318"/>
      <c r="E399" s="318">
        <v>10754.49</v>
      </c>
      <c r="F399" s="281">
        <v>3.1262499877837691E-2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854076.30999999912</v>
      </c>
      <c r="D401" s="318"/>
      <c r="E401" s="318">
        <v>1430.6100000000001</v>
      </c>
      <c r="F401" s="281">
        <v>3.5672253182698954E-2</v>
      </c>
      <c r="G401" s="282"/>
      <c r="H401" s="283"/>
      <c r="I401" s="5"/>
    </row>
    <row r="402" spans="1:11" s="28" customFormat="1" ht="10.5" customHeight="1" x14ac:dyDescent="0.2">
      <c r="A402" s="2"/>
      <c r="B402" s="16" t="s">
        <v>258</v>
      </c>
      <c r="C402" s="317">
        <v>197.32000000000002</v>
      </c>
      <c r="D402" s="318"/>
      <c r="E402" s="318"/>
      <c r="F402" s="281">
        <v>9.5856936576696361E-2</v>
      </c>
      <c r="G402" s="282"/>
      <c r="H402" s="283"/>
      <c r="J402" s="5"/>
      <c r="K402" s="5"/>
    </row>
    <row r="403" spans="1:11" ht="10.5" customHeight="1" x14ac:dyDescent="0.2">
      <c r="A403" s="2"/>
      <c r="B403" s="67" t="s">
        <v>259</v>
      </c>
      <c r="C403" s="317">
        <v>10825.19</v>
      </c>
      <c r="D403" s="318"/>
      <c r="E403" s="318"/>
      <c r="F403" s="281">
        <v>0.29849976429494229</v>
      </c>
      <c r="G403" s="282"/>
      <c r="H403" s="283"/>
      <c r="I403" s="5"/>
      <c r="J403" s="28"/>
      <c r="K403" s="28"/>
    </row>
    <row r="404" spans="1:11" ht="10.5" customHeight="1" x14ac:dyDescent="0.2">
      <c r="A404" s="2"/>
      <c r="B404" s="67" t="s">
        <v>260</v>
      </c>
      <c r="C404" s="317">
        <v>168.05</v>
      </c>
      <c r="D404" s="318"/>
      <c r="E404" s="318"/>
      <c r="F404" s="281"/>
      <c r="G404" s="282"/>
      <c r="H404" s="283"/>
      <c r="I404" s="5"/>
    </row>
    <row r="405" spans="1:11" ht="10.5" customHeight="1" x14ac:dyDescent="0.2">
      <c r="A405" s="2"/>
      <c r="B405" s="67" t="s">
        <v>261</v>
      </c>
      <c r="C405" s="317">
        <v>2997.6</v>
      </c>
      <c r="D405" s="318"/>
      <c r="E405" s="318"/>
      <c r="F405" s="281">
        <v>-0.55556873443245169</v>
      </c>
      <c r="G405" s="282"/>
      <c r="H405" s="283"/>
      <c r="I405" s="5"/>
    </row>
    <row r="406" spans="1:11" ht="10.5" customHeight="1" x14ac:dyDescent="0.2">
      <c r="A406" s="2"/>
      <c r="B406" s="67" t="s">
        <v>262</v>
      </c>
      <c r="C406" s="317">
        <v>167383.35</v>
      </c>
      <c r="D406" s="318"/>
      <c r="E406" s="318">
        <v>2439.9900000000002</v>
      </c>
      <c r="F406" s="281">
        <v>-8.0290241798933959E-2</v>
      </c>
      <c r="G406" s="284"/>
      <c r="H406" s="283"/>
      <c r="I406" s="5"/>
    </row>
    <row r="407" spans="1:11" ht="10.5" customHeight="1" x14ac:dyDescent="0.2">
      <c r="A407" s="2"/>
      <c r="B407" s="67" t="s">
        <v>264</v>
      </c>
      <c r="C407" s="317">
        <v>280467.43</v>
      </c>
      <c r="D407" s="318"/>
      <c r="E407" s="318">
        <v>1025.53</v>
      </c>
      <c r="F407" s="281">
        <v>0.1332403820154513</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131.1</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41221.660000000003</v>
      </c>
      <c r="D413" s="318"/>
      <c r="E413" s="318">
        <v>510.86</v>
      </c>
      <c r="F413" s="281">
        <v>0.26050177080829728</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181033.42999999993</v>
      </c>
      <c r="D415" s="318"/>
      <c r="E415" s="318">
        <v>553.41</v>
      </c>
      <c r="F415" s="281">
        <v>0.16671472299960355</v>
      </c>
      <c r="G415" s="70"/>
      <c r="H415" s="283"/>
      <c r="I415" s="5"/>
    </row>
    <row r="416" spans="1:11" ht="13.5" customHeight="1" x14ac:dyDescent="0.2">
      <c r="A416" s="54"/>
      <c r="B416" s="29" t="s">
        <v>155</v>
      </c>
      <c r="C416" s="308">
        <v>2597927.7599999988</v>
      </c>
      <c r="D416" s="315"/>
      <c r="E416" s="315">
        <v>16714.890000000003</v>
      </c>
      <c r="F416" s="186">
        <v>4.5618151302465382E-2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27751.740000000005</v>
      </c>
      <c r="D423" s="315"/>
      <c r="E423" s="315">
        <v>1181.9100000000001</v>
      </c>
      <c r="F423" s="186"/>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9112.2999999999993</v>
      </c>
      <c r="D425" s="313"/>
      <c r="E425" s="313">
        <v>181.3</v>
      </c>
      <c r="F425" s="185">
        <v>-0.53484086486530635</v>
      </c>
      <c r="G425" s="69"/>
      <c r="H425" s="5"/>
      <c r="I425" s="5"/>
    </row>
    <row r="426" spans="1:9" ht="10.5" customHeight="1" x14ac:dyDescent="0.2">
      <c r="A426" s="2"/>
      <c r="B426" s="75" t="s">
        <v>159</v>
      </c>
      <c r="C426" s="306">
        <v>1078642.3699999992</v>
      </c>
      <c r="D426" s="313"/>
      <c r="E426" s="313">
        <v>3017.59</v>
      </c>
      <c r="F426" s="185">
        <v>0.20086059334366468</v>
      </c>
      <c r="G426" s="69"/>
      <c r="H426" s="5"/>
      <c r="I426" s="5"/>
    </row>
    <row r="427" spans="1:9" ht="10.5" customHeight="1" x14ac:dyDescent="0.2">
      <c r="A427" s="2"/>
      <c r="B427" s="75" t="s">
        <v>26</v>
      </c>
      <c r="C427" s="306">
        <v>984639.86999999976</v>
      </c>
      <c r="D427" s="313"/>
      <c r="E427" s="313">
        <v>4171.7300000000005</v>
      </c>
      <c r="F427" s="185">
        <v>3.4781446739496902E-2</v>
      </c>
      <c r="G427" s="69"/>
      <c r="H427" s="5"/>
      <c r="I427" s="5"/>
    </row>
    <row r="428" spans="1:9" ht="10.5" customHeight="1" x14ac:dyDescent="0.2">
      <c r="A428" s="2"/>
      <c r="B428" s="75" t="s">
        <v>27</v>
      </c>
      <c r="C428" s="306">
        <v>2789526.68</v>
      </c>
      <c r="D428" s="313"/>
      <c r="E428" s="313">
        <v>7864.9100000000008</v>
      </c>
      <c r="F428" s="185">
        <v>9.3662351392183263E-2</v>
      </c>
      <c r="G428" s="69"/>
      <c r="H428" s="5"/>
      <c r="I428" s="5"/>
    </row>
    <row r="429" spans="1:9" ht="10.5" customHeight="1" x14ac:dyDescent="0.2">
      <c r="A429" s="2"/>
      <c r="B429" s="75" t="s">
        <v>274</v>
      </c>
      <c r="C429" s="306">
        <v>165510.89000000001</v>
      </c>
      <c r="D429" s="313"/>
      <c r="E429" s="313">
        <v>743.1</v>
      </c>
      <c r="F429" s="185">
        <v>0.20724704659696092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17630.84</v>
      </c>
      <c r="D431" s="313"/>
      <c r="E431" s="313"/>
      <c r="F431" s="185">
        <v>-0.61701701532097886</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21538.040000000005</v>
      </c>
      <c r="D434" s="313"/>
      <c r="E434" s="313"/>
      <c r="F434" s="185">
        <v>-8.6873609941688579E-2</v>
      </c>
      <c r="G434" s="69"/>
      <c r="H434" s="5"/>
      <c r="I434" s="5"/>
    </row>
    <row r="435" spans="1:10" ht="10.5" customHeight="1" x14ac:dyDescent="0.2">
      <c r="A435" s="2"/>
      <c r="B435" s="37" t="s">
        <v>280</v>
      </c>
      <c r="C435" s="306">
        <v>-67435.560000000027</v>
      </c>
      <c r="D435" s="313"/>
      <c r="E435" s="313">
        <v>-216</v>
      </c>
      <c r="F435" s="185">
        <v>8.0129624088861373E-2</v>
      </c>
      <c r="G435" s="70"/>
      <c r="H435" s="5"/>
      <c r="I435" s="5"/>
    </row>
    <row r="436" spans="1:10" ht="10.5" customHeight="1" x14ac:dyDescent="0.2">
      <c r="A436" s="54"/>
      <c r="B436" s="35" t="s">
        <v>160</v>
      </c>
      <c r="C436" s="308">
        <v>5000065.43</v>
      </c>
      <c r="D436" s="315"/>
      <c r="E436" s="315">
        <v>15762.630000000001</v>
      </c>
      <c r="F436" s="186">
        <v>9.5478721606644168E-2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31.511880000000001</v>
      </c>
      <c r="D442" s="313"/>
      <c r="E442" s="313"/>
      <c r="F442" s="185"/>
      <c r="G442" s="79"/>
      <c r="H442" s="5"/>
      <c r="I442" s="5"/>
    </row>
    <row r="443" spans="1:10" ht="13.5" customHeight="1" x14ac:dyDescent="0.2">
      <c r="A443" s="77"/>
      <c r="B443" s="73" t="s">
        <v>158</v>
      </c>
      <c r="C443" s="308">
        <v>135132.79</v>
      </c>
      <c r="D443" s="315"/>
      <c r="E443" s="315"/>
      <c r="F443" s="186">
        <v>0.2154735684255753</v>
      </c>
      <c r="G443" s="69"/>
      <c r="H443" s="5"/>
      <c r="I443" s="80"/>
    </row>
    <row r="444" spans="1:10" s="80" customFormat="1" ht="12.75" x14ac:dyDescent="0.2">
      <c r="A444" s="2"/>
      <c r="B444" s="78" t="s">
        <v>161</v>
      </c>
      <c r="C444" s="306">
        <v>5162981.4718800001</v>
      </c>
      <c r="D444" s="313"/>
      <c r="E444" s="313">
        <v>16944.54</v>
      </c>
      <c r="F444" s="185">
        <v>0.10115948775216133</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71637937.699999928</v>
      </c>
      <c r="D447" s="313"/>
      <c r="E447" s="313"/>
      <c r="F447" s="185">
        <v>0.136675349133492</v>
      </c>
      <c r="G447" s="69"/>
      <c r="H447" s="5"/>
      <c r="I447" s="5"/>
    </row>
    <row r="448" spans="1:10" x14ac:dyDescent="0.2">
      <c r="A448" s="2"/>
      <c r="B448" s="76" t="s">
        <v>76</v>
      </c>
      <c r="C448" s="306">
        <v>313555165.23000032</v>
      </c>
      <c r="D448" s="313"/>
      <c r="E448" s="313"/>
      <c r="F448" s="185">
        <v>0.18347328143317765</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385193102.93000025</v>
      </c>
      <c r="D450" s="315"/>
      <c r="E450" s="315"/>
      <c r="F450" s="186">
        <v>0.17447862863802999</v>
      </c>
      <c r="G450" s="70"/>
      <c r="H450" s="5"/>
      <c r="I450" s="5"/>
    </row>
    <row r="451" spans="1:10" ht="12.75" x14ac:dyDescent="0.2">
      <c r="A451" s="54"/>
      <c r="B451" s="52" t="s">
        <v>157</v>
      </c>
      <c r="C451" s="308">
        <v>410610619.00188041</v>
      </c>
      <c r="D451" s="315">
        <v>24911.219999999994</v>
      </c>
      <c r="E451" s="315">
        <v>83001.610000000015</v>
      </c>
      <c r="F451" s="186">
        <v>0.16710647239835374</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427242887.31188023</v>
      </c>
      <c r="D454" s="432"/>
      <c r="E454" s="432">
        <v>105783.44000000003</v>
      </c>
      <c r="F454" s="433">
        <v>0.16438502997546145</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FEVRIER 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597"/>
      <c r="C467" s="678"/>
      <c r="D467" s="87"/>
      <c r="E467" s="88" t="s">
        <v>6</v>
      </c>
      <c r="F467" s="339" t="str">
        <f>Maladie_mnt!$H$5</f>
        <v>GAM</v>
      </c>
      <c r="G467" s="199"/>
      <c r="H467" s="89"/>
      <c r="I467" s="20"/>
    </row>
    <row r="468" spans="1:10" ht="12.75" x14ac:dyDescent="0.2">
      <c r="B468" s="684" t="s">
        <v>29</v>
      </c>
      <c r="C468" s="685"/>
      <c r="D468" s="90"/>
      <c r="E468" s="301"/>
      <c r="F468" s="239"/>
      <c r="G468" s="199"/>
      <c r="H468" s="90"/>
      <c r="I468" s="20"/>
    </row>
    <row r="469" spans="1:10" ht="12.75" customHeight="1" x14ac:dyDescent="0.2">
      <c r="B469" s="620"/>
      <c r="C469" s="686"/>
      <c r="D469" s="90"/>
      <c r="E469" s="301"/>
      <c r="F469" s="239"/>
      <c r="G469" s="200"/>
      <c r="H469" s="90"/>
      <c r="I469" s="20"/>
    </row>
    <row r="470" spans="1:10" ht="12.75" customHeight="1" x14ac:dyDescent="0.2">
      <c r="A470" s="91"/>
      <c r="B470" s="622" t="s">
        <v>74</v>
      </c>
      <c r="C470" s="687"/>
      <c r="D470" s="93"/>
      <c r="E470" s="303"/>
      <c r="F470" s="237"/>
      <c r="G470" s="199"/>
      <c r="H470" s="93"/>
      <c r="I470" s="94"/>
    </row>
    <row r="471" spans="1:10" s="95" customFormat="1" ht="12.75" customHeight="1" x14ac:dyDescent="0.2">
      <c r="A471" s="6"/>
      <c r="B471" s="620"/>
      <c r="C471" s="686"/>
      <c r="D471" s="90"/>
      <c r="E471" s="301"/>
      <c r="F471" s="239"/>
      <c r="G471" s="200"/>
      <c r="H471" s="90"/>
      <c r="I471" s="20"/>
      <c r="J471" s="104"/>
    </row>
    <row r="472" spans="1:10" ht="12.75" customHeight="1" x14ac:dyDescent="0.2">
      <c r="A472" s="91"/>
      <c r="B472" s="92" t="s">
        <v>73</v>
      </c>
      <c r="C472" s="172"/>
      <c r="D472" s="93"/>
      <c r="E472" s="303">
        <v>27871981.910246056</v>
      </c>
      <c r="F472" s="237">
        <v>4.4109204226256971E-3</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6285217.5525625972</v>
      </c>
      <c r="F474" s="237">
        <v>6.0699265488336485E-2</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6260376.9511405975</v>
      </c>
      <c r="F476" s="239">
        <v>6.0531352717378972E-2</v>
      </c>
      <c r="G476" s="201"/>
      <c r="H476" s="90"/>
      <c r="I476" s="20"/>
      <c r="J476" s="104"/>
    </row>
    <row r="477" spans="1:10" ht="18" customHeight="1" x14ac:dyDescent="0.2">
      <c r="B477" s="421" t="s">
        <v>407</v>
      </c>
      <c r="C477" s="404"/>
      <c r="D477" s="90"/>
      <c r="E477" s="301">
        <v>18857.305477999915</v>
      </c>
      <c r="F477" s="239">
        <v>0.15194210890782101</v>
      </c>
      <c r="G477" s="199"/>
      <c r="H477" s="90"/>
      <c r="I477" s="20"/>
      <c r="J477" s="104"/>
    </row>
    <row r="478" spans="1:10" ht="18" customHeight="1" x14ac:dyDescent="0.2">
      <c r="B478" s="421" t="s">
        <v>405</v>
      </c>
      <c r="C478" s="404"/>
      <c r="D478" s="90"/>
      <c r="E478" s="301">
        <v>5983.2959439999813</v>
      </c>
      <c r="F478" s="239">
        <v>-2.1472645276161217E-2</v>
      </c>
      <c r="G478" s="201"/>
      <c r="H478" s="90"/>
      <c r="I478" s="20"/>
      <c r="J478" s="104"/>
    </row>
    <row r="479" spans="1:10" ht="15" customHeight="1" x14ac:dyDescent="0.2">
      <c r="B479" s="601" t="s">
        <v>71</v>
      </c>
      <c r="C479" s="680"/>
      <c r="D479" s="90"/>
      <c r="E479" s="303">
        <v>18431726.154942673</v>
      </c>
      <c r="F479" s="237">
        <v>9.5437741548511923E-2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c r="F481" s="239"/>
      <c r="G481" s="199"/>
      <c r="H481" s="90"/>
      <c r="I481" s="20"/>
      <c r="J481" s="104"/>
    </row>
    <row r="482" spans="2:10" ht="15" customHeight="1" x14ac:dyDescent="0.2">
      <c r="B482" s="624" t="s">
        <v>413</v>
      </c>
      <c r="C482" s="625"/>
      <c r="D482" s="90"/>
      <c r="E482" s="301">
        <v>14266685.719999999</v>
      </c>
      <c r="F482" s="239">
        <v>0.11395292685558678</v>
      </c>
      <c r="G482" s="199"/>
      <c r="H482" s="90"/>
      <c r="I482" s="20"/>
      <c r="J482" s="104"/>
    </row>
    <row r="483" spans="2:10" ht="15" customHeight="1" x14ac:dyDescent="0.2">
      <c r="B483" s="609" t="s">
        <v>357</v>
      </c>
      <c r="C483" s="679"/>
      <c r="D483" s="90"/>
      <c r="E483" s="301">
        <v>2540196.63</v>
      </c>
      <c r="F483" s="239">
        <v>8.2943799682569264E-2</v>
      </c>
      <c r="G483" s="199"/>
      <c r="H483" s="90"/>
      <c r="I483" s="20"/>
      <c r="J483" s="104"/>
    </row>
    <row r="484" spans="2:10" ht="15" customHeight="1" x14ac:dyDescent="0.2">
      <c r="B484" s="609" t="s">
        <v>358</v>
      </c>
      <c r="C484" s="679"/>
      <c r="D484" s="90"/>
      <c r="E484" s="301">
        <v>458502.08</v>
      </c>
      <c r="F484" s="239">
        <v>-4.6146415715341504E-2</v>
      </c>
      <c r="G484" s="199"/>
      <c r="H484" s="90"/>
      <c r="I484" s="20"/>
      <c r="J484" s="104"/>
    </row>
    <row r="485" spans="2:10" ht="15" customHeight="1" x14ac:dyDescent="0.2">
      <c r="B485" s="609" t="s">
        <v>359</v>
      </c>
      <c r="C485" s="679"/>
      <c r="D485" s="90"/>
      <c r="E485" s="301">
        <v>1166341.7249426753</v>
      </c>
      <c r="F485" s="239">
        <v>-2.1784024086750731E-2</v>
      </c>
      <c r="G485" s="199"/>
      <c r="H485" s="90"/>
      <c r="I485" s="20"/>
      <c r="J485" s="104"/>
    </row>
    <row r="486" spans="2:10" ht="15" customHeight="1" x14ac:dyDescent="0.2">
      <c r="B486" s="614" t="s">
        <v>394</v>
      </c>
      <c r="C486" s="677"/>
      <c r="D486" s="90"/>
      <c r="E486" s="301">
        <v>970988.65489999612</v>
      </c>
      <c r="F486" s="239">
        <v>-6.5359536106821214E-2</v>
      </c>
      <c r="G486" s="199"/>
      <c r="H486" s="90"/>
      <c r="I486" s="20"/>
      <c r="J486" s="104"/>
    </row>
    <row r="487" spans="2:10" ht="12.75" customHeight="1" x14ac:dyDescent="0.2">
      <c r="B487" s="614" t="s">
        <v>395</v>
      </c>
      <c r="C487" s="677"/>
      <c r="D487" s="90"/>
      <c r="E487" s="301">
        <v>19779.307393999919</v>
      </c>
      <c r="F487" s="239">
        <v>0.11018115525340133</v>
      </c>
      <c r="G487" s="199"/>
      <c r="H487" s="90"/>
      <c r="I487" s="20"/>
      <c r="J487" s="104"/>
    </row>
    <row r="488" spans="2:10" ht="15" customHeight="1" x14ac:dyDescent="0.2">
      <c r="B488" s="614" t="s">
        <v>396</v>
      </c>
      <c r="C488" s="677"/>
      <c r="D488" s="90"/>
      <c r="E488" s="301">
        <v>25445.730265999875</v>
      </c>
      <c r="F488" s="239">
        <v>-0.22663751063025694</v>
      </c>
      <c r="G488" s="199"/>
      <c r="H488" s="90"/>
      <c r="I488" s="20"/>
      <c r="J488" s="104"/>
    </row>
    <row r="489" spans="2:10" ht="15" customHeight="1" x14ac:dyDescent="0.2">
      <c r="B489" s="614" t="s">
        <v>397</v>
      </c>
      <c r="C489" s="677"/>
      <c r="D489" s="90"/>
      <c r="E489" s="301">
        <v>8261.5610879999713</v>
      </c>
      <c r="F489" s="239">
        <v>5.3789786667096218E-2</v>
      </c>
      <c r="G489" s="199"/>
      <c r="H489" s="90"/>
      <c r="I489" s="20"/>
      <c r="J489" s="104"/>
    </row>
    <row r="490" spans="2:10" ht="15" customHeight="1" x14ac:dyDescent="0.2">
      <c r="B490" s="689" t="s">
        <v>406</v>
      </c>
      <c r="C490" s="690"/>
      <c r="D490" s="90"/>
      <c r="E490" s="301">
        <v>141866.47129467942</v>
      </c>
      <c r="F490" s="239">
        <v>0.49543660406922418</v>
      </c>
      <c r="G490" s="199"/>
      <c r="H490" s="90"/>
      <c r="I490" s="20"/>
      <c r="J490" s="104"/>
    </row>
    <row r="491" spans="2:10" ht="12.75" x14ac:dyDescent="0.2">
      <c r="B491" s="601" t="s">
        <v>362</v>
      </c>
      <c r="C491" s="680"/>
      <c r="D491" s="90"/>
      <c r="E491" s="303">
        <v>236.15000000000003</v>
      </c>
      <c r="F491" s="237">
        <v>-0.94704076392268377</v>
      </c>
      <c r="G491" s="201"/>
      <c r="H491" s="90"/>
      <c r="I491" s="20"/>
      <c r="J491" s="104"/>
    </row>
    <row r="492" spans="2:10" ht="28.5" customHeight="1" x14ac:dyDescent="0.2">
      <c r="B492" s="611" t="s">
        <v>363</v>
      </c>
      <c r="C492" s="681"/>
      <c r="D492" s="90"/>
      <c r="E492" s="303">
        <v>3154802.0527407899</v>
      </c>
      <c r="F492" s="237">
        <v>-0.36824102807840486</v>
      </c>
      <c r="G492" s="201"/>
      <c r="H492" s="90"/>
      <c r="I492" s="20"/>
      <c r="J492" s="104"/>
    </row>
    <row r="493" spans="2:10" ht="12.75" x14ac:dyDescent="0.2">
      <c r="B493" s="420" t="s">
        <v>408</v>
      </c>
      <c r="C493" s="405"/>
      <c r="D493" s="90"/>
      <c r="E493" s="301">
        <v>3102439.75657879</v>
      </c>
      <c r="F493" s="239">
        <v>-0.36799868506241684</v>
      </c>
      <c r="G493" s="201"/>
      <c r="H493" s="90"/>
      <c r="I493" s="20"/>
      <c r="J493" s="104"/>
    </row>
    <row r="494" spans="2:10" ht="15.75" customHeight="1" x14ac:dyDescent="0.2">
      <c r="B494" s="420" t="s">
        <v>409</v>
      </c>
      <c r="C494" s="405"/>
      <c r="D494" s="90"/>
      <c r="E494" s="301">
        <v>52362.296161999788</v>
      </c>
      <c r="F494" s="239">
        <v>-0.38227537207650975</v>
      </c>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1011883.4700000008</v>
      </c>
      <c r="F498" s="237">
        <v>7.5252097551559149E-2</v>
      </c>
      <c r="G498" s="200"/>
      <c r="H498" s="93"/>
      <c r="I498" s="94"/>
      <c r="J498" s="104"/>
    </row>
    <row r="499" spans="1:10" s="95" customFormat="1" ht="16.5" customHeight="1" x14ac:dyDescent="0.2">
      <c r="A499" s="91"/>
      <c r="B499" s="601" t="s">
        <v>375</v>
      </c>
      <c r="C499" s="680"/>
      <c r="D499" s="93"/>
      <c r="E499" s="301">
        <v>1002806.170000001</v>
      </c>
      <c r="F499" s="239">
        <v>7.5107988561771588E-2</v>
      </c>
      <c r="G499" s="199"/>
      <c r="H499" s="93"/>
      <c r="I499" s="94"/>
      <c r="J499" s="104"/>
    </row>
    <row r="500" spans="1:10" s="95" customFormat="1" ht="16.5" customHeight="1" x14ac:dyDescent="0.2">
      <c r="A500" s="6"/>
      <c r="B500" s="601" t="s">
        <v>236</v>
      </c>
      <c r="C500" s="680"/>
      <c r="D500" s="90"/>
      <c r="E500" s="301">
        <v>50</v>
      </c>
      <c r="F500" s="239"/>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129679.33</v>
      </c>
      <c r="F502" s="237">
        <v>0.96294557793061308</v>
      </c>
      <c r="G502" s="199"/>
      <c r="H502" s="93"/>
      <c r="I502" s="94"/>
      <c r="J502" s="104"/>
    </row>
    <row r="503" spans="1:10" s="95" customFormat="1" ht="16.5" customHeight="1" x14ac:dyDescent="0.2">
      <c r="A503" s="6"/>
      <c r="B503" s="601" t="s">
        <v>68</v>
      </c>
      <c r="C503" s="680"/>
      <c r="D503" s="90"/>
      <c r="E503" s="301">
        <v>89018.570000000022</v>
      </c>
      <c r="F503" s="239">
        <v>0.85193806497032676</v>
      </c>
      <c r="G503" s="199"/>
      <c r="H503" s="90"/>
      <c r="I503" s="20"/>
      <c r="J503" s="104"/>
    </row>
    <row r="504" spans="1:10" ht="18" customHeight="1" x14ac:dyDescent="0.2">
      <c r="B504" s="601" t="s">
        <v>69</v>
      </c>
      <c r="C504" s="680"/>
      <c r="D504" s="90"/>
      <c r="E504" s="301">
        <v>40660.75999999998</v>
      </c>
      <c r="F504" s="239"/>
      <c r="G504" s="202"/>
      <c r="H504" s="90"/>
      <c r="I504" s="20"/>
      <c r="J504" s="104"/>
    </row>
    <row r="505" spans="1:10" ht="30" customHeight="1" x14ac:dyDescent="0.2">
      <c r="A505" s="91"/>
      <c r="B505" s="632" t="s">
        <v>167</v>
      </c>
      <c r="C505" s="682"/>
      <c r="D505" s="98"/>
      <c r="E505" s="326">
        <v>29013544.71024606</v>
      </c>
      <c r="F505" s="243">
        <v>8.9312750585543998E-3</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FEVRIER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118" t="s">
        <v>6</v>
      </c>
      <c r="F509" s="19" t="str">
        <f>Maladie_mnt!$H$5</f>
        <v>GAM</v>
      </c>
      <c r="G509" s="102"/>
      <c r="H509" s="20"/>
      <c r="I509" s="5"/>
    </row>
    <row r="510" spans="1:10" ht="19.5" customHeight="1" x14ac:dyDescent="0.2">
      <c r="B510" s="634" t="s">
        <v>51</v>
      </c>
      <c r="C510" s="635"/>
      <c r="D510" s="636"/>
      <c r="E510" s="337"/>
      <c r="F510" s="176"/>
      <c r="G510" s="102"/>
      <c r="H510" s="103"/>
      <c r="I510" s="104"/>
    </row>
    <row r="511" spans="1:10" s="104" customFormat="1" ht="30" customHeight="1" x14ac:dyDescent="0.2">
      <c r="A511" s="6"/>
      <c r="B511" s="626" t="s">
        <v>52</v>
      </c>
      <c r="C511" s="638"/>
      <c r="D511" s="639"/>
      <c r="E511" s="327">
        <v>6272043.9800000023</v>
      </c>
      <c r="F511" s="177">
        <v>0.19074724494734108</v>
      </c>
      <c r="G511" s="105"/>
      <c r="H511" s="106"/>
    </row>
    <row r="512" spans="1:10" s="104" customFormat="1" ht="19.5" customHeight="1" x14ac:dyDescent="0.2">
      <c r="A512" s="6"/>
      <c r="B512" s="595" t="s">
        <v>183</v>
      </c>
      <c r="C512" s="655"/>
      <c r="D512" s="656"/>
      <c r="E512" s="327">
        <v>5150538.870000001</v>
      </c>
      <c r="F512" s="177">
        <v>0.18861874375603493</v>
      </c>
      <c r="G512" s="109"/>
      <c r="H512" s="106"/>
    </row>
    <row r="513" spans="1:8" s="104" customFormat="1" ht="12.75" x14ac:dyDescent="0.2">
      <c r="A513" s="6"/>
      <c r="B513" s="603" t="s">
        <v>53</v>
      </c>
      <c r="C513" s="663"/>
      <c r="D513" s="664"/>
      <c r="E513" s="328">
        <v>4863323.4100000011</v>
      </c>
      <c r="F513" s="174">
        <v>0.209685926222553</v>
      </c>
      <c r="G513" s="109"/>
      <c r="H513" s="106"/>
    </row>
    <row r="514" spans="1:8" s="104" customFormat="1" ht="12.75" x14ac:dyDescent="0.2">
      <c r="A514" s="6"/>
      <c r="B514" s="603" t="s">
        <v>428</v>
      </c>
      <c r="C514" s="663"/>
      <c r="D514" s="664"/>
      <c r="E514" s="328">
        <v>66613.910000000033</v>
      </c>
      <c r="F514" s="174"/>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6231.4899999999989</v>
      </c>
      <c r="F516" s="174">
        <v>4.6651348564094919E-2</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38765.039999999994</v>
      </c>
      <c r="F518" s="174">
        <v>-0.6488184994595716</v>
      </c>
      <c r="G518" s="109"/>
      <c r="H518" s="110"/>
    </row>
    <row r="519" spans="1:8" s="104" customFormat="1" ht="12.75" x14ac:dyDescent="0.2">
      <c r="A519" s="6"/>
      <c r="B519" s="395" t="s">
        <v>373</v>
      </c>
      <c r="C519" s="170"/>
      <c r="D519" s="171"/>
      <c r="E519" s="328">
        <v>3527.03</v>
      </c>
      <c r="F519" s="174">
        <v>0.98982809881920208</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166800.48000000004</v>
      </c>
      <c r="F521" s="174">
        <v>1.3499310178384016E-2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5277.5099999999993</v>
      </c>
      <c r="F523" s="174">
        <v>0.26588439037378064</v>
      </c>
      <c r="G523" s="108"/>
      <c r="H523" s="106"/>
    </row>
    <row r="524" spans="1:8" s="104" customFormat="1" ht="12.75" x14ac:dyDescent="0.2">
      <c r="A524" s="6"/>
      <c r="B524" s="595" t="s">
        <v>55</v>
      </c>
      <c r="C524" s="655"/>
      <c r="D524" s="656"/>
      <c r="E524" s="327">
        <v>50947.980000000018</v>
      </c>
      <c r="F524" s="177">
        <v>-0.20504205876524628</v>
      </c>
      <c r="G524" s="109"/>
      <c r="H524" s="106"/>
    </row>
    <row r="525" spans="1:8" s="104" customFormat="1" ht="12.75" x14ac:dyDescent="0.2">
      <c r="A525" s="6"/>
      <c r="B525" s="606" t="s">
        <v>56</v>
      </c>
      <c r="C525" s="675"/>
      <c r="D525" s="676"/>
      <c r="E525" s="328">
        <v>50947.980000000018</v>
      </c>
      <c r="F525" s="174">
        <v>-0.20504205876524628</v>
      </c>
      <c r="G525" s="109"/>
      <c r="H525" s="106"/>
    </row>
    <row r="526" spans="1:8" s="104" customFormat="1" ht="12.75" x14ac:dyDescent="0.2">
      <c r="A526" s="6"/>
      <c r="B526" s="603" t="s">
        <v>57</v>
      </c>
      <c r="C526" s="663"/>
      <c r="D526" s="664"/>
      <c r="E526" s="328">
        <v>50947.980000000018</v>
      </c>
      <c r="F526" s="174">
        <v>-0.20504205876524628</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5"/>
      <c r="D532" s="656"/>
      <c r="E532" s="327">
        <v>1051699.4800000004</v>
      </c>
      <c r="F532" s="177">
        <v>0.2631505088714301</v>
      </c>
      <c r="G532" s="109"/>
      <c r="H532" s="107"/>
    </row>
    <row r="533" spans="1:8" s="104" customFormat="1" ht="12.75" x14ac:dyDescent="0.2">
      <c r="A533" s="6"/>
      <c r="B533" s="595" t="s">
        <v>190</v>
      </c>
      <c r="C533" s="655"/>
      <c r="D533" s="656"/>
      <c r="E533" s="327">
        <v>18857.649999999998</v>
      </c>
      <c r="F533" s="177">
        <v>-0.49598542184675676</v>
      </c>
      <c r="G533" s="109"/>
      <c r="H533" s="106"/>
    </row>
    <row r="534" spans="1:8" s="104" customFormat="1" ht="12.75" x14ac:dyDescent="0.2">
      <c r="A534" s="6"/>
      <c r="B534" s="603" t="s">
        <v>191</v>
      </c>
      <c r="C534" s="663"/>
      <c r="D534" s="664"/>
      <c r="E534" s="328">
        <v>18604.439999999999</v>
      </c>
      <c r="F534" s="174">
        <v>-0.50275304831846368</v>
      </c>
      <c r="G534" s="109"/>
      <c r="H534" s="106"/>
    </row>
    <row r="535" spans="1:8" s="104" customFormat="1" ht="12.75" x14ac:dyDescent="0.2">
      <c r="A535" s="6"/>
      <c r="B535" s="603" t="s">
        <v>392</v>
      </c>
      <c r="C535" s="663"/>
      <c r="D535" s="664"/>
      <c r="E535" s="328"/>
      <c r="F535" s="174"/>
      <c r="G535" s="109"/>
      <c r="H535" s="106"/>
    </row>
    <row r="536" spans="1:8" s="104" customFormat="1" ht="12.75" x14ac:dyDescent="0.2">
      <c r="A536" s="6"/>
      <c r="B536" s="419" t="s">
        <v>393</v>
      </c>
      <c r="C536" s="383"/>
      <c r="D536" s="384"/>
      <c r="E536" s="328">
        <v>253.21</v>
      </c>
      <c r="F536" s="174"/>
      <c r="G536" s="102"/>
      <c r="H536" s="106"/>
    </row>
    <row r="537" spans="1:8" s="104" customFormat="1" ht="12.75" x14ac:dyDescent="0.2">
      <c r="A537" s="6"/>
      <c r="B537" s="595" t="s">
        <v>82</v>
      </c>
      <c r="C537" s="655"/>
      <c r="D537" s="656"/>
      <c r="E537" s="327"/>
      <c r="F537" s="177"/>
      <c r="G537" s="105"/>
      <c r="H537" s="106"/>
    </row>
    <row r="538" spans="1:8" s="104" customFormat="1" ht="24" customHeight="1" x14ac:dyDescent="0.2">
      <c r="A538" s="24"/>
      <c r="B538" s="626" t="s">
        <v>60</v>
      </c>
      <c r="C538" s="627"/>
      <c r="D538" s="628"/>
      <c r="E538" s="327">
        <v>30476.118563999997</v>
      </c>
      <c r="F538" s="177">
        <v>0.36663724968561118</v>
      </c>
      <c r="G538" s="105"/>
      <c r="H538" s="107"/>
    </row>
    <row r="539" spans="1:8" s="104" customFormat="1" ht="12.75" x14ac:dyDescent="0.2">
      <c r="A539" s="24"/>
      <c r="B539" s="640" t="s">
        <v>390</v>
      </c>
      <c r="C539" s="653"/>
      <c r="D539" s="654"/>
      <c r="E539" s="328">
        <v>30476.118563999997</v>
      </c>
      <c r="F539" s="177">
        <v>0.36663724968561118</v>
      </c>
      <c r="G539" s="105"/>
      <c r="H539" s="107"/>
    </row>
    <row r="540" spans="1:8" s="104" customFormat="1" ht="12.75" x14ac:dyDescent="0.2">
      <c r="A540" s="24"/>
      <c r="B540" s="640" t="s">
        <v>391</v>
      </c>
      <c r="C540" s="653"/>
      <c r="D540" s="654"/>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6"/>
      <c r="C542" s="638"/>
      <c r="D542" s="639"/>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6" t="s">
        <v>483</v>
      </c>
      <c r="C544" s="638"/>
      <c r="D544" s="639"/>
      <c r="E544" s="327">
        <v>480411.88</v>
      </c>
      <c r="F544" s="177">
        <v>-0.78121000970603816</v>
      </c>
      <c r="G544" s="108"/>
      <c r="H544" s="106"/>
    </row>
    <row r="545" spans="1:8" s="104" customFormat="1" ht="12.75" x14ac:dyDescent="0.2">
      <c r="A545" s="6"/>
      <c r="B545" s="595" t="s">
        <v>61</v>
      </c>
      <c r="C545" s="655"/>
      <c r="D545" s="656"/>
      <c r="E545" s="327">
        <v>30</v>
      </c>
      <c r="F545" s="177"/>
      <c r="G545" s="109"/>
      <c r="H545" s="106"/>
    </row>
    <row r="546" spans="1:8" s="104" customFormat="1" ht="12.75" x14ac:dyDescent="0.2">
      <c r="A546" s="6"/>
      <c r="B546" s="603" t="s">
        <v>471</v>
      </c>
      <c r="C546" s="663"/>
      <c r="D546" s="664"/>
      <c r="E546" s="328">
        <v>30</v>
      </c>
      <c r="F546" s="174"/>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40" t="s">
        <v>443</v>
      </c>
      <c r="C552" s="653"/>
      <c r="D552" s="654"/>
      <c r="E552" s="328"/>
      <c r="F552" s="174"/>
      <c r="G552" s="109"/>
      <c r="H552" s="113"/>
    </row>
    <row r="553" spans="1:8" s="104" customFormat="1" ht="12.75" x14ac:dyDescent="0.2">
      <c r="A553" s="6"/>
      <c r="B553" s="640" t="s">
        <v>401</v>
      </c>
      <c r="C553" s="653"/>
      <c r="D553" s="654"/>
      <c r="E553" s="328"/>
      <c r="F553" s="174"/>
      <c r="G553" s="108"/>
      <c r="H553" s="113"/>
    </row>
    <row r="554" spans="1:8" s="104" customFormat="1" ht="12.75" x14ac:dyDescent="0.2">
      <c r="A554" s="6"/>
      <c r="B554" s="595" t="s">
        <v>62</v>
      </c>
      <c r="C554" s="655"/>
      <c r="D554" s="656"/>
      <c r="E554" s="327">
        <v>480381.88</v>
      </c>
      <c r="F554" s="177">
        <v>-0.78198681727486175</v>
      </c>
      <c r="G554" s="109"/>
      <c r="H554" s="113"/>
    </row>
    <row r="555" spans="1:8" s="104" customFormat="1" ht="15" customHeight="1" x14ac:dyDescent="0.2">
      <c r="A555" s="6"/>
      <c r="B555" s="603" t="s">
        <v>470</v>
      </c>
      <c r="C555" s="663"/>
      <c r="D555" s="664"/>
      <c r="E555" s="328">
        <v>433834.30000000005</v>
      </c>
      <c r="F555" s="174">
        <v>-0.71597093613337581</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44296.239999999991</v>
      </c>
      <c r="F557" s="174">
        <v>-0.93343155341999473</v>
      </c>
      <c r="G557" s="109"/>
      <c r="H557" s="113"/>
    </row>
    <row r="558" spans="1:8" s="104" customFormat="1" ht="12.75" customHeight="1" x14ac:dyDescent="0.2">
      <c r="A558" s="6"/>
      <c r="B558" s="603" t="s">
        <v>469</v>
      </c>
      <c r="C558" s="663"/>
      <c r="D558" s="664"/>
      <c r="E558" s="328">
        <v>293.36999999999995</v>
      </c>
      <c r="F558" s="174">
        <v>-0.92225355248024343</v>
      </c>
      <c r="G558" s="109"/>
      <c r="H558" s="113"/>
    </row>
    <row r="559" spans="1:8" s="104" customFormat="1" ht="12.75" customHeight="1" x14ac:dyDescent="0.2">
      <c r="A559" s="6"/>
      <c r="B559" s="603" t="s">
        <v>472</v>
      </c>
      <c r="C559" s="663"/>
      <c r="D559" s="664"/>
      <c r="E559" s="328"/>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46" t="s">
        <v>403</v>
      </c>
      <c r="C563" s="665"/>
      <c r="D563" s="666"/>
      <c r="E563" s="453">
        <v>1957.9700000000005</v>
      </c>
      <c r="F563" s="454">
        <v>-0.71319022898258599</v>
      </c>
      <c r="G563" s="460"/>
      <c r="H563" s="456"/>
    </row>
    <row r="564" spans="1:10" s="457" customFormat="1" ht="12.75" customHeight="1" x14ac:dyDescent="0.2">
      <c r="A564" s="452"/>
      <c r="B564" s="626" t="s">
        <v>484</v>
      </c>
      <c r="C564" s="667"/>
      <c r="D564" s="668"/>
      <c r="E564" s="458"/>
      <c r="F564" s="459"/>
      <c r="G564" s="460"/>
      <c r="H564" s="461"/>
    </row>
    <row r="565" spans="1:10" s="457" customFormat="1" ht="21" customHeight="1" x14ac:dyDescent="0.2">
      <c r="A565" s="452"/>
      <c r="B565" s="626" t="s">
        <v>485</v>
      </c>
      <c r="C565" s="667"/>
      <c r="D565" s="668"/>
      <c r="E565" s="458">
        <v>46442.44</v>
      </c>
      <c r="F565" s="459">
        <v>-0.32963913269907419</v>
      </c>
      <c r="G565" s="462"/>
      <c r="H565" s="461"/>
    </row>
    <row r="566" spans="1:10" s="457" customFormat="1" ht="21" customHeight="1" x14ac:dyDescent="0.2">
      <c r="A566" s="452"/>
      <c r="B566" s="595" t="s">
        <v>63</v>
      </c>
      <c r="C566" s="669"/>
      <c r="D566" s="670"/>
      <c r="E566" s="453">
        <v>17004.53</v>
      </c>
      <c r="F566" s="454">
        <v>-0.27424548039405672</v>
      </c>
      <c r="G566" s="462"/>
      <c r="H566" s="461"/>
    </row>
    <row r="567" spans="1:10" s="457" customFormat="1" ht="15" customHeight="1" x14ac:dyDescent="0.2">
      <c r="A567" s="452"/>
      <c r="B567" s="595" t="s">
        <v>64</v>
      </c>
      <c r="C567" s="669"/>
      <c r="D567" s="670"/>
      <c r="E567" s="453">
        <v>29437.91</v>
      </c>
      <c r="F567" s="454">
        <v>0.85354739631770182</v>
      </c>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3" t="s">
        <v>65</v>
      </c>
      <c r="C570" s="644"/>
      <c r="D570" s="645"/>
      <c r="E570" s="326">
        <v>6829374.418564003</v>
      </c>
      <c r="F570" s="243">
        <v>-9.6005618008033089E-2</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FEVRIER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597"/>
      <c r="C575" s="678"/>
      <c r="D575" s="87"/>
      <c r="E575" s="88" t="s">
        <v>6</v>
      </c>
      <c r="F575" s="339" t="str">
        <f>Maladie_mnt!$H$5</f>
        <v>GAM</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35842919.128810063</v>
      </c>
      <c r="F578" s="245">
        <v>-1.2901085524213096E-2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9137.6200000000008</v>
      </c>
      <c r="F580" s="245"/>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236845025.13000003</v>
      </c>
      <c r="F590" s="251">
        <v>1.3446104963272365E-2</v>
      </c>
      <c r="G590" s="5"/>
      <c r="H590" s="5"/>
      <c r="I590" s="5"/>
    </row>
    <row r="591" spans="1:10" ht="12.75" customHeight="1" x14ac:dyDescent="0.2">
      <c r="B591" s="149" t="s">
        <v>37</v>
      </c>
      <c r="C591" s="217"/>
      <c r="D591" s="230"/>
      <c r="E591" s="335">
        <v>101057082.93999998</v>
      </c>
      <c r="F591" s="251">
        <v>3.3394738498786936E-2</v>
      </c>
      <c r="G591" s="5"/>
      <c r="H591" s="5"/>
      <c r="I591" s="5"/>
    </row>
    <row r="592" spans="1:10" ht="12.75" customHeight="1" x14ac:dyDescent="0.2">
      <c r="B592" s="149" t="s">
        <v>36</v>
      </c>
      <c r="C592" s="217"/>
      <c r="D592" s="230"/>
      <c r="E592" s="335">
        <v>337902108.06999999</v>
      </c>
      <c r="F592" s="251">
        <v>1.9330990105849377E-2</v>
      </c>
      <c r="G592" s="5"/>
      <c r="H592" s="5"/>
      <c r="I592" s="5"/>
    </row>
    <row r="593" spans="1:10" ht="12.75" customHeight="1" x14ac:dyDescent="0.2">
      <c r="B593" s="149" t="s">
        <v>39</v>
      </c>
      <c r="C593" s="217"/>
      <c r="D593" s="230"/>
      <c r="E593" s="335">
        <v>3318.61</v>
      </c>
      <c r="F593" s="251">
        <v>0.58435699247115203</v>
      </c>
      <c r="G593" s="5"/>
      <c r="H593" s="5"/>
      <c r="I593" s="5"/>
    </row>
    <row r="594" spans="1:10" ht="12.75" customHeight="1" x14ac:dyDescent="0.2">
      <c r="B594" s="149" t="s">
        <v>40</v>
      </c>
      <c r="C594" s="217"/>
      <c r="D594" s="230"/>
      <c r="E594" s="335"/>
      <c r="F594" s="251"/>
      <c r="G594" s="5"/>
      <c r="H594" s="5"/>
      <c r="I594" s="5"/>
    </row>
    <row r="595" spans="1:10" ht="12.75" customHeight="1" x14ac:dyDescent="0.2">
      <c r="B595" s="162" t="s">
        <v>41</v>
      </c>
      <c r="C595" s="231"/>
      <c r="D595" s="232"/>
      <c r="E595" s="336">
        <v>7774997.2200000007</v>
      </c>
      <c r="F595" s="253">
        <v>-1.1593711121923311E-3</v>
      </c>
      <c r="G595" s="173"/>
      <c r="H595" s="5"/>
      <c r="I595" s="5"/>
    </row>
    <row r="596" spans="1:10" ht="12.75" customHeight="1" x14ac:dyDescent="0.2">
      <c r="B596" s="233" t="s">
        <v>42</v>
      </c>
      <c r="C596" s="131"/>
      <c r="D596" s="132"/>
      <c r="E596" s="334">
        <v>345680423.90000004</v>
      </c>
      <c r="F596" s="249">
        <v>1.8922064358549706E-2</v>
      </c>
      <c r="G596" s="173"/>
      <c r="H596" s="130"/>
      <c r="I596" s="111"/>
    </row>
    <row r="597" spans="1:10" ht="12.75" x14ac:dyDescent="0.2">
      <c r="B597" s="149" t="s">
        <v>83</v>
      </c>
      <c r="C597" s="217"/>
      <c r="D597" s="230"/>
      <c r="E597" s="335">
        <v>45766.950000000004</v>
      </c>
      <c r="F597" s="251">
        <v>-9.7148163184625824E-2</v>
      </c>
      <c r="G597" s="173"/>
      <c r="H597" s="130"/>
      <c r="I597" s="111"/>
      <c r="J597" s="104"/>
    </row>
    <row r="598" spans="1:10" ht="12.75" x14ac:dyDescent="0.2">
      <c r="B598" s="162" t="s">
        <v>84</v>
      </c>
      <c r="C598" s="231"/>
      <c r="D598" s="232"/>
      <c r="E598" s="336">
        <v>271337.96999999997</v>
      </c>
      <c r="F598" s="253"/>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809092599.84069049</v>
      </c>
      <c r="F600" s="256">
        <v>8.7830161289516262E-2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1"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FEVRIER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263615577.10000008</v>
      </c>
      <c r="D9" s="289">
        <v>145818095.53101507</v>
      </c>
      <c r="E9" s="289">
        <v>409433672.63101518</v>
      </c>
      <c r="F9" s="290">
        <v>10494940.359999998</v>
      </c>
      <c r="G9" s="290">
        <v>2670280.9815000002</v>
      </c>
      <c r="H9" s="179">
        <v>0.16897367874338465</v>
      </c>
      <c r="I9" s="20"/>
    </row>
    <row r="10" spans="1:9" ht="10.5" customHeight="1" x14ac:dyDescent="0.2">
      <c r="B10" s="16" t="s">
        <v>387</v>
      </c>
      <c r="C10" s="289">
        <v>6830.9280000000144</v>
      </c>
      <c r="D10" s="289">
        <v>1253818.5400000005</v>
      </c>
      <c r="E10" s="289">
        <v>1260649.4680000006</v>
      </c>
      <c r="F10" s="290">
        <v>3214.4164000000019</v>
      </c>
      <c r="G10" s="290">
        <v>151.37200000000001</v>
      </c>
      <c r="H10" s="179">
        <v>3.3134440493767237E-2</v>
      </c>
      <c r="I10" s="20"/>
    </row>
    <row r="11" spans="1:9" ht="10.5" customHeight="1" x14ac:dyDescent="0.2">
      <c r="B11" s="16" t="s">
        <v>100</v>
      </c>
      <c r="C11" s="289">
        <v>8004947.0999999912</v>
      </c>
      <c r="D11" s="289">
        <v>36305294.280000009</v>
      </c>
      <c r="E11" s="289">
        <v>44310241.380000003</v>
      </c>
      <c r="F11" s="290">
        <v>25266.75</v>
      </c>
      <c r="G11" s="290">
        <v>146316.02000000002</v>
      </c>
      <c r="H11" s="179">
        <v>1.7599421699677098E-2</v>
      </c>
      <c r="I11" s="20"/>
    </row>
    <row r="12" spans="1:9" ht="10.5" customHeight="1" x14ac:dyDescent="0.2">
      <c r="B12" s="16" t="s">
        <v>388</v>
      </c>
      <c r="C12" s="289">
        <v>9189.0719999999874</v>
      </c>
      <c r="D12" s="289">
        <v>1686656.4600000002</v>
      </c>
      <c r="E12" s="289">
        <v>1695845.5320000001</v>
      </c>
      <c r="F12" s="290">
        <v>4324.083599999999</v>
      </c>
      <c r="G12" s="290">
        <v>203.62799999999993</v>
      </c>
      <c r="H12" s="179">
        <v>3.313444049376657E-2</v>
      </c>
      <c r="I12" s="20"/>
    </row>
    <row r="13" spans="1:9" ht="10.5" customHeight="1" x14ac:dyDescent="0.2">
      <c r="B13" s="16" t="s">
        <v>340</v>
      </c>
      <c r="C13" s="289">
        <v>20929257.529999994</v>
      </c>
      <c r="D13" s="289">
        <v>18626181.680000003</v>
      </c>
      <c r="E13" s="289">
        <v>39555439.210000001</v>
      </c>
      <c r="F13" s="290">
        <v>3268679.3400000022</v>
      </c>
      <c r="G13" s="290">
        <v>214098.66</v>
      </c>
      <c r="H13" s="179">
        <v>0.12827501801950469</v>
      </c>
      <c r="I13" s="20"/>
    </row>
    <row r="14" spans="1:9" ht="10.5" customHeight="1" x14ac:dyDescent="0.2">
      <c r="B14" s="340" t="s">
        <v>90</v>
      </c>
      <c r="C14" s="289">
        <v>20858071.899999995</v>
      </c>
      <c r="D14" s="289">
        <v>18238471.510000002</v>
      </c>
      <c r="E14" s="289">
        <v>39096543.409999996</v>
      </c>
      <c r="F14" s="290">
        <v>2897892.1300000022</v>
      </c>
      <c r="G14" s="290">
        <v>213017.51000000004</v>
      </c>
      <c r="H14" s="179">
        <v>0.13017048545824195</v>
      </c>
      <c r="I14" s="20"/>
    </row>
    <row r="15" spans="1:9" ht="10.5" customHeight="1" x14ac:dyDescent="0.2">
      <c r="B15" s="33" t="s">
        <v>304</v>
      </c>
      <c r="C15" s="289">
        <v>1239247.4300000002</v>
      </c>
      <c r="D15" s="289">
        <v>658216.39000000036</v>
      </c>
      <c r="E15" s="289">
        <v>1897463.82</v>
      </c>
      <c r="F15" s="290">
        <v>197436.70000000007</v>
      </c>
      <c r="G15" s="290">
        <v>12287.45</v>
      </c>
      <c r="H15" s="179">
        <v>0.10171752356560582</v>
      </c>
      <c r="I15" s="20"/>
    </row>
    <row r="16" spans="1:9" ht="10.5" customHeight="1" x14ac:dyDescent="0.2">
      <c r="B16" s="33" t="s">
        <v>305</v>
      </c>
      <c r="C16" s="289">
        <v>167.04000000000002</v>
      </c>
      <c r="D16" s="289">
        <v>348.5</v>
      </c>
      <c r="E16" s="289">
        <v>515.54</v>
      </c>
      <c r="F16" s="290">
        <v>46.08</v>
      </c>
      <c r="G16" s="290"/>
      <c r="H16" s="179">
        <v>9.7313864884423618E-2</v>
      </c>
      <c r="I16" s="20"/>
    </row>
    <row r="17" spans="2:9" ht="10.5" customHeight="1" x14ac:dyDescent="0.2">
      <c r="B17" s="33" t="s">
        <v>306</v>
      </c>
      <c r="C17" s="289">
        <v>789.23</v>
      </c>
      <c r="D17" s="289">
        <v>19111.62000000001</v>
      </c>
      <c r="E17" s="289">
        <v>19900.850000000009</v>
      </c>
      <c r="F17" s="290">
        <v>18366.240000000009</v>
      </c>
      <c r="G17" s="290">
        <v>146.65</v>
      </c>
      <c r="H17" s="179">
        <v>-0.1632968731343154</v>
      </c>
      <c r="I17" s="20"/>
    </row>
    <row r="18" spans="2:9" ht="10.5" customHeight="1" x14ac:dyDescent="0.2">
      <c r="B18" s="33" t="s">
        <v>307</v>
      </c>
      <c r="C18" s="289">
        <v>7394937.5699999938</v>
      </c>
      <c r="D18" s="289">
        <v>6406246.2900000075</v>
      </c>
      <c r="E18" s="289">
        <v>13801183.859999999</v>
      </c>
      <c r="F18" s="290">
        <v>442887.93000000005</v>
      </c>
      <c r="G18" s="290">
        <v>72920.360000000015</v>
      </c>
      <c r="H18" s="179">
        <v>-6.5520285306378545E-3</v>
      </c>
      <c r="I18" s="20"/>
    </row>
    <row r="19" spans="2:9" ht="10.5" customHeight="1" x14ac:dyDescent="0.2">
      <c r="B19" s="33" t="s">
        <v>308</v>
      </c>
      <c r="C19" s="289">
        <v>599529.10000000009</v>
      </c>
      <c r="D19" s="289">
        <v>55568.220000000023</v>
      </c>
      <c r="E19" s="289">
        <v>655097.32000000018</v>
      </c>
      <c r="F19" s="290">
        <v>8557.8799999999992</v>
      </c>
      <c r="G19" s="290">
        <v>3427.8000000000006</v>
      </c>
      <c r="H19" s="179">
        <v>4.2822534024235637E-2</v>
      </c>
      <c r="I19" s="20"/>
    </row>
    <row r="20" spans="2:9" ht="10.5" customHeight="1" x14ac:dyDescent="0.2">
      <c r="B20" s="33" t="s">
        <v>309</v>
      </c>
      <c r="C20" s="289">
        <v>11623401.530000003</v>
      </c>
      <c r="D20" s="289">
        <v>11098980.489999995</v>
      </c>
      <c r="E20" s="289">
        <v>22722382.019999996</v>
      </c>
      <c r="F20" s="290">
        <v>2230597.3000000017</v>
      </c>
      <c r="G20" s="290">
        <v>124235.25000000001</v>
      </c>
      <c r="H20" s="179">
        <v>0.23986094363352373</v>
      </c>
      <c r="I20" s="20"/>
    </row>
    <row r="21" spans="2:9" ht="10.5" customHeight="1" x14ac:dyDescent="0.2">
      <c r="B21" s="33" t="s">
        <v>89</v>
      </c>
      <c r="C21" s="289">
        <v>71185.629999999903</v>
      </c>
      <c r="D21" s="289">
        <v>387710.17</v>
      </c>
      <c r="E21" s="289">
        <v>458895.8</v>
      </c>
      <c r="F21" s="290">
        <v>370787.21000000014</v>
      </c>
      <c r="G21" s="290">
        <v>1081.1500000000001</v>
      </c>
      <c r="H21" s="179">
        <v>-1.2786266636284793E-2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77288.294317999986</v>
      </c>
      <c r="E24" s="289">
        <v>77288.294317999986</v>
      </c>
      <c r="F24" s="290"/>
      <c r="G24" s="290"/>
      <c r="H24" s="179">
        <v>0.21152715494933516</v>
      </c>
      <c r="I24" s="20"/>
    </row>
    <row r="25" spans="2:9" ht="10.5" customHeight="1" x14ac:dyDescent="0.2">
      <c r="B25" s="16" t="s">
        <v>96</v>
      </c>
      <c r="C25" s="289"/>
      <c r="D25" s="289"/>
      <c r="E25" s="289"/>
      <c r="F25" s="290"/>
      <c r="G25" s="290"/>
      <c r="H25" s="179"/>
      <c r="I25" s="20"/>
    </row>
    <row r="26" spans="2:9" ht="10.5" customHeight="1" x14ac:dyDescent="0.2">
      <c r="B26" s="16" t="s">
        <v>91</v>
      </c>
      <c r="C26" s="289">
        <v>199894.06000000003</v>
      </c>
      <c r="D26" s="289">
        <v>123066.88</v>
      </c>
      <c r="E26" s="289">
        <v>322960.94000000006</v>
      </c>
      <c r="F26" s="290">
        <v>19739.18</v>
      </c>
      <c r="G26" s="290">
        <v>1700</v>
      </c>
      <c r="H26" s="179">
        <v>0.32059690511966576</v>
      </c>
      <c r="I26" s="34"/>
    </row>
    <row r="27" spans="2:9" ht="10.5" customHeight="1" x14ac:dyDescent="0.2">
      <c r="B27" s="16" t="s">
        <v>252</v>
      </c>
      <c r="C27" s="289"/>
      <c r="D27" s="289"/>
      <c r="E27" s="289"/>
      <c r="F27" s="290"/>
      <c r="G27" s="290"/>
      <c r="H27" s="179"/>
      <c r="I27" s="34"/>
    </row>
    <row r="28" spans="2:9" ht="10.5" customHeight="1" x14ac:dyDescent="0.2">
      <c r="B28" s="16" t="s">
        <v>95</v>
      </c>
      <c r="C28" s="289">
        <v>32186.420000000013</v>
      </c>
      <c r="D28" s="289">
        <v>130733.71999999996</v>
      </c>
      <c r="E28" s="289">
        <v>162920.13999999998</v>
      </c>
      <c r="F28" s="290">
        <v>162910.93999999997</v>
      </c>
      <c r="G28" s="290">
        <v>298.08000000000004</v>
      </c>
      <c r="H28" s="179">
        <v>0.18384539277299838</v>
      </c>
      <c r="I28" s="34"/>
    </row>
    <row r="29" spans="2:9" ht="10.5" customHeight="1" x14ac:dyDescent="0.2">
      <c r="B29" s="16" t="s">
        <v>381</v>
      </c>
      <c r="C29" s="289">
        <v>6362960.3400000054</v>
      </c>
      <c r="D29" s="289">
        <v>3562651.2550000008</v>
      </c>
      <c r="E29" s="289">
        <v>9925611.5950000063</v>
      </c>
      <c r="F29" s="290">
        <v>450</v>
      </c>
      <c r="G29" s="290">
        <v>73431.679999999993</v>
      </c>
      <c r="H29" s="179">
        <v>0.14066820296529414</v>
      </c>
      <c r="I29" s="34"/>
    </row>
    <row r="30" spans="2:9" ht="10.5" customHeight="1" x14ac:dyDescent="0.2">
      <c r="B30" s="16" t="s">
        <v>417</v>
      </c>
      <c r="C30" s="289"/>
      <c r="D30" s="289">
        <v>617622.02399999998</v>
      </c>
      <c r="E30" s="289">
        <v>617622.02399999998</v>
      </c>
      <c r="F30" s="290"/>
      <c r="G30" s="290"/>
      <c r="H30" s="179">
        <v>-7.8595087652670759E-2</v>
      </c>
      <c r="I30" s="34"/>
    </row>
    <row r="31" spans="2:9" ht="10.5" customHeight="1" x14ac:dyDescent="0.2">
      <c r="B31" s="16" t="s">
        <v>441</v>
      </c>
      <c r="C31" s="289"/>
      <c r="D31" s="289">
        <v>9757767.3243319988</v>
      </c>
      <c r="E31" s="289">
        <v>9757767.3243319988</v>
      </c>
      <c r="F31" s="290"/>
      <c r="G31" s="290"/>
      <c r="H31" s="179">
        <v>0.79358157723176581</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2721275.1988999997</v>
      </c>
      <c r="E36" s="289">
        <v>2721275.1988999997</v>
      </c>
      <c r="F36" s="290"/>
      <c r="G36" s="290"/>
      <c r="H36" s="179">
        <v>0.58417925516751468</v>
      </c>
      <c r="I36" s="34"/>
    </row>
    <row r="37" spans="1:11" ht="10.5" customHeight="1" x14ac:dyDescent="0.2">
      <c r="B37" s="16" t="s">
        <v>420</v>
      </c>
      <c r="C37" s="289"/>
      <c r="D37" s="289">
        <v>2610795.1216070005</v>
      </c>
      <c r="E37" s="289">
        <v>2610795.1216070005</v>
      </c>
      <c r="F37" s="290"/>
      <c r="G37" s="290"/>
      <c r="H37" s="179">
        <v>0.10380208921131495</v>
      </c>
      <c r="I37" s="34"/>
    </row>
    <row r="38" spans="1:11" ht="10.5" customHeight="1" x14ac:dyDescent="0.2">
      <c r="B38" s="574" t="s">
        <v>448</v>
      </c>
      <c r="C38" s="289"/>
      <c r="D38" s="289">
        <v>6985</v>
      </c>
      <c r="E38" s="289">
        <v>6985</v>
      </c>
      <c r="F38" s="290"/>
      <c r="G38" s="290"/>
      <c r="H38" s="179">
        <v>-0.70589473684210524</v>
      </c>
      <c r="I38" s="34"/>
    </row>
    <row r="39" spans="1:11" ht="10.5" hidden="1" customHeight="1" x14ac:dyDescent="0.2">
      <c r="B39" s="574"/>
      <c r="C39" s="289"/>
      <c r="D39" s="289"/>
      <c r="E39" s="289"/>
      <c r="F39" s="290"/>
      <c r="G39" s="290"/>
      <c r="H39" s="179"/>
      <c r="I39" s="34"/>
    </row>
    <row r="40" spans="1:11" ht="10.5" customHeight="1" x14ac:dyDescent="0.2">
      <c r="B40" s="16" t="s">
        <v>99</v>
      </c>
      <c r="C40" s="289">
        <v>180322.12</v>
      </c>
      <c r="D40" s="289">
        <v>269567.25509200006</v>
      </c>
      <c r="E40" s="289">
        <v>449889.37509200006</v>
      </c>
      <c r="F40" s="290">
        <v>186558.24627800001</v>
      </c>
      <c r="G40" s="290">
        <v>1668.873875</v>
      </c>
      <c r="H40" s="179">
        <v>5.5199319949641446E-3</v>
      </c>
      <c r="I40" s="34"/>
    </row>
    <row r="41" spans="1:11" ht="10.5" customHeight="1" x14ac:dyDescent="0.2">
      <c r="B41" s="16" t="s">
        <v>283</v>
      </c>
      <c r="C41" s="289"/>
      <c r="D41" s="289">
        <v>-403680</v>
      </c>
      <c r="E41" s="289">
        <v>-403680</v>
      </c>
      <c r="F41" s="290">
        <v>-48</v>
      </c>
      <c r="G41" s="290">
        <v>-3144</v>
      </c>
      <c r="H41" s="179">
        <v>0.37418300653594772</v>
      </c>
      <c r="I41" s="34"/>
      <c r="K41" s="28"/>
    </row>
    <row r="42" spans="1:11" s="28" customFormat="1" ht="10.5" customHeight="1" x14ac:dyDescent="0.2">
      <c r="A42" s="24"/>
      <c r="B42" s="16" t="s">
        <v>279</v>
      </c>
      <c r="C42" s="289">
        <v>10.5</v>
      </c>
      <c r="D42" s="289">
        <v>-15015877</v>
      </c>
      <c r="E42" s="289">
        <v>-15015866.5</v>
      </c>
      <c r="F42" s="290">
        <v>-4784</v>
      </c>
      <c r="G42" s="290">
        <v>-109747</v>
      </c>
      <c r="H42" s="179">
        <v>9.2399715635990143E-2</v>
      </c>
      <c r="I42" s="36"/>
      <c r="J42" s="5"/>
    </row>
    <row r="43" spans="1:11" s="28" customFormat="1" ht="10.5" customHeight="1" x14ac:dyDescent="0.2">
      <c r="A43" s="24"/>
      <c r="B43" s="35" t="s">
        <v>101</v>
      </c>
      <c r="C43" s="291">
        <v>299341175.17000008</v>
      </c>
      <c r="D43" s="291">
        <v>208148241.56426412</v>
      </c>
      <c r="E43" s="291">
        <v>507489416.73426425</v>
      </c>
      <c r="F43" s="292">
        <v>14161251.316277999</v>
      </c>
      <c r="G43" s="292">
        <v>2995258.2953750002</v>
      </c>
      <c r="H43" s="178">
        <v>0.16000925410716138</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258980640.88000014</v>
      </c>
      <c r="D45" s="289">
        <v>560950052.83999956</v>
      </c>
      <c r="E45" s="289">
        <v>819930693.71999967</v>
      </c>
      <c r="F45" s="290">
        <v>294977368.50999981</v>
      </c>
      <c r="G45" s="290">
        <v>4905253.33</v>
      </c>
      <c r="H45" s="179">
        <v>0.12069325577121259</v>
      </c>
      <c r="I45" s="20"/>
    </row>
    <row r="46" spans="1:11" ht="10.5" customHeight="1" x14ac:dyDescent="0.2">
      <c r="B46" s="33" t="s">
        <v>106</v>
      </c>
      <c r="C46" s="289">
        <v>258625868.66000015</v>
      </c>
      <c r="D46" s="289">
        <v>557536703.34999967</v>
      </c>
      <c r="E46" s="289">
        <v>816162572.00999975</v>
      </c>
      <c r="F46" s="290">
        <v>291724010.75999987</v>
      </c>
      <c r="G46" s="290">
        <v>4883521.2299999995</v>
      </c>
      <c r="H46" s="179">
        <v>0.12101145868731256</v>
      </c>
      <c r="I46" s="34"/>
    </row>
    <row r="47" spans="1:11" ht="10.5" customHeight="1" x14ac:dyDescent="0.2">
      <c r="B47" s="33" t="s">
        <v>304</v>
      </c>
      <c r="C47" s="289">
        <v>6407147.0699999984</v>
      </c>
      <c r="D47" s="289">
        <v>144410971.39999995</v>
      </c>
      <c r="E47" s="289">
        <v>150818118.46999994</v>
      </c>
      <c r="F47" s="290">
        <v>123312519.72999993</v>
      </c>
      <c r="G47" s="290">
        <v>946258.86999999988</v>
      </c>
      <c r="H47" s="179">
        <v>0.10423156698075497</v>
      </c>
      <c r="I47" s="34"/>
    </row>
    <row r="48" spans="1:11" ht="10.5" customHeight="1" x14ac:dyDescent="0.2">
      <c r="B48" s="33" t="s">
        <v>305</v>
      </c>
      <c r="C48" s="289">
        <v>25529.75</v>
      </c>
      <c r="D48" s="289">
        <v>3338399.5000000028</v>
      </c>
      <c r="E48" s="289">
        <v>3363929.2500000028</v>
      </c>
      <c r="F48" s="290">
        <v>3310642.240000003</v>
      </c>
      <c r="G48" s="290">
        <v>15659.58</v>
      </c>
      <c r="H48" s="179">
        <v>-3.5824316880560758E-2</v>
      </c>
      <c r="I48" s="34"/>
    </row>
    <row r="49" spans="2:9" ht="10.5" customHeight="1" x14ac:dyDescent="0.2">
      <c r="B49" s="33" t="s">
        <v>306</v>
      </c>
      <c r="C49" s="289">
        <v>376101.34000000049</v>
      </c>
      <c r="D49" s="289">
        <v>65941106.909999989</v>
      </c>
      <c r="E49" s="289">
        <v>66317208.249999985</v>
      </c>
      <c r="F49" s="290">
        <v>64805340.699999988</v>
      </c>
      <c r="G49" s="290">
        <v>405534.9</v>
      </c>
      <c r="H49" s="179">
        <v>9.1154942795475646E-2</v>
      </c>
      <c r="I49" s="34"/>
    </row>
    <row r="50" spans="2:9" ht="10.5" customHeight="1" x14ac:dyDescent="0.2">
      <c r="B50" s="33" t="s">
        <v>307</v>
      </c>
      <c r="C50" s="289">
        <v>63171486.310000002</v>
      </c>
      <c r="D50" s="289">
        <v>53522754.919999875</v>
      </c>
      <c r="E50" s="289">
        <v>116694241.22999988</v>
      </c>
      <c r="F50" s="290">
        <v>5440428.5100000044</v>
      </c>
      <c r="G50" s="290">
        <v>778809.78</v>
      </c>
      <c r="H50" s="179">
        <v>0.12578094538907991</v>
      </c>
      <c r="I50" s="34"/>
    </row>
    <row r="51" spans="2:9" ht="10.5" customHeight="1" x14ac:dyDescent="0.2">
      <c r="B51" s="33" t="s">
        <v>308</v>
      </c>
      <c r="C51" s="289">
        <v>90711248.24000001</v>
      </c>
      <c r="D51" s="289">
        <v>80448713.079999954</v>
      </c>
      <c r="E51" s="289">
        <v>171159961.31999996</v>
      </c>
      <c r="F51" s="290">
        <v>24040718.139999978</v>
      </c>
      <c r="G51" s="290">
        <v>964301.65</v>
      </c>
      <c r="H51" s="179">
        <v>0.10517648693316239</v>
      </c>
      <c r="I51" s="34"/>
    </row>
    <row r="52" spans="2:9" ht="10.5" customHeight="1" x14ac:dyDescent="0.2">
      <c r="B52" s="33" t="s">
        <v>309</v>
      </c>
      <c r="C52" s="289">
        <v>97934355.950000152</v>
      </c>
      <c r="D52" s="289">
        <v>209874757.53999984</v>
      </c>
      <c r="E52" s="289">
        <v>307809113.48999995</v>
      </c>
      <c r="F52" s="290">
        <v>70814361.439999893</v>
      </c>
      <c r="G52" s="290">
        <v>1772956.4499999995</v>
      </c>
      <c r="H52" s="179">
        <v>0.14561884120621871</v>
      </c>
      <c r="I52" s="34"/>
    </row>
    <row r="53" spans="2:9" ht="10.5" customHeight="1" x14ac:dyDescent="0.2">
      <c r="B53" s="33" t="s">
        <v>105</v>
      </c>
      <c r="C53" s="289">
        <v>354772.22000000038</v>
      </c>
      <c r="D53" s="289">
        <v>3413349.490000003</v>
      </c>
      <c r="E53" s="289">
        <v>3768121.7100000032</v>
      </c>
      <c r="F53" s="290">
        <v>3253357.7500000028</v>
      </c>
      <c r="G53" s="290">
        <v>21732.100000000002</v>
      </c>
      <c r="H53" s="179">
        <v>5.5781986111754334E-2</v>
      </c>
      <c r="I53" s="34"/>
    </row>
    <row r="54" spans="2:9" ht="10.5" customHeight="1" x14ac:dyDescent="0.2">
      <c r="B54" s="16" t="s">
        <v>22</v>
      </c>
      <c r="C54" s="289">
        <v>133414673.73999979</v>
      </c>
      <c r="D54" s="289">
        <v>87365535.714249954</v>
      </c>
      <c r="E54" s="289">
        <v>220780209.45424977</v>
      </c>
      <c r="F54" s="290">
        <v>17976517.249999996</v>
      </c>
      <c r="G54" s="290">
        <v>1031018.6000000008</v>
      </c>
      <c r="H54" s="179">
        <v>0.12093560610448617</v>
      </c>
      <c r="I54" s="34"/>
    </row>
    <row r="55" spans="2:9" ht="10.5" customHeight="1" x14ac:dyDescent="0.2">
      <c r="B55" s="16" t="s">
        <v>387</v>
      </c>
      <c r="C55" s="289">
        <v>83959.150820999988</v>
      </c>
      <c r="D55" s="289">
        <v>5679452.9012789987</v>
      </c>
      <c r="E55" s="289">
        <v>5763412.052099999</v>
      </c>
      <c r="F55" s="290">
        <v>44822.523299999993</v>
      </c>
      <c r="G55" s="290">
        <v>963.47294999999997</v>
      </c>
      <c r="H55" s="179">
        <v>0.19076833420237382</v>
      </c>
      <c r="I55" s="34"/>
    </row>
    <row r="56" spans="2:9" ht="10.5" customHeight="1" x14ac:dyDescent="0.2">
      <c r="B56" s="16" t="s">
        <v>107</v>
      </c>
      <c r="C56" s="289"/>
      <c r="D56" s="289">
        <v>171095682.20999998</v>
      </c>
      <c r="E56" s="289">
        <v>171095682.20999998</v>
      </c>
      <c r="F56" s="290">
        <v>169595082.20999998</v>
      </c>
      <c r="G56" s="290">
        <v>875840.4099999998</v>
      </c>
      <c r="H56" s="179">
        <v>0.18900454401638211</v>
      </c>
      <c r="I56" s="34"/>
    </row>
    <row r="57" spans="2:9" ht="10.5" customHeight="1" x14ac:dyDescent="0.2">
      <c r="B57" s="33" t="s">
        <v>110</v>
      </c>
      <c r="C57" s="289"/>
      <c r="D57" s="289">
        <v>47535506.49000001</v>
      </c>
      <c r="E57" s="289">
        <v>47535506.49000001</v>
      </c>
      <c r="F57" s="290">
        <v>47535506.49000001</v>
      </c>
      <c r="G57" s="290">
        <v>248029.43999999989</v>
      </c>
      <c r="H57" s="179">
        <v>0.16406200562596451</v>
      </c>
      <c r="I57" s="34"/>
    </row>
    <row r="58" spans="2:9" ht="10.5" customHeight="1" x14ac:dyDescent="0.2">
      <c r="B58" s="33" t="s">
        <v>109</v>
      </c>
      <c r="C58" s="289"/>
      <c r="D58" s="289">
        <v>90255375.719999984</v>
      </c>
      <c r="E58" s="289">
        <v>90255375.719999984</v>
      </c>
      <c r="F58" s="290">
        <v>90255375.719999984</v>
      </c>
      <c r="G58" s="290">
        <v>454060.96999999991</v>
      </c>
      <c r="H58" s="179">
        <v>0.18353620694907358</v>
      </c>
      <c r="I58" s="34"/>
    </row>
    <row r="59" spans="2:9" ht="10.5" customHeight="1" x14ac:dyDescent="0.2">
      <c r="B59" s="33" t="s">
        <v>112</v>
      </c>
      <c r="C59" s="289"/>
      <c r="D59" s="289">
        <v>32939800</v>
      </c>
      <c r="E59" s="289">
        <v>32939800</v>
      </c>
      <c r="F59" s="290">
        <v>31804200</v>
      </c>
      <c r="G59" s="290">
        <v>172250</v>
      </c>
      <c r="H59" s="179">
        <v>0.24253013337759288</v>
      </c>
      <c r="I59" s="34"/>
    </row>
    <row r="60" spans="2:9" ht="10.5" customHeight="1" x14ac:dyDescent="0.2">
      <c r="B60" s="33" t="s">
        <v>111</v>
      </c>
      <c r="C60" s="289"/>
      <c r="D60" s="289">
        <v>365000</v>
      </c>
      <c r="E60" s="289">
        <v>365000</v>
      </c>
      <c r="F60" s="290"/>
      <c r="G60" s="290">
        <v>1500</v>
      </c>
      <c r="H60" s="179">
        <v>0.24559775041633669</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358947.30999999988</v>
      </c>
      <c r="D63" s="289">
        <v>3204062.78</v>
      </c>
      <c r="E63" s="289">
        <v>3563010.0900000003</v>
      </c>
      <c r="F63" s="290">
        <v>3443503.0100000002</v>
      </c>
      <c r="G63" s="290">
        <v>7887.1600000000017</v>
      </c>
      <c r="H63" s="179">
        <v>1.3049265873595006E-2</v>
      </c>
      <c r="I63" s="34"/>
    </row>
    <row r="64" spans="2:9" ht="10.5" customHeight="1" x14ac:dyDescent="0.2">
      <c r="B64" s="16" t="s">
        <v>381</v>
      </c>
      <c r="C64" s="289">
        <v>2466489.1500000027</v>
      </c>
      <c r="D64" s="289">
        <v>2852261.0099999974</v>
      </c>
      <c r="E64" s="289">
        <v>5318750.1599999992</v>
      </c>
      <c r="F64" s="290">
        <v>18894.899999999998</v>
      </c>
      <c r="G64" s="290">
        <v>19044.999999999996</v>
      </c>
      <c r="H64" s="179">
        <v>0.32538195058370145</v>
      </c>
      <c r="I64" s="34"/>
    </row>
    <row r="65" spans="1:11" ht="10.5" customHeight="1" x14ac:dyDescent="0.2">
      <c r="B65" s="16" t="s">
        <v>418</v>
      </c>
      <c r="C65" s="289"/>
      <c r="D65" s="289">
        <v>81816.574743999998</v>
      </c>
      <c r="E65" s="289">
        <v>81816.574743999998</v>
      </c>
      <c r="F65" s="290"/>
      <c r="G65" s="290">
        <v>3864</v>
      </c>
      <c r="H65" s="179">
        <v>0.13045353705008633</v>
      </c>
      <c r="I65" s="34"/>
    </row>
    <row r="66" spans="1:11" ht="10.5" customHeight="1" x14ac:dyDescent="0.2">
      <c r="B66" s="16" t="s">
        <v>417</v>
      </c>
      <c r="C66" s="289"/>
      <c r="D66" s="289">
        <v>192177.37633</v>
      </c>
      <c r="E66" s="289">
        <v>192177.37633</v>
      </c>
      <c r="F66" s="290"/>
      <c r="G66" s="290"/>
      <c r="H66" s="179">
        <v>-8.0362342595307834E-2</v>
      </c>
      <c r="I66" s="34"/>
    </row>
    <row r="67" spans="1:11" ht="10.5" customHeight="1" x14ac:dyDescent="0.2">
      <c r="B67" s="16" t="s">
        <v>441</v>
      </c>
      <c r="C67" s="289"/>
      <c r="D67" s="289">
        <v>3452883.7710879999</v>
      </c>
      <c r="E67" s="289">
        <v>3452883.7710879999</v>
      </c>
      <c r="F67" s="290"/>
      <c r="G67" s="290"/>
      <c r="H67" s="179"/>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27024.079999999984</v>
      </c>
      <c r="D71" s="289">
        <v>555017.51</v>
      </c>
      <c r="E71" s="289">
        <v>582041.59</v>
      </c>
      <c r="F71" s="290"/>
      <c r="G71" s="290">
        <v>2038.2</v>
      </c>
      <c r="H71" s="179">
        <v>6.6736483085805265E-3</v>
      </c>
      <c r="I71" s="34"/>
    </row>
    <row r="72" spans="1:11" ht="10.5" customHeight="1" x14ac:dyDescent="0.2">
      <c r="B72" s="16" t="s">
        <v>92</v>
      </c>
      <c r="C72" s="289">
        <v>118109.75</v>
      </c>
      <c r="D72" s="289">
        <v>19958.510000000006</v>
      </c>
      <c r="E72" s="289">
        <v>138068.26</v>
      </c>
      <c r="F72" s="290">
        <v>890.63</v>
      </c>
      <c r="G72" s="290">
        <v>522.05999999999995</v>
      </c>
      <c r="H72" s="179">
        <v>-0.32753448103462135</v>
      </c>
      <c r="I72" s="34"/>
    </row>
    <row r="73" spans="1:11" ht="10.5" customHeight="1" x14ac:dyDescent="0.2">
      <c r="B73" s="16" t="s">
        <v>93</v>
      </c>
      <c r="C73" s="289">
        <v>224286.06</v>
      </c>
      <c r="D73" s="289">
        <v>31952.100000000002</v>
      </c>
      <c r="E73" s="289">
        <v>256238.16</v>
      </c>
      <c r="F73" s="290">
        <v>175.56000000000017</v>
      </c>
      <c r="G73" s="290">
        <v>679.95</v>
      </c>
      <c r="H73" s="179">
        <v>-0.22579700139211856</v>
      </c>
      <c r="I73" s="34"/>
      <c r="K73" s="28"/>
    </row>
    <row r="74" spans="1:11" ht="10.5" customHeight="1" x14ac:dyDescent="0.2">
      <c r="B74" s="16" t="s">
        <v>91</v>
      </c>
      <c r="C74" s="289">
        <v>19510.23</v>
      </c>
      <c r="D74" s="289">
        <v>25019.439999999999</v>
      </c>
      <c r="E74" s="289">
        <v>44529.670000000006</v>
      </c>
      <c r="F74" s="290">
        <v>2252.8000000000002</v>
      </c>
      <c r="G74" s="290">
        <v>112</v>
      </c>
      <c r="H74" s="179">
        <v>6.3788356866013141E-2</v>
      </c>
      <c r="I74" s="34"/>
      <c r="K74" s="28"/>
    </row>
    <row r="75" spans="1:11" s="28" customFormat="1" ht="10.5" customHeight="1" x14ac:dyDescent="0.2">
      <c r="A75" s="24"/>
      <c r="B75" s="16" t="s">
        <v>100</v>
      </c>
      <c r="C75" s="289">
        <v>71871.660000000018</v>
      </c>
      <c r="D75" s="289">
        <v>164034.13003999999</v>
      </c>
      <c r="E75" s="289">
        <v>235905.79004000002</v>
      </c>
      <c r="F75" s="290">
        <v>3364.4599999999955</v>
      </c>
      <c r="G75" s="290">
        <v>979.34999999999991</v>
      </c>
      <c r="H75" s="179">
        <v>-0.19068941024044672</v>
      </c>
      <c r="I75" s="27"/>
      <c r="J75" s="5"/>
      <c r="K75" s="5"/>
    </row>
    <row r="76" spans="1:11" s="28" customFormat="1" ht="10.5" customHeight="1" x14ac:dyDescent="0.2">
      <c r="A76" s="24"/>
      <c r="B76" s="16" t="s">
        <v>388</v>
      </c>
      <c r="C76" s="289">
        <v>873.77917900000011</v>
      </c>
      <c r="D76" s="289">
        <v>59107.168721000024</v>
      </c>
      <c r="E76" s="289">
        <v>59980.947900000014</v>
      </c>
      <c r="F76" s="290">
        <v>466.47670000000011</v>
      </c>
      <c r="G76" s="290">
        <v>10.027050000000003</v>
      </c>
      <c r="H76" s="179">
        <v>0.19076833420237405</v>
      </c>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c r="E79" s="289"/>
      <c r="F79" s="290"/>
      <c r="G79" s="290"/>
      <c r="H79" s="179"/>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351777.56</v>
      </c>
      <c r="E81" s="289">
        <v>351777.56</v>
      </c>
      <c r="F81" s="290">
        <v>351777.56</v>
      </c>
      <c r="G81" s="290">
        <v>3007.36</v>
      </c>
      <c r="H81" s="179">
        <v>-6.3363980698209255E-2</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11139.726000000001</v>
      </c>
      <c r="E83" s="289">
        <v>11139.726000000001</v>
      </c>
      <c r="F83" s="290"/>
      <c r="G83" s="290"/>
      <c r="H83" s="179">
        <v>-0.30283152490642451</v>
      </c>
      <c r="I83" s="34"/>
    </row>
    <row r="84" spans="1:11" ht="10.5" customHeight="1" x14ac:dyDescent="0.2">
      <c r="B84" s="16" t="s">
        <v>420</v>
      </c>
      <c r="C84" s="289"/>
      <c r="D84" s="289">
        <v>1223613.6635439999</v>
      </c>
      <c r="E84" s="289">
        <v>1223613.6635439999</v>
      </c>
      <c r="F84" s="290"/>
      <c r="G84" s="290"/>
      <c r="H84" s="179">
        <v>0.33309307225817042</v>
      </c>
      <c r="I84" s="34"/>
    </row>
    <row r="85" spans="1:11" ht="10.5" customHeight="1" x14ac:dyDescent="0.2">
      <c r="B85" s="574" t="s">
        <v>447</v>
      </c>
      <c r="C85" s="289"/>
      <c r="D85" s="289">
        <v>-674</v>
      </c>
      <c r="E85" s="289">
        <v>-674</v>
      </c>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359590.40000000066</v>
      </c>
      <c r="D87" s="289">
        <v>279319.48762600019</v>
      </c>
      <c r="E87" s="289">
        <v>638909.8876260008</v>
      </c>
      <c r="F87" s="290">
        <v>55088.563401000014</v>
      </c>
      <c r="G87" s="290">
        <v>2145.3620279999996</v>
      </c>
      <c r="H87" s="179">
        <v>6.478646856653425E-2</v>
      </c>
      <c r="I87" s="34"/>
    </row>
    <row r="88" spans="1:11" ht="10.5" customHeight="1" x14ac:dyDescent="0.2">
      <c r="B88" s="16" t="s">
        <v>283</v>
      </c>
      <c r="C88" s="289"/>
      <c r="D88" s="289">
        <v>-2469330</v>
      </c>
      <c r="E88" s="289">
        <v>-2469330</v>
      </c>
      <c r="F88" s="290">
        <v>-23208</v>
      </c>
      <c r="G88" s="290">
        <v>-18312</v>
      </c>
      <c r="H88" s="179">
        <v>0.18277885709687425</v>
      </c>
      <c r="I88" s="34"/>
    </row>
    <row r="89" spans="1:11" ht="10.5" customHeight="1" x14ac:dyDescent="0.2">
      <c r="B89" s="16" t="s">
        <v>279</v>
      </c>
      <c r="C89" s="289">
        <v>4</v>
      </c>
      <c r="D89" s="289">
        <v>-14352834</v>
      </c>
      <c r="E89" s="289">
        <v>-14352830</v>
      </c>
      <c r="F89" s="290">
        <v>-59207</v>
      </c>
      <c r="G89" s="290">
        <v>-83058</v>
      </c>
      <c r="H89" s="179">
        <v>0.10328925223037633</v>
      </c>
      <c r="I89" s="20"/>
    </row>
    <row r="90" spans="1:11" s="28" customFormat="1" ht="15.75" customHeight="1" x14ac:dyDescent="0.2">
      <c r="A90" s="24"/>
      <c r="B90" s="35" t="s">
        <v>108</v>
      </c>
      <c r="C90" s="291">
        <v>396125980.19</v>
      </c>
      <c r="D90" s="291">
        <v>820772026.47362149</v>
      </c>
      <c r="E90" s="291">
        <v>1216898006.6636212</v>
      </c>
      <c r="F90" s="292">
        <v>486387789.45340067</v>
      </c>
      <c r="G90" s="292">
        <v>6751996.2820280008</v>
      </c>
      <c r="H90" s="178">
        <v>0.13179016762564721</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397030250.83999985</v>
      </c>
      <c r="D92" s="289">
        <v>233183631.24526504</v>
      </c>
      <c r="E92" s="289">
        <v>630213882.08526492</v>
      </c>
      <c r="F92" s="290">
        <v>28471457.609999996</v>
      </c>
      <c r="G92" s="290">
        <v>3701299.5815000008</v>
      </c>
      <c r="H92" s="179">
        <v>0.15168307844719964</v>
      </c>
      <c r="I92" s="36"/>
      <c r="K92" s="5"/>
    </row>
    <row r="93" spans="1:11" ht="10.5" customHeight="1" x14ac:dyDescent="0.2">
      <c r="B93" s="16" t="s">
        <v>387</v>
      </c>
      <c r="C93" s="289">
        <v>90790.078821000003</v>
      </c>
      <c r="D93" s="289">
        <v>6933271.4412789997</v>
      </c>
      <c r="E93" s="289">
        <v>7024061.5200999985</v>
      </c>
      <c r="F93" s="290">
        <v>48036.939699999995</v>
      </c>
      <c r="G93" s="290">
        <v>1114.8449499999999</v>
      </c>
      <c r="H93" s="179">
        <v>0.1590293348819658</v>
      </c>
      <c r="I93" s="34"/>
    </row>
    <row r="94" spans="1:11" ht="10.5" customHeight="1" x14ac:dyDescent="0.2">
      <c r="B94" s="16" t="s">
        <v>104</v>
      </c>
      <c r="C94" s="289">
        <v>279909898.41000015</v>
      </c>
      <c r="D94" s="289">
        <v>579576234.51999974</v>
      </c>
      <c r="E94" s="289">
        <v>859486132.92999983</v>
      </c>
      <c r="F94" s="290">
        <v>298246047.84999985</v>
      </c>
      <c r="G94" s="290">
        <v>5119351.9899999993</v>
      </c>
      <c r="H94" s="179">
        <v>0.12103994760734538</v>
      </c>
      <c r="I94" s="34"/>
      <c r="K94" s="28"/>
    </row>
    <row r="95" spans="1:11" ht="10.5" customHeight="1" x14ac:dyDescent="0.2">
      <c r="B95" s="33" t="s">
        <v>106</v>
      </c>
      <c r="C95" s="289">
        <v>279483940.56000012</v>
      </c>
      <c r="D95" s="289">
        <v>575775174.85999966</v>
      </c>
      <c r="E95" s="289">
        <v>855259115.41999972</v>
      </c>
      <c r="F95" s="290">
        <v>294621902.88999981</v>
      </c>
      <c r="G95" s="290">
        <v>5096538.7399999993</v>
      </c>
      <c r="H95" s="179">
        <v>0.12142690699084446</v>
      </c>
      <c r="I95" s="34"/>
      <c r="K95" s="28"/>
    </row>
    <row r="96" spans="1:11" s="28" customFormat="1" ht="10.5" customHeight="1" x14ac:dyDescent="0.2">
      <c r="A96" s="24"/>
      <c r="B96" s="33" t="s">
        <v>304</v>
      </c>
      <c r="C96" s="289">
        <v>7646394.4999999991</v>
      </c>
      <c r="D96" s="289">
        <v>145069187.78999996</v>
      </c>
      <c r="E96" s="289">
        <v>152715582.28999996</v>
      </c>
      <c r="F96" s="290">
        <v>123509956.42999993</v>
      </c>
      <c r="G96" s="290">
        <v>958546.31999999983</v>
      </c>
      <c r="H96" s="179">
        <v>0.1042002600485783</v>
      </c>
      <c r="I96" s="27"/>
      <c r="J96" s="5"/>
    </row>
    <row r="97" spans="1:11" s="28" customFormat="1" ht="10.5" customHeight="1" x14ac:dyDescent="0.2">
      <c r="A97" s="24"/>
      <c r="B97" s="33" t="s">
        <v>305</v>
      </c>
      <c r="C97" s="289">
        <v>25696.790000000005</v>
      </c>
      <c r="D97" s="289">
        <v>3338748.0000000028</v>
      </c>
      <c r="E97" s="289">
        <v>3364444.7900000028</v>
      </c>
      <c r="F97" s="290">
        <v>3310688.3200000031</v>
      </c>
      <c r="G97" s="290">
        <v>15659.58</v>
      </c>
      <c r="H97" s="179">
        <v>-3.5806390815647848E-2</v>
      </c>
      <c r="I97" s="27"/>
      <c r="J97" s="5"/>
    </row>
    <row r="98" spans="1:11" s="28" customFormat="1" ht="10.5" customHeight="1" x14ac:dyDescent="0.2">
      <c r="A98" s="24"/>
      <c r="B98" s="33" t="s">
        <v>306</v>
      </c>
      <c r="C98" s="289">
        <v>376890.57000000047</v>
      </c>
      <c r="D98" s="289">
        <v>65960218.529999994</v>
      </c>
      <c r="E98" s="289">
        <v>66337109.099999994</v>
      </c>
      <c r="F98" s="290">
        <v>64823706.93999999</v>
      </c>
      <c r="G98" s="290">
        <v>405681.55000000005</v>
      </c>
      <c r="H98" s="179">
        <v>9.1055403158675219E-2</v>
      </c>
      <c r="I98" s="27"/>
      <c r="J98" s="5"/>
    </row>
    <row r="99" spans="1:11" s="28" customFormat="1" ht="10.5" customHeight="1" x14ac:dyDescent="0.2">
      <c r="A99" s="24"/>
      <c r="B99" s="33" t="s">
        <v>307</v>
      </c>
      <c r="C99" s="289">
        <v>70566423.879999995</v>
      </c>
      <c r="D99" s="289">
        <v>59929001.209999889</v>
      </c>
      <c r="E99" s="289">
        <v>130495425.0899999</v>
      </c>
      <c r="F99" s="290">
        <v>5883316.4400000041</v>
      </c>
      <c r="G99" s="290">
        <v>851730.14000000013</v>
      </c>
      <c r="H99" s="179">
        <v>0.11014146482732889</v>
      </c>
      <c r="I99" s="27"/>
      <c r="J99" s="5"/>
    </row>
    <row r="100" spans="1:11" s="28" customFormat="1" ht="10.5" customHeight="1" x14ac:dyDescent="0.2">
      <c r="A100" s="24"/>
      <c r="B100" s="33" t="s">
        <v>308</v>
      </c>
      <c r="C100" s="289">
        <v>91310777.340000018</v>
      </c>
      <c r="D100" s="289">
        <v>80504281.299999952</v>
      </c>
      <c r="E100" s="289">
        <v>171815058.63999996</v>
      </c>
      <c r="F100" s="290">
        <v>24049276.019999981</v>
      </c>
      <c r="G100" s="290">
        <v>967729.45000000007</v>
      </c>
      <c r="H100" s="179">
        <v>0.10492458539543925</v>
      </c>
      <c r="I100" s="27"/>
      <c r="J100" s="5"/>
    </row>
    <row r="101" spans="1:11" s="28" customFormat="1" ht="10.5" customHeight="1" x14ac:dyDescent="0.2">
      <c r="A101" s="24"/>
      <c r="B101" s="33" t="s">
        <v>309</v>
      </c>
      <c r="C101" s="289">
        <v>109557757.48000014</v>
      </c>
      <c r="D101" s="289">
        <v>220973738.02999985</v>
      </c>
      <c r="E101" s="289">
        <v>330531495.50999999</v>
      </c>
      <c r="F101" s="290">
        <v>73044958.73999989</v>
      </c>
      <c r="G101" s="290">
        <v>1897191.6999999997</v>
      </c>
      <c r="H101" s="179">
        <v>0.15163651193295768</v>
      </c>
      <c r="I101" s="27"/>
      <c r="J101" s="5"/>
      <c r="K101" s="5"/>
    </row>
    <row r="102" spans="1:11" s="28" customFormat="1" ht="10.5" customHeight="1" x14ac:dyDescent="0.2">
      <c r="A102" s="24"/>
      <c r="B102" s="33" t="s">
        <v>105</v>
      </c>
      <c r="C102" s="289">
        <v>425957.85000000027</v>
      </c>
      <c r="D102" s="289">
        <v>3801059.6600000025</v>
      </c>
      <c r="E102" s="289">
        <v>4227017.5100000035</v>
      </c>
      <c r="F102" s="290">
        <v>3624144.9600000028</v>
      </c>
      <c r="G102" s="290">
        <v>22813.25</v>
      </c>
      <c r="H102" s="179">
        <v>4.7880591945319129E-2</v>
      </c>
      <c r="I102" s="27"/>
      <c r="J102" s="5"/>
      <c r="K102" s="5"/>
    </row>
    <row r="103" spans="1:11" ht="10.5" customHeight="1" x14ac:dyDescent="0.2">
      <c r="B103" s="16" t="s">
        <v>100</v>
      </c>
      <c r="C103" s="289">
        <v>8076818.7599999923</v>
      </c>
      <c r="D103" s="289">
        <v>36469328.410040006</v>
      </c>
      <c r="E103" s="289">
        <v>44546147.170040004</v>
      </c>
      <c r="F103" s="290">
        <v>28631.21</v>
      </c>
      <c r="G103" s="290">
        <v>147295.37</v>
      </c>
      <c r="H103" s="179">
        <v>1.6214374581721147E-2</v>
      </c>
      <c r="I103" s="34"/>
    </row>
    <row r="104" spans="1:11" ht="10.5" customHeight="1" x14ac:dyDescent="0.2">
      <c r="B104" s="16" t="s">
        <v>388</v>
      </c>
      <c r="C104" s="289">
        <v>10062.851178999988</v>
      </c>
      <c r="D104" s="289">
        <v>1745763.6287210002</v>
      </c>
      <c r="E104" s="289">
        <v>1755826.4799000002</v>
      </c>
      <c r="F104" s="290">
        <v>4790.5602999999983</v>
      </c>
      <c r="G104" s="290">
        <v>213.6550499999999</v>
      </c>
      <c r="H104" s="179">
        <v>3.782775152171669E-2</v>
      </c>
      <c r="I104" s="34"/>
    </row>
    <row r="105" spans="1:11" ht="10.5" customHeight="1" x14ac:dyDescent="0.2">
      <c r="B105" s="16" t="s">
        <v>107</v>
      </c>
      <c r="C105" s="289"/>
      <c r="D105" s="289">
        <v>171095682.20999998</v>
      </c>
      <c r="E105" s="289">
        <v>171095682.20999998</v>
      </c>
      <c r="F105" s="290">
        <v>169595082.20999998</v>
      </c>
      <c r="G105" s="290">
        <v>875840.4099999998</v>
      </c>
      <c r="H105" s="179">
        <v>0.18900454401638211</v>
      </c>
      <c r="I105" s="34"/>
      <c r="K105" s="28"/>
    </row>
    <row r="106" spans="1:11" ht="10.5" customHeight="1" x14ac:dyDescent="0.2">
      <c r="B106" s="33" t="s">
        <v>110</v>
      </c>
      <c r="C106" s="289"/>
      <c r="D106" s="289">
        <v>47535506.49000001</v>
      </c>
      <c r="E106" s="289">
        <v>47535506.49000001</v>
      </c>
      <c r="F106" s="290">
        <v>47535506.49000001</v>
      </c>
      <c r="G106" s="290">
        <v>248029.43999999989</v>
      </c>
      <c r="H106" s="179">
        <v>0.16406200562596451</v>
      </c>
      <c r="I106" s="34"/>
    </row>
    <row r="107" spans="1:11" s="28" customFormat="1" ht="10.5" customHeight="1" x14ac:dyDescent="0.2">
      <c r="A107" s="24"/>
      <c r="B107" s="33" t="s">
        <v>109</v>
      </c>
      <c r="C107" s="289"/>
      <c r="D107" s="289">
        <v>90255375.719999984</v>
      </c>
      <c r="E107" s="289">
        <v>90255375.719999984</v>
      </c>
      <c r="F107" s="290">
        <v>90255375.719999984</v>
      </c>
      <c r="G107" s="290">
        <v>454060.96999999991</v>
      </c>
      <c r="H107" s="179">
        <v>0.18353620694907358</v>
      </c>
      <c r="I107" s="27"/>
      <c r="J107" s="5"/>
      <c r="K107" s="5"/>
    </row>
    <row r="108" spans="1:11" ht="10.5" customHeight="1" x14ac:dyDescent="0.2">
      <c r="B108" s="33" t="s">
        <v>112</v>
      </c>
      <c r="C108" s="289"/>
      <c r="D108" s="289">
        <v>32939800</v>
      </c>
      <c r="E108" s="289">
        <v>32939800</v>
      </c>
      <c r="F108" s="290">
        <v>31804200</v>
      </c>
      <c r="G108" s="290">
        <v>172250</v>
      </c>
      <c r="H108" s="179">
        <v>0.24253013337759288</v>
      </c>
      <c r="I108" s="34"/>
    </row>
    <row r="109" spans="1:11" ht="10.5" customHeight="1" x14ac:dyDescent="0.2">
      <c r="B109" s="33" t="s">
        <v>111</v>
      </c>
      <c r="C109" s="289"/>
      <c r="D109" s="289">
        <v>365000</v>
      </c>
      <c r="E109" s="289">
        <v>365000</v>
      </c>
      <c r="F109" s="290"/>
      <c r="G109" s="290">
        <v>1500</v>
      </c>
      <c r="H109" s="179">
        <v>0.24559775041633669</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77288.294317999986</v>
      </c>
      <c r="E112" s="289">
        <v>77288.294317999986</v>
      </c>
      <c r="F112" s="290"/>
      <c r="G112" s="290"/>
      <c r="H112" s="179">
        <v>0.21152715494933516</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391133.72999999992</v>
      </c>
      <c r="D115" s="289">
        <v>3334796.5</v>
      </c>
      <c r="E115" s="289">
        <v>3725930.23</v>
      </c>
      <c r="F115" s="290">
        <v>3606413.95</v>
      </c>
      <c r="G115" s="290">
        <v>8185.2400000000016</v>
      </c>
      <c r="H115" s="285">
        <v>1.9480614589336032E-2</v>
      </c>
      <c r="I115" s="39"/>
      <c r="J115" s="5"/>
    </row>
    <row r="116" spans="1:11" s="40" customFormat="1" ht="10.5" customHeight="1" x14ac:dyDescent="0.25">
      <c r="A116" s="38"/>
      <c r="B116" s="16" t="s">
        <v>381</v>
      </c>
      <c r="C116" s="289">
        <v>8829449.4900000077</v>
      </c>
      <c r="D116" s="289">
        <v>6414912.2649999987</v>
      </c>
      <c r="E116" s="289">
        <v>15244361.755000008</v>
      </c>
      <c r="F116" s="290">
        <v>19344.899999999998</v>
      </c>
      <c r="G116" s="290">
        <v>92476.68</v>
      </c>
      <c r="H116" s="285">
        <v>0.19896786755300755</v>
      </c>
      <c r="I116" s="39"/>
      <c r="J116" s="5"/>
      <c r="K116" s="5"/>
    </row>
    <row r="117" spans="1:11" s="40" customFormat="1" ht="10.5" customHeight="1" x14ac:dyDescent="0.25">
      <c r="A117" s="38"/>
      <c r="B117" s="16" t="s">
        <v>418</v>
      </c>
      <c r="C117" s="289"/>
      <c r="D117" s="289">
        <v>81816.574743999998</v>
      </c>
      <c r="E117" s="289">
        <v>81816.574743999998</v>
      </c>
      <c r="F117" s="290"/>
      <c r="G117" s="290">
        <v>3864</v>
      </c>
      <c r="H117" s="285">
        <v>0.13045353705008633</v>
      </c>
      <c r="I117" s="39"/>
      <c r="J117" s="5"/>
      <c r="K117" s="5"/>
    </row>
    <row r="118" spans="1:11" ht="10.5" customHeight="1" x14ac:dyDescent="0.2">
      <c r="B118" s="16" t="s">
        <v>417</v>
      </c>
      <c r="C118" s="289"/>
      <c r="D118" s="289">
        <v>809799.40032999997</v>
      </c>
      <c r="E118" s="289">
        <v>809799.40032999997</v>
      </c>
      <c r="F118" s="290"/>
      <c r="G118" s="290"/>
      <c r="H118" s="179">
        <v>-7.9015097795611E-2</v>
      </c>
      <c r="I118" s="34"/>
    </row>
    <row r="119" spans="1:11" ht="10.5" customHeight="1" x14ac:dyDescent="0.2">
      <c r="B119" s="16" t="s">
        <v>441</v>
      </c>
      <c r="C119" s="289"/>
      <c r="D119" s="289">
        <v>13210651.095419999</v>
      </c>
      <c r="E119" s="289">
        <v>13210651.095419999</v>
      </c>
      <c r="F119" s="290"/>
      <c r="G119" s="290"/>
      <c r="H119" s="179">
        <v>0.88352694204997295</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219404.29000000004</v>
      </c>
      <c r="D123" s="289">
        <v>148086.32</v>
      </c>
      <c r="E123" s="289">
        <v>367490.61000000004</v>
      </c>
      <c r="F123" s="290">
        <v>21991.98</v>
      </c>
      <c r="G123" s="290">
        <v>1812</v>
      </c>
      <c r="H123" s="179">
        <v>0.28306453637364459</v>
      </c>
      <c r="I123" s="34"/>
    </row>
    <row r="124" spans="1:11" ht="10.5" customHeight="1" x14ac:dyDescent="0.2">
      <c r="B124" s="16" t="s">
        <v>94</v>
      </c>
      <c r="C124" s="289">
        <v>27024.079999999984</v>
      </c>
      <c r="D124" s="289">
        <v>555017.51</v>
      </c>
      <c r="E124" s="289">
        <v>582041.59</v>
      </c>
      <c r="F124" s="290"/>
      <c r="G124" s="290">
        <v>2038.2</v>
      </c>
      <c r="H124" s="179">
        <v>6.6736483085805265E-3</v>
      </c>
      <c r="I124" s="34"/>
    </row>
    <row r="125" spans="1:11" s="28" customFormat="1" ht="10.5" customHeight="1" x14ac:dyDescent="0.2">
      <c r="A125" s="24"/>
      <c r="B125" s="16" t="s">
        <v>92</v>
      </c>
      <c r="C125" s="289">
        <v>118109.75</v>
      </c>
      <c r="D125" s="289">
        <v>19958.510000000006</v>
      </c>
      <c r="E125" s="289">
        <v>138068.26</v>
      </c>
      <c r="F125" s="290">
        <v>890.63</v>
      </c>
      <c r="G125" s="290">
        <v>522.05999999999995</v>
      </c>
      <c r="H125" s="179">
        <v>-0.32753448103462135</v>
      </c>
      <c r="I125" s="27"/>
      <c r="J125" s="5"/>
      <c r="K125" s="5"/>
    </row>
    <row r="126" spans="1:11" ht="10.5" customHeight="1" x14ac:dyDescent="0.2">
      <c r="B126" s="16" t="s">
        <v>93</v>
      </c>
      <c r="C126" s="289">
        <v>224286.06</v>
      </c>
      <c r="D126" s="289">
        <v>31952.100000000002</v>
      </c>
      <c r="E126" s="289">
        <v>256238.16</v>
      </c>
      <c r="F126" s="290">
        <v>175.56000000000017</v>
      </c>
      <c r="G126" s="290">
        <v>679.95</v>
      </c>
      <c r="H126" s="179">
        <v>-0.22579700139211856</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351777.56</v>
      </c>
      <c r="E129" s="289">
        <v>351777.56</v>
      </c>
      <c r="F129" s="290">
        <v>351777.56</v>
      </c>
      <c r="G129" s="290">
        <v>3007.36</v>
      </c>
      <c r="H129" s="179">
        <v>-6.3363980698209255E-2</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2732414.9248999995</v>
      </c>
      <c r="E131" s="289">
        <v>2732414.9248999995</v>
      </c>
      <c r="F131" s="290"/>
      <c r="G131" s="290"/>
      <c r="H131" s="179">
        <v>0.57600446786884962</v>
      </c>
      <c r="I131" s="34"/>
    </row>
    <row r="132" spans="1:11" ht="10.5" customHeight="1" x14ac:dyDescent="0.2">
      <c r="B132" s="16" t="s">
        <v>420</v>
      </c>
      <c r="C132" s="289"/>
      <c r="D132" s="289">
        <v>3834408.7851510001</v>
      </c>
      <c r="E132" s="289">
        <v>3834408.7851510001</v>
      </c>
      <c r="F132" s="290"/>
      <c r="G132" s="290"/>
      <c r="H132" s="179">
        <v>0.16790534029786475</v>
      </c>
      <c r="I132" s="34"/>
    </row>
    <row r="133" spans="1:11" ht="10.5" customHeight="1" x14ac:dyDescent="0.2">
      <c r="B133" s="574" t="s">
        <v>449</v>
      </c>
      <c r="C133" s="289"/>
      <c r="D133" s="289">
        <v>6311</v>
      </c>
      <c r="E133" s="289">
        <v>6311</v>
      </c>
      <c r="F133" s="290"/>
      <c r="G133" s="290"/>
      <c r="H133" s="179">
        <v>-0.96821263435715077</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539912.5200000006</v>
      </c>
      <c r="D135" s="289">
        <v>548886.7427180002</v>
      </c>
      <c r="E135" s="289">
        <v>1088799.2627180009</v>
      </c>
      <c r="F135" s="290">
        <v>241646.809679</v>
      </c>
      <c r="G135" s="290">
        <v>3814.2359029999998</v>
      </c>
      <c r="H135" s="179">
        <v>3.9470818434565347E-2</v>
      </c>
      <c r="I135" s="34"/>
    </row>
    <row r="136" spans="1:11" ht="10.5" customHeight="1" x14ac:dyDescent="0.2">
      <c r="B136" s="16" t="s">
        <v>283</v>
      </c>
      <c r="C136" s="289"/>
      <c r="D136" s="289">
        <v>-2873010</v>
      </c>
      <c r="E136" s="289">
        <v>-2873010</v>
      </c>
      <c r="F136" s="290">
        <v>-23256</v>
      </c>
      <c r="G136" s="290">
        <v>-21456</v>
      </c>
      <c r="H136" s="179">
        <v>0.20638875731892892</v>
      </c>
      <c r="I136" s="34"/>
      <c r="K136" s="28"/>
    </row>
    <row r="137" spans="1:11" ht="10.5" customHeight="1" x14ac:dyDescent="0.2">
      <c r="B137" s="16" t="s">
        <v>279</v>
      </c>
      <c r="C137" s="289">
        <v>14.5</v>
      </c>
      <c r="D137" s="289">
        <v>-29368711</v>
      </c>
      <c r="E137" s="289">
        <v>-29368696.5</v>
      </c>
      <c r="F137" s="290">
        <v>-63991</v>
      </c>
      <c r="G137" s="290">
        <v>-192805</v>
      </c>
      <c r="H137" s="179">
        <v>9.7694574625220909E-2</v>
      </c>
      <c r="I137" s="34"/>
    </row>
    <row r="138" spans="1:11" s="28" customFormat="1" ht="10.5" customHeight="1" x14ac:dyDescent="0.2">
      <c r="A138" s="24"/>
      <c r="B138" s="29" t="s">
        <v>113</v>
      </c>
      <c r="C138" s="291">
        <v>695467155.36000013</v>
      </c>
      <c r="D138" s="291">
        <v>1028920268.0378855</v>
      </c>
      <c r="E138" s="291">
        <v>1724387423.397886</v>
      </c>
      <c r="F138" s="292">
        <v>500549040.76967883</v>
      </c>
      <c r="G138" s="292">
        <v>9747254.5774030015</v>
      </c>
      <c r="H138" s="178">
        <v>0.13995148010794178</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3006433.6999999932</v>
      </c>
      <c r="D140" s="289">
        <v>15438240.439999981</v>
      </c>
      <c r="E140" s="289">
        <v>18444674.139999971</v>
      </c>
      <c r="F140" s="290">
        <v>6082.21</v>
      </c>
      <c r="G140" s="290">
        <v>129958.34999999998</v>
      </c>
      <c r="H140" s="179">
        <v>8.2602318172660949E-2</v>
      </c>
      <c r="I140" s="34"/>
    </row>
    <row r="141" spans="1:11" ht="10.5" customHeight="1" x14ac:dyDescent="0.2">
      <c r="B141" s="16" t="s">
        <v>100</v>
      </c>
      <c r="C141" s="289">
        <v>54102.469999999892</v>
      </c>
      <c r="D141" s="289">
        <v>1010540.42</v>
      </c>
      <c r="E141" s="289">
        <v>1064642.8899999999</v>
      </c>
      <c r="F141" s="290"/>
      <c r="G141" s="290">
        <v>7350.38</v>
      </c>
      <c r="H141" s="179">
        <v>-3.8135835623729242E-2</v>
      </c>
      <c r="I141" s="34"/>
    </row>
    <row r="142" spans="1:11" ht="10.5" customHeight="1" x14ac:dyDescent="0.2">
      <c r="B142" s="16" t="s">
        <v>177</v>
      </c>
      <c r="C142" s="289">
        <v>238964.82000000009</v>
      </c>
      <c r="D142" s="289">
        <v>217928.22999999998</v>
      </c>
      <c r="E142" s="289">
        <v>456893.05000000005</v>
      </c>
      <c r="F142" s="290">
        <v>93.6</v>
      </c>
      <c r="G142" s="290">
        <v>2963.5200000000004</v>
      </c>
      <c r="H142" s="179">
        <v>0.41856866635005896</v>
      </c>
      <c r="I142" s="34"/>
    </row>
    <row r="143" spans="1:11" ht="10.5" customHeight="1" x14ac:dyDescent="0.2">
      <c r="B143" s="16" t="s">
        <v>22</v>
      </c>
      <c r="C143" s="289">
        <v>5767485.3999999976</v>
      </c>
      <c r="D143" s="289">
        <v>3806629.1884000031</v>
      </c>
      <c r="E143" s="289">
        <v>9574114.5883999988</v>
      </c>
      <c r="F143" s="290">
        <v>5098</v>
      </c>
      <c r="G143" s="290">
        <v>58801.025250000006</v>
      </c>
      <c r="H143" s="179">
        <v>0.22196371437223483</v>
      </c>
      <c r="I143" s="34"/>
    </row>
    <row r="144" spans="1:11" ht="10.5" customHeight="1" x14ac:dyDescent="0.2">
      <c r="B144" s="16" t="s">
        <v>381</v>
      </c>
      <c r="C144" s="289">
        <v>155771.14999999997</v>
      </c>
      <c r="D144" s="289">
        <v>64918.36</v>
      </c>
      <c r="E144" s="289">
        <v>220689.50999999995</v>
      </c>
      <c r="F144" s="290"/>
      <c r="G144" s="290">
        <v>1167.5</v>
      </c>
      <c r="H144" s="179">
        <v>0.56851772045517857</v>
      </c>
      <c r="I144" s="34"/>
    </row>
    <row r="145" spans="2:11" ht="10.5" customHeight="1" x14ac:dyDescent="0.2">
      <c r="B145" s="37" t="s">
        <v>312</v>
      </c>
      <c r="C145" s="289"/>
      <c r="D145" s="289">
        <v>115437.5</v>
      </c>
      <c r="E145" s="289">
        <v>115437.5</v>
      </c>
      <c r="F145" s="290"/>
      <c r="G145" s="290"/>
      <c r="H145" s="179">
        <v>-0.30876198492319196</v>
      </c>
      <c r="I145" s="34"/>
    </row>
    <row r="146" spans="2:11" ht="10.5" customHeight="1" x14ac:dyDescent="0.2">
      <c r="B146" s="16" t="s">
        <v>385</v>
      </c>
      <c r="C146" s="289">
        <v>3308586.6699999948</v>
      </c>
      <c r="D146" s="289">
        <v>2306202.4799999981</v>
      </c>
      <c r="E146" s="289">
        <v>5614789.1499999929</v>
      </c>
      <c r="F146" s="290">
        <v>2931.4400000000005</v>
      </c>
      <c r="G146" s="290">
        <v>37644.29</v>
      </c>
      <c r="H146" s="179">
        <v>0.22292648904274825</v>
      </c>
      <c r="I146" s="34"/>
    </row>
    <row r="147" spans="2:11" ht="10.5" customHeight="1" x14ac:dyDescent="0.2">
      <c r="B147" s="16" t="s">
        <v>382</v>
      </c>
      <c r="C147" s="289"/>
      <c r="D147" s="289">
        <v>155753</v>
      </c>
      <c r="E147" s="289">
        <v>155753</v>
      </c>
      <c r="F147" s="290"/>
      <c r="G147" s="290">
        <v>950</v>
      </c>
      <c r="H147" s="179">
        <v>-0.12114729964660376</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112</v>
      </c>
      <c r="D150" s="289">
        <v>483574.28041999991</v>
      </c>
      <c r="E150" s="289">
        <v>483686.28041999991</v>
      </c>
      <c r="F150" s="290">
        <v>549.66000000000008</v>
      </c>
      <c r="G150" s="290">
        <v>1318.0880439999999</v>
      </c>
      <c r="H150" s="179">
        <v>0.32960985153437972</v>
      </c>
      <c r="I150" s="34"/>
    </row>
    <row r="151" spans="2:11" ht="10.5" customHeight="1" x14ac:dyDescent="0.2">
      <c r="B151" s="41" t="s">
        <v>120</v>
      </c>
      <c r="C151" s="293">
        <v>12531456.209999986</v>
      </c>
      <c r="D151" s="293">
        <v>23599223.898819983</v>
      </c>
      <c r="E151" s="293">
        <v>36130680.108819969</v>
      </c>
      <c r="F151" s="294">
        <v>14754.91</v>
      </c>
      <c r="G151" s="294">
        <v>240153.15329400002</v>
      </c>
      <c r="H151" s="286">
        <v>0.13828665051830691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FEVRIER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107781109.33000015</v>
      </c>
      <c r="D163" s="289">
        <v>11676656.319999972</v>
      </c>
      <c r="E163" s="289">
        <v>119457765.65000011</v>
      </c>
      <c r="F163" s="290">
        <v>166652.79999999999</v>
      </c>
      <c r="G163" s="290">
        <v>992313.83000000019</v>
      </c>
      <c r="H163" s="179">
        <v>-2.5505925240202232E-2</v>
      </c>
      <c r="I163" s="36"/>
      <c r="J163" s="5"/>
    </row>
    <row r="164" spans="1:11" s="28" customFormat="1" ht="10.5" customHeight="1" x14ac:dyDescent="0.2">
      <c r="A164" s="24"/>
      <c r="B164" s="16" t="s">
        <v>117</v>
      </c>
      <c r="C164" s="289">
        <v>68109211.61999999</v>
      </c>
      <c r="D164" s="289">
        <v>8978130.5500000007</v>
      </c>
      <c r="E164" s="289">
        <v>77087342.170000002</v>
      </c>
      <c r="F164" s="290">
        <v>5684.1200000000008</v>
      </c>
      <c r="G164" s="290">
        <v>557854.41</v>
      </c>
      <c r="H164" s="179">
        <v>-4.8818579827854647E-2</v>
      </c>
      <c r="I164" s="36"/>
      <c r="J164" s="5"/>
    </row>
    <row r="165" spans="1:11" s="28" customFormat="1" ht="10.5" customHeight="1" x14ac:dyDescent="0.2">
      <c r="A165" s="24"/>
      <c r="B165" s="16" t="s">
        <v>118</v>
      </c>
      <c r="C165" s="289">
        <v>1894473.1999999997</v>
      </c>
      <c r="D165" s="289">
        <v>35456134.949999996</v>
      </c>
      <c r="E165" s="289">
        <v>37350608.149999999</v>
      </c>
      <c r="F165" s="290"/>
      <c r="G165" s="290">
        <v>198683.96</v>
      </c>
      <c r="H165" s="179">
        <v>0.12258456289193154</v>
      </c>
      <c r="I165" s="36"/>
      <c r="J165" s="5"/>
    </row>
    <row r="166" spans="1:11" s="28" customFormat="1" ht="10.5" customHeight="1" x14ac:dyDescent="0.2">
      <c r="A166" s="24"/>
      <c r="B166" s="16" t="s">
        <v>166</v>
      </c>
      <c r="C166" s="289">
        <v>18938660.739999957</v>
      </c>
      <c r="D166" s="289">
        <v>1545618.1099999982</v>
      </c>
      <c r="E166" s="289">
        <v>20484278.849999957</v>
      </c>
      <c r="F166" s="290">
        <v>1858.87</v>
      </c>
      <c r="G166" s="290">
        <v>158567.46000000008</v>
      </c>
      <c r="H166" s="179">
        <v>1.025695424869455E-2</v>
      </c>
      <c r="I166" s="36"/>
      <c r="J166" s="5"/>
    </row>
    <row r="167" spans="1:11" s="28" customFormat="1" ht="10.5" customHeight="1" x14ac:dyDescent="0.2">
      <c r="A167" s="24"/>
      <c r="B167" s="16" t="s">
        <v>22</v>
      </c>
      <c r="C167" s="289">
        <v>12776640.850000016</v>
      </c>
      <c r="D167" s="289">
        <v>1446844.3499999992</v>
      </c>
      <c r="E167" s="289">
        <v>14223485.200000014</v>
      </c>
      <c r="F167" s="290">
        <v>564.4</v>
      </c>
      <c r="G167" s="290">
        <v>96937.739999999962</v>
      </c>
      <c r="H167" s="179">
        <v>-4.4048689367841454E-2</v>
      </c>
      <c r="I167" s="36"/>
      <c r="J167" s="5"/>
    </row>
    <row r="168" spans="1:11" s="28" customFormat="1" ht="10.5" customHeight="1" x14ac:dyDescent="0.2">
      <c r="A168" s="24"/>
      <c r="B168" s="16" t="s">
        <v>115</v>
      </c>
      <c r="C168" s="289">
        <v>10992070.160000024</v>
      </c>
      <c r="D168" s="289">
        <v>9416989.1999999993</v>
      </c>
      <c r="E168" s="289">
        <v>20409059.360000022</v>
      </c>
      <c r="F168" s="290">
        <v>1313394.9899999995</v>
      </c>
      <c r="G168" s="290">
        <v>127714.92000000001</v>
      </c>
      <c r="H168" s="179">
        <v>5.8448646822151007E-2</v>
      </c>
      <c r="I168" s="36"/>
      <c r="J168" s="5"/>
    </row>
    <row r="169" spans="1:11" s="28" customFormat="1" ht="10.5" customHeight="1" x14ac:dyDescent="0.2">
      <c r="A169" s="24"/>
      <c r="B169" s="16" t="s">
        <v>114</v>
      </c>
      <c r="C169" s="289">
        <v>126781.33999999984</v>
      </c>
      <c r="D169" s="289">
        <v>7074120.6399999792</v>
      </c>
      <c r="E169" s="289">
        <v>7200901.97999998</v>
      </c>
      <c r="F169" s="290">
        <v>511.03000000000003</v>
      </c>
      <c r="G169" s="290">
        <v>42582.60000000002</v>
      </c>
      <c r="H169" s="179">
        <v>0.17037529395108519</v>
      </c>
      <c r="I169" s="36"/>
      <c r="J169" s="5"/>
    </row>
    <row r="170" spans="1:11" s="28" customFormat="1" ht="10.5" customHeight="1" x14ac:dyDescent="0.2">
      <c r="A170" s="24"/>
      <c r="B170" s="16" t="s">
        <v>100</v>
      </c>
      <c r="C170" s="289">
        <v>3277.5800000000022</v>
      </c>
      <c r="D170" s="289">
        <v>3479.9199999999996</v>
      </c>
      <c r="E170" s="289">
        <v>6757.5000000000018</v>
      </c>
      <c r="F170" s="290"/>
      <c r="G170" s="290">
        <v>48.74</v>
      </c>
      <c r="H170" s="179">
        <v>0.51538935919717477</v>
      </c>
      <c r="I170" s="36"/>
      <c r="J170" s="5"/>
    </row>
    <row r="171" spans="1:11" s="28" customFormat="1" ht="10.5" customHeight="1" x14ac:dyDescent="0.2">
      <c r="A171" s="24"/>
      <c r="B171" s="16" t="s">
        <v>283</v>
      </c>
      <c r="C171" s="289"/>
      <c r="D171" s="289">
        <v>-11424</v>
      </c>
      <c r="E171" s="289">
        <v>-11424</v>
      </c>
      <c r="F171" s="290"/>
      <c r="G171" s="290">
        <v>-72</v>
      </c>
      <c r="H171" s="179">
        <v>0.31129476584022031</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157750.247535</v>
      </c>
      <c r="E173" s="289">
        <v>157750.247535</v>
      </c>
      <c r="F173" s="290"/>
      <c r="G173" s="290"/>
      <c r="H173" s="179"/>
      <c r="I173" s="36"/>
      <c r="J173" s="5"/>
    </row>
    <row r="174" spans="1:11" s="28" customFormat="1" ht="12.75" customHeight="1" x14ac:dyDescent="0.2">
      <c r="A174" s="24"/>
      <c r="B174" s="16" t="s">
        <v>374</v>
      </c>
      <c r="C174" s="289">
        <v>115754</v>
      </c>
      <c r="D174" s="289">
        <v>108522.7</v>
      </c>
      <c r="E174" s="289">
        <v>224276.7</v>
      </c>
      <c r="F174" s="290"/>
      <c r="G174" s="290">
        <v>822</v>
      </c>
      <c r="H174" s="179">
        <v>5.7115004073002185E-2</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183745</v>
      </c>
      <c r="E177" s="289">
        <v>183745</v>
      </c>
      <c r="F177" s="290"/>
      <c r="G177" s="290">
        <v>1194</v>
      </c>
      <c r="H177" s="179">
        <v>0.31361839330268726</v>
      </c>
      <c r="I177" s="36"/>
    </row>
    <row r="178" spans="1:11" s="28" customFormat="1" ht="14.25" customHeight="1" x14ac:dyDescent="0.2">
      <c r="A178" s="24"/>
      <c r="B178" s="35" t="s">
        <v>119</v>
      </c>
      <c r="C178" s="291">
        <v>220737978.82000011</v>
      </c>
      <c r="D178" s="291">
        <v>76036567.987534955</v>
      </c>
      <c r="E178" s="291">
        <v>296774546.80753505</v>
      </c>
      <c r="F178" s="292">
        <v>1488666.2099999995</v>
      </c>
      <c r="G178" s="292">
        <v>2176647.6600000006</v>
      </c>
      <c r="H178" s="178">
        <v>-3.7809097961023497E-3</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20586656.400000025</v>
      </c>
      <c r="D180" s="289">
        <v>14357993.97105</v>
      </c>
      <c r="E180" s="289">
        <v>34944650.37105003</v>
      </c>
      <c r="F180" s="290"/>
      <c r="G180" s="290">
        <v>122449.39625000002</v>
      </c>
      <c r="H180" s="179">
        <v>0.25419350713376376</v>
      </c>
      <c r="I180" s="36"/>
      <c r="J180" s="5"/>
    </row>
    <row r="181" spans="1:11" s="28" customFormat="1" ht="10.5" customHeight="1" x14ac:dyDescent="0.2">
      <c r="A181" s="24"/>
      <c r="B181" s="16" t="s">
        <v>387</v>
      </c>
      <c r="C181" s="289">
        <v>6014.3610500000023</v>
      </c>
      <c r="D181" s="289">
        <v>160935.99899999972</v>
      </c>
      <c r="E181" s="289">
        <v>166950.36004999973</v>
      </c>
      <c r="F181" s="290"/>
      <c r="G181" s="290">
        <v>114.56375</v>
      </c>
      <c r="H181" s="179">
        <v>0.319870567027702</v>
      </c>
      <c r="I181" s="36"/>
      <c r="J181" s="5"/>
    </row>
    <row r="182" spans="1:11" s="28" customFormat="1" ht="10.5" customHeight="1" x14ac:dyDescent="0.2">
      <c r="A182" s="24"/>
      <c r="B182" s="16" t="s">
        <v>104</v>
      </c>
      <c r="C182" s="289">
        <v>18322059.540000003</v>
      </c>
      <c r="D182" s="289">
        <v>11481098.980000002</v>
      </c>
      <c r="E182" s="289">
        <v>29803158.520000007</v>
      </c>
      <c r="F182" s="290"/>
      <c r="G182" s="290">
        <v>146765.76999999999</v>
      </c>
      <c r="H182" s="179">
        <v>0.12254807945160295</v>
      </c>
      <c r="I182" s="36"/>
      <c r="J182" s="5"/>
    </row>
    <row r="183" spans="1:11" s="28" customFormat="1" ht="10.5" customHeight="1" x14ac:dyDescent="0.2">
      <c r="A183" s="24"/>
      <c r="B183" s="33" t="s">
        <v>106</v>
      </c>
      <c r="C183" s="289">
        <v>14775853.120000003</v>
      </c>
      <c r="D183" s="289">
        <v>10446436.670000002</v>
      </c>
      <c r="E183" s="289">
        <v>25222289.790000003</v>
      </c>
      <c r="F183" s="290"/>
      <c r="G183" s="290">
        <v>136068.66</v>
      </c>
      <c r="H183" s="179">
        <v>0.1403368835915586</v>
      </c>
      <c r="I183" s="36"/>
      <c r="J183" s="5"/>
    </row>
    <row r="184" spans="1:11" s="28" customFormat="1" ht="10.5" customHeight="1" x14ac:dyDescent="0.2">
      <c r="A184" s="24"/>
      <c r="B184" s="33" t="s">
        <v>304</v>
      </c>
      <c r="C184" s="289">
        <v>353724.38000000018</v>
      </c>
      <c r="D184" s="289">
        <v>960969.59</v>
      </c>
      <c r="E184" s="289">
        <v>1314693.97</v>
      </c>
      <c r="F184" s="290"/>
      <c r="G184" s="290">
        <v>19183.580000000002</v>
      </c>
      <c r="H184" s="179">
        <v>0.30871936509289721</v>
      </c>
      <c r="I184" s="36"/>
      <c r="J184" s="5"/>
    </row>
    <row r="185" spans="1:11" s="28" customFormat="1" ht="10.5" customHeight="1" x14ac:dyDescent="0.2">
      <c r="A185" s="24"/>
      <c r="B185" s="33" t="s">
        <v>305</v>
      </c>
      <c r="C185" s="289">
        <v>580.73</v>
      </c>
      <c r="D185" s="289">
        <v>92042.369999999966</v>
      </c>
      <c r="E185" s="289">
        <v>92623.099999999977</v>
      </c>
      <c r="F185" s="290"/>
      <c r="G185" s="290">
        <v>752.4</v>
      </c>
      <c r="H185" s="179">
        <v>0.35595495663124188</v>
      </c>
      <c r="I185" s="36"/>
      <c r="J185" s="5"/>
    </row>
    <row r="186" spans="1:11" s="28" customFormat="1" ht="10.5" customHeight="1" x14ac:dyDescent="0.2">
      <c r="A186" s="24"/>
      <c r="B186" s="33" t="s">
        <v>306</v>
      </c>
      <c r="C186" s="289">
        <v>3189.2400000000007</v>
      </c>
      <c r="D186" s="289">
        <v>276842.24000000017</v>
      </c>
      <c r="E186" s="289">
        <v>280031.48000000016</v>
      </c>
      <c r="F186" s="290"/>
      <c r="G186" s="290">
        <v>4027.85</v>
      </c>
      <c r="H186" s="179">
        <v>-0.28195404904569199</v>
      </c>
      <c r="I186" s="36"/>
      <c r="J186" s="5"/>
    </row>
    <row r="187" spans="1:11" s="28" customFormat="1" ht="10.5" customHeight="1" x14ac:dyDescent="0.2">
      <c r="A187" s="24"/>
      <c r="B187" s="33" t="s">
        <v>307</v>
      </c>
      <c r="C187" s="289">
        <v>1918538.3800000011</v>
      </c>
      <c r="D187" s="289">
        <v>970430.42999999924</v>
      </c>
      <c r="E187" s="289">
        <v>2888968.81</v>
      </c>
      <c r="F187" s="290"/>
      <c r="G187" s="290">
        <v>14766.390000000003</v>
      </c>
      <c r="H187" s="179">
        <v>0.13596336161288947</v>
      </c>
      <c r="I187" s="36"/>
      <c r="J187" s="5"/>
    </row>
    <row r="188" spans="1:11" s="28" customFormat="1" ht="10.5" customHeight="1" x14ac:dyDescent="0.2">
      <c r="A188" s="24"/>
      <c r="B188" s="33" t="s">
        <v>308</v>
      </c>
      <c r="C188" s="289">
        <v>2484360.589999998</v>
      </c>
      <c r="D188" s="289">
        <v>1000082.1599999997</v>
      </c>
      <c r="E188" s="289">
        <v>3484442.7499999972</v>
      </c>
      <c r="F188" s="290"/>
      <c r="G188" s="290">
        <v>16392.32</v>
      </c>
      <c r="H188" s="179">
        <v>4.6316764544308775E-2</v>
      </c>
      <c r="I188" s="36"/>
      <c r="J188" s="5"/>
      <c r="K188" s="5"/>
    </row>
    <row r="189" spans="1:11" s="28" customFormat="1" ht="10.5" customHeight="1" x14ac:dyDescent="0.2">
      <c r="A189" s="24"/>
      <c r="B189" s="33" t="s">
        <v>309</v>
      </c>
      <c r="C189" s="289">
        <v>10015459.800000004</v>
      </c>
      <c r="D189" s="289">
        <v>7146069.8800000055</v>
      </c>
      <c r="E189" s="289">
        <v>17161529.680000007</v>
      </c>
      <c r="F189" s="290"/>
      <c r="G189" s="290">
        <v>80946.12</v>
      </c>
      <c r="H189" s="179">
        <v>0.16097264098947872</v>
      </c>
      <c r="I189" s="36"/>
      <c r="J189" s="5"/>
      <c r="K189" s="5"/>
    </row>
    <row r="190" spans="1:11" ht="10.5" customHeight="1" x14ac:dyDescent="0.2">
      <c r="B190" s="33" t="s">
        <v>105</v>
      </c>
      <c r="C190" s="289">
        <v>3546206.4200000018</v>
      </c>
      <c r="D190" s="289">
        <v>1034662.3100000002</v>
      </c>
      <c r="E190" s="289">
        <v>4580868.7300000023</v>
      </c>
      <c r="F190" s="290"/>
      <c r="G190" s="290">
        <v>10697.109999999997</v>
      </c>
      <c r="H190" s="179">
        <v>3.3757117895902411E-2</v>
      </c>
      <c r="I190" s="34"/>
    </row>
    <row r="191" spans="1:11" ht="10.5" customHeight="1" x14ac:dyDescent="0.2">
      <c r="B191" s="16" t="s">
        <v>116</v>
      </c>
      <c r="C191" s="289">
        <v>20451578.220000003</v>
      </c>
      <c r="D191" s="289">
        <v>2636780.6300000008</v>
      </c>
      <c r="E191" s="289">
        <v>23088358.850000001</v>
      </c>
      <c r="F191" s="290"/>
      <c r="G191" s="290">
        <v>68426.150000000009</v>
      </c>
      <c r="H191" s="179">
        <v>-3.4006111442244746E-2</v>
      </c>
      <c r="I191" s="34"/>
    </row>
    <row r="192" spans="1:11" ht="10.5" customHeight="1" x14ac:dyDescent="0.2">
      <c r="B192" s="16" t="s">
        <v>117</v>
      </c>
      <c r="C192" s="289">
        <v>13630724.300000004</v>
      </c>
      <c r="D192" s="289">
        <v>2473038.63</v>
      </c>
      <c r="E192" s="289">
        <v>16103762.930000005</v>
      </c>
      <c r="F192" s="290"/>
      <c r="G192" s="290">
        <v>41827.350000000006</v>
      </c>
      <c r="H192" s="179">
        <v>-5.9403952693816597E-2</v>
      </c>
      <c r="I192" s="34"/>
      <c r="K192" s="28"/>
    </row>
    <row r="193" spans="1:11" ht="10.5" customHeight="1" x14ac:dyDescent="0.2">
      <c r="B193" s="16" t="s">
        <v>118</v>
      </c>
      <c r="C193" s="289">
        <v>224194.9800000001</v>
      </c>
      <c r="D193" s="289">
        <v>3813742.7</v>
      </c>
      <c r="E193" s="289">
        <v>4037937.68</v>
      </c>
      <c r="F193" s="290"/>
      <c r="G193" s="290">
        <v>4404.3</v>
      </c>
      <c r="H193" s="179">
        <v>0.11609967393797382</v>
      </c>
      <c r="I193" s="34"/>
      <c r="K193" s="28"/>
    </row>
    <row r="194" spans="1:11" s="28" customFormat="1" ht="10.5" customHeight="1" x14ac:dyDescent="0.2">
      <c r="A194" s="24"/>
      <c r="B194" s="16" t="s">
        <v>115</v>
      </c>
      <c r="C194" s="289">
        <v>2035989.409999999</v>
      </c>
      <c r="D194" s="289">
        <v>2743145.7</v>
      </c>
      <c r="E194" s="289">
        <v>4779135.1099999975</v>
      </c>
      <c r="F194" s="290"/>
      <c r="G194" s="290">
        <v>11211.09</v>
      </c>
      <c r="H194" s="179">
        <v>4.0013325982749315E-2</v>
      </c>
      <c r="I194" s="36"/>
      <c r="J194" s="5"/>
    </row>
    <row r="195" spans="1:11" s="28" customFormat="1" ht="10.5" customHeight="1" x14ac:dyDescent="0.2">
      <c r="A195" s="24"/>
      <c r="B195" s="16" t="s">
        <v>114</v>
      </c>
      <c r="C195" s="289">
        <v>17399.299999999988</v>
      </c>
      <c r="D195" s="289">
        <v>2184767.1500000032</v>
      </c>
      <c r="E195" s="289">
        <v>2202166.450000003</v>
      </c>
      <c r="F195" s="290"/>
      <c r="G195" s="290">
        <v>6393.6000000000013</v>
      </c>
      <c r="H195" s="179">
        <v>6.0216057337658224E-2</v>
      </c>
      <c r="I195" s="36"/>
      <c r="J195" s="5"/>
      <c r="K195" s="5"/>
    </row>
    <row r="196" spans="1:11" s="28" customFormat="1" ht="10.5" customHeight="1" x14ac:dyDescent="0.2">
      <c r="A196" s="24"/>
      <c r="B196" s="16" t="s">
        <v>95</v>
      </c>
      <c r="C196" s="289">
        <v>136184.98000000004</v>
      </c>
      <c r="D196" s="289">
        <v>750251.8</v>
      </c>
      <c r="E196" s="289">
        <v>886436.78000000014</v>
      </c>
      <c r="F196" s="290"/>
      <c r="G196" s="290">
        <v>2390.1600000000003</v>
      </c>
      <c r="H196" s="179">
        <v>-1.982160878596595E-3</v>
      </c>
      <c r="I196" s="36"/>
      <c r="J196" s="5"/>
      <c r="K196" s="5"/>
    </row>
    <row r="197" spans="1:11" ht="10.5" customHeight="1" x14ac:dyDescent="0.2">
      <c r="B197" s="16" t="s">
        <v>381</v>
      </c>
      <c r="C197" s="289">
        <v>9102417.4400000013</v>
      </c>
      <c r="D197" s="289">
        <v>1603794.8174999999</v>
      </c>
      <c r="E197" s="289">
        <v>10706212.257499998</v>
      </c>
      <c r="F197" s="290"/>
      <c r="G197" s="290">
        <v>59065.320000000007</v>
      </c>
      <c r="H197" s="179">
        <v>0.83014878018001914</v>
      </c>
      <c r="I197" s="20"/>
    </row>
    <row r="198" spans="1:11" ht="10.5" customHeight="1" x14ac:dyDescent="0.2">
      <c r="B198" s="16" t="s">
        <v>418</v>
      </c>
      <c r="C198" s="289"/>
      <c r="D198" s="289">
        <v>8004.0000000000009</v>
      </c>
      <c r="E198" s="289">
        <v>8004.0000000000009</v>
      </c>
      <c r="F198" s="290"/>
      <c r="G198" s="290"/>
      <c r="H198" s="179">
        <v>-0.64799312050561353</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466389.64499999996</v>
      </c>
      <c r="E200" s="289">
        <v>466389.64499999996</v>
      </c>
      <c r="F200" s="290"/>
      <c r="G200" s="290"/>
      <c r="H200" s="179"/>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286581.75203999999</v>
      </c>
      <c r="E202" s="289">
        <v>286581.75203999999</v>
      </c>
      <c r="F202" s="290"/>
      <c r="G202" s="290"/>
      <c r="H202" s="179">
        <v>0.1622538025146667</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71162.81</v>
      </c>
      <c r="D206" s="289">
        <v>456319.44999999995</v>
      </c>
      <c r="E206" s="289">
        <v>527482.26</v>
      </c>
      <c r="F206" s="290"/>
      <c r="G206" s="290">
        <v>1903.51</v>
      </c>
      <c r="H206" s="179">
        <v>0.24425088989339727</v>
      </c>
      <c r="I206" s="34"/>
    </row>
    <row r="207" spans="1:11" ht="10.5" customHeight="1" x14ac:dyDescent="0.2">
      <c r="B207" s="16" t="s">
        <v>388</v>
      </c>
      <c r="C207" s="289">
        <v>2813.6389500000009</v>
      </c>
      <c r="D207" s="289">
        <v>139674.00100000025</v>
      </c>
      <c r="E207" s="289">
        <v>142487.63995000024</v>
      </c>
      <c r="F207" s="290"/>
      <c r="G207" s="290">
        <v>83.436250000000001</v>
      </c>
      <c r="H207" s="179">
        <v>5.1685321535271278E-2</v>
      </c>
      <c r="I207" s="34"/>
    </row>
    <row r="208" spans="1:11" ht="10.5" customHeight="1" x14ac:dyDescent="0.2">
      <c r="B208" s="16" t="s">
        <v>94</v>
      </c>
      <c r="C208" s="289">
        <v>1057.8</v>
      </c>
      <c r="D208" s="289">
        <v>31863</v>
      </c>
      <c r="E208" s="289">
        <v>32920.800000000003</v>
      </c>
      <c r="F208" s="290"/>
      <c r="G208" s="290"/>
      <c r="H208" s="179">
        <v>-0.17031075038931687</v>
      </c>
      <c r="I208" s="34"/>
      <c r="K208" s="28"/>
    </row>
    <row r="209" spans="1:11" ht="10.5" customHeight="1" x14ac:dyDescent="0.2">
      <c r="B209" s="16" t="s">
        <v>92</v>
      </c>
      <c r="C209" s="289">
        <v>26106.009999999995</v>
      </c>
      <c r="D209" s="289">
        <v>3484.7</v>
      </c>
      <c r="E209" s="289">
        <v>29590.709999999992</v>
      </c>
      <c r="F209" s="290"/>
      <c r="G209" s="290"/>
      <c r="H209" s="179">
        <v>6.2911423778614806E-2</v>
      </c>
      <c r="I209" s="34"/>
    </row>
    <row r="210" spans="1:11" s="28" customFormat="1" ht="10.5" customHeight="1" x14ac:dyDescent="0.2">
      <c r="A210" s="24"/>
      <c r="B210" s="16" t="s">
        <v>93</v>
      </c>
      <c r="C210" s="289">
        <v>26441.850000000002</v>
      </c>
      <c r="D210" s="289">
        <v>4788.5</v>
      </c>
      <c r="E210" s="289">
        <v>31230.350000000002</v>
      </c>
      <c r="F210" s="290"/>
      <c r="G210" s="290"/>
      <c r="H210" s="179">
        <v>0.26641803573180955</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116368.67</v>
      </c>
      <c r="D212" s="289">
        <v>816899.60000000009</v>
      </c>
      <c r="E212" s="289">
        <v>933268.27000000014</v>
      </c>
      <c r="F212" s="290"/>
      <c r="G212" s="290">
        <v>3348.34</v>
      </c>
      <c r="H212" s="179">
        <v>0.70564929411808763</v>
      </c>
      <c r="I212" s="34"/>
    </row>
    <row r="213" spans="1:11" ht="10.5" customHeight="1" x14ac:dyDescent="0.2">
      <c r="B213" s="16" t="s">
        <v>107</v>
      </c>
      <c r="C213" s="289"/>
      <c r="D213" s="289"/>
      <c r="E213" s="289"/>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c r="E216" s="289"/>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7224.7000000000016</v>
      </c>
      <c r="D218" s="289">
        <v>11035.38</v>
      </c>
      <c r="E218" s="289">
        <v>18260.080000000002</v>
      </c>
      <c r="F218" s="290"/>
      <c r="G218" s="290">
        <v>65.400000000000006</v>
      </c>
      <c r="H218" s="179">
        <v>0.65051978490910867</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4944.3500000000004</v>
      </c>
      <c r="D221" s="295">
        <v>2653.33</v>
      </c>
      <c r="E221" s="295">
        <v>7597.68</v>
      </c>
      <c r="F221" s="296"/>
      <c r="G221" s="296">
        <v>144</v>
      </c>
      <c r="H221" s="190"/>
      <c r="I221" s="47"/>
      <c r="J221" s="5"/>
    </row>
    <row r="222" spans="1:11" s="28" customFormat="1" ht="10.5" customHeight="1" x14ac:dyDescent="0.2">
      <c r="A222" s="24"/>
      <c r="B222" s="16" t="s">
        <v>382</v>
      </c>
      <c r="C222" s="295"/>
      <c r="D222" s="295">
        <v>450</v>
      </c>
      <c r="E222" s="295">
        <v>450</v>
      </c>
      <c r="F222" s="296"/>
      <c r="G222" s="296"/>
      <c r="H222" s="190">
        <v>-0.30833077159545041</v>
      </c>
      <c r="I222" s="47"/>
      <c r="J222" s="5"/>
    </row>
    <row r="223" spans="1:11" s="28" customFormat="1" ht="10.5" customHeight="1" x14ac:dyDescent="0.2">
      <c r="A223" s="24"/>
      <c r="B223" s="268" t="s">
        <v>255</v>
      </c>
      <c r="C223" s="295"/>
      <c r="D223" s="295">
        <v>22800</v>
      </c>
      <c r="E223" s="295">
        <v>22800</v>
      </c>
      <c r="F223" s="296"/>
      <c r="G223" s="296"/>
      <c r="H223" s="190">
        <v>-5.5900621118012417E-2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1707.3541999999998</v>
      </c>
      <c r="E227" s="295">
        <v>1707.3541999999998</v>
      </c>
      <c r="F227" s="296"/>
      <c r="G227" s="296"/>
      <c r="H227" s="190"/>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4548.9518000000007</v>
      </c>
      <c r="E229" s="295">
        <v>4548.9518000000007</v>
      </c>
      <c r="F229" s="296"/>
      <c r="G229" s="296"/>
      <c r="H229" s="190">
        <v>-0.2589521612631015</v>
      </c>
      <c r="I229" s="47"/>
      <c r="J229" s="5"/>
    </row>
    <row r="230" spans="1:11" s="28" customFormat="1" ht="10.5" customHeight="1" x14ac:dyDescent="0.2">
      <c r="A230" s="24"/>
      <c r="B230" s="16" t="s">
        <v>374</v>
      </c>
      <c r="C230" s="295">
        <v>12423</v>
      </c>
      <c r="D230" s="295">
        <v>10598.962500000005</v>
      </c>
      <c r="E230" s="295">
        <v>23021.962500000005</v>
      </c>
      <c r="F230" s="296"/>
      <c r="G230" s="296">
        <v>48</v>
      </c>
      <c r="H230" s="190">
        <v>0.14095701382189785</v>
      </c>
      <c r="I230" s="47"/>
      <c r="J230" s="5"/>
    </row>
    <row r="231" spans="1:11" s="28" customFormat="1" ht="10.5" customHeight="1" x14ac:dyDescent="0.2">
      <c r="A231" s="24"/>
      <c r="B231" s="16" t="s">
        <v>420</v>
      </c>
      <c r="C231" s="295"/>
      <c r="D231" s="295">
        <v>260847.01750000002</v>
      </c>
      <c r="E231" s="295">
        <v>260847.01750000002</v>
      </c>
      <c r="F231" s="296"/>
      <c r="G231" s="296"/>
      <c r="H231" s="190"/>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33839.830000000009</v>
      </c>
      <c r="D234" s="295">
        <v>172810.92047599991</v>
      </c>
      <c r="E234" s="295">
        <v>206650.75047599993</v>
      </c>
      <c r="F234" s="296"/>
      <c r="G234" s="296">
        <v>919.98763600000007</v>
      </c>
      <c r="H234" s="190">
        <v>0.18292145797062465</v>
      </c>
      <c r="I234" s="47"/>
      <c r="J234" s="5"/>
      <c r="K234" s="5"/>
    </row>
    <row r="235" spans="1:11" s="28" customFormat="1" ht="10.5" customHeight="1" x14ac:dyDescent="0.2">
      <c r="A235" s="24"/>
      <c r="B235" s="16" t="s">
        <v>283</v>
      </c>
      <c r="C235" s="295"/>
      <c r="D235" s="295">
        <v>-105912</v>
      </c>
      <c r="E235" s="295">
        <v>-105912</v>
      </c>
      <c r="F235" s="296"/>
      <c r="G235" s="296">
        <v>-168</v>
      </c>
      <c r="H235" s="190">
        <v>0.25726495726495724</v>
      </c>
      <c r="I235" s="47"/>
      <c r="J235" s="5"/>
    </row>
    <row r="236" spans="1:11" s="28" customFormat="1" ht="12.75" customHeight="1" x14ac:dyDescent="0.2">
      <c r="A236" s="24"/>
      <c r="B236" s="16" t="s">
        <v>279</v>
      </c>
      <c r="C236" s="295">
        <v>25</v>
      </c>
      <c r="D236" s="295">
        <v>-1625374</v>
      </c>
      <c r="E236" s="295">
        <v>-1625349</v>
      </c>
      <c r="F236" s="296"/>
      <c r="G236" s="296">
        <v>-7011</v>
      </c>
      <c r="H236" s="190">
        <v>0.29037121367293373</v>
      </c>
      <c r="I236" s="47"/>
    </row>
    <row r="237" spans="1:11" ht="10.5" customHeight="1" x14ac:dyDescent="0.2">
      <c r="B237" s="35" t="s">
        <v>245</v>
      </c>
      <c r="C237" s="297">
        <v>84815626.590000048</v>
      </c>
      <c r="D237" s="297">
        <v>43175720.942065999</v>
      </c>
      <c r="E237" s="297">
        <v>127991347.53206605</v>
      </c>
      <c r="F237" s="298"/>
      <c r="G237" s="298">
        <v>462381.37388600002</v>
      </c>
      <c r="H237" s="180">
        <v>0.13139199673587543</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436161033.48999995</v>
      </c>
      <c r="D239" s="295">
        <v>252795098.75471503</v>
      </c>
      <c r="E239" s="295">
        <v>688956132.24471498</v>
      </c>
      <c r="F239" s="296">
        <v>28477120.009999994</v>
      </c>
      <c r="G239" s="296">
        <v>3979487.7430000002</v>
      </c>
      <c r="H239" s="190">
        <v>0.15251038242686699</v>
      </c>
      <c r="I239" s="47"/>
    </row>
    <row r="240" spans="1:11" ht="10.5" customHeight="1" x14ac:dyDescent="0.2">
      <c r="B240" s="16" t="s">
        <v>387</v>
      </c>
      <c r="C240" s="295">
        <v>96804.43987100001</v>
      </c>
      <c r="D240" s="295">
        <v>7094207.4402789995</v>
      </c>
      <c r="E240" s="295">
        <v>7191011.8801499978</v>
      </c>
      <c r="F240" s="296">
        <v>48036.939699999995</v>
      </c>
      <c r="G240" s="296">
        <v>1229.4087</v>
      </c>
      <c r="H240" s="190">
        <v>0.1623177624138723</v>
      </c>
      <c r="I240" s="47"/>
    </row>
    <row r="241" spans="2:9" ht="10.5" customHeight="1" x14ac:dyDescent="0.2">
      <c r="B241" s="16" t="s">
        <v>104</v>
      </c>
      <c r="C241" s="295">
        <v>320479205.36000013</v>
      </c>
      <c r="D241" s="295">
        <v>594909154.08999956</v>
      </c>
      <c r="E241" s="295">
        <v>915388359.44999981</v>
      </c>
      <c r="F241" s="296">
        <v>298250838.15999979</v>
      </c>
      <c r="G241" s="296">
        <v>5462329.5099999998</v>
      </c>
      <c r="H241" s="190">
        <v>0.11891498357347552</v>
      </c>
      <c r="I241" s="47"/>
    </row>
    <row r="242" spans="2:9" ht="10.5" customHeight="1" x14ac:dyDescent="0.2">
      <c r="B242" s="33" t="s">
        <v>106</v>
      </c>
      <c r="C242" s="295">
        <v>294259793.68000013</v>
      </c>
      <c r="D242" s="295">
        <v>586221611.52999973</v>
      </c>
      <c r="E242" s="295">
        <v>880481405.20999968</v>
      </c>
      <c r="F242" s="296">
        <v>294621902.88999981</v>
      </c>
      <c r="G242" s="296">
        <v>5232607.3999999994</v>
      </c>
      <c r="H242" s="190">
        <v>0.12195987294483945</v>
      </c>
      <c r="I242" s="47"/>
    </row>
    <row r="243" spans="2:9" ht="10.5" customHeight="1" x14ac:dyDescent="0.2">
      <c r="B243" s="33" t="s">
        <v>304</v>
      </c>
      <c r="C243" s="295">
        <v>8000118.8799999999</v>
      </c>
      <c r="D243" s="295">
        <v>146030157.37999994</v>
      </c>
      <c r="E243" s="295">
        <v>154030276.25999993</v>
      </c>
      <c r="F243" s="296">
        <v>123509956.42999993</v>
      </c>
      <c r="G243" s="296">
        <v>977729.89999999991</v>
      </c>
      <c r="H243" s="190">
        <v>0.10567506112398095</v>
      </c>
      <c r="I243" s="47"/>
    </row>
    <row r="244" spans="2:9" ht="10.5" customHeight="1" x14ac:dyDescent="0.2">
      <c r="B244" s="33" t="s">
        <v>305</v>
      </c>
      <c r="C244" s="295">
        <v>26277.520000000004</v>
      </c>
      <c r="D244" s="295">
        <v>3430790.3700000024</v>
      </c>
      <c r="E244" s="295">
        <v>3457067.8900000025</v>
      </c>
      <c r="F244" s="296">
        <v>3310688.3200000031</v>
      </c>
      <c r="G244" s="296">
        <v>16411.98</v>
      </c>
      <c r="H244" s="190">
        <v>-2.8284502951031132E-2</v>
      </c>
      <c r="I244" s="47"/>
    </row>
    <row r="245" spans="2:9" ht="10.5" customHeight="1" x14ac:dyDescent="0.2">
      <c r="B245" s="33" t="s">
        <v>306</v>
      </c>
      <c r="C245" s="295">
        <v>380079.81000000041</v>
      </c>
      <c r="D245" s="295">
        <v>66237060.769999988</v>
      </c>
      <c r="E245" s="295">
        <v>66617140.579999983</v>
      </c>
      <c r="F245" s="296">
        <v>64823706.93999999</v>
      </c>
      <c r="G245" s="296">
        <v>409709.4</v>
      </c>
      <c r="H245" s="190">
        <v>8.867808149951073E-2</v>
      </c>
      <c r="I245" s="47"/>
    </row>
    <row r="246" spans="2:9" ht="10.5" customHeight="1" x14ac:dyDescent="0.2">
      <c r="B246" s="33" t="s">
        <v>307</v>
      </c>
      <c r="C246" s="295">
        <v>72484962.25999999</v>
      </c>
      <c r="D246" s="295">
        <v>60899431.639999889</v>
      </c>
      <c r="E246" s="295">
        <v>133384393.89999989</v>
      </c>
      <c r="F246" s="296">
        <v>5883316.4400000041</v>
      </c>
      <c r="G246" s="296">
        <v>866496.53</v>
      </c>
      <c r="H246" s="190">
        <v>0.11068829673254399</v>
      </c>
      <c r="I246" s="47"/>
    </row>
    <row r="247" spans="2:9" ht="10.5" customHeight="1" x14ac:dyDescent="0.2">
      <c r="B247" s="33" t="s">
        <v>308</v>
      </c>
      <c r="C247" s="295">
        <v>93795137.930000007</v>
      </c>
      <c r="D247" s="295">
        <v>81504363.459999949</v>
      </c>
      <c r="E247" s="295">
        <v>175299501.38999996</v>
      </c>
      <c r="F247" s="296">
        <v>24049276.019999981</v>
      </c>
      <c r="G247" s="296">
        <v>984121.77</v>
      </c>
      <c r="H247" s="190">
        <v>0.10369574802031689</v>
      </c>
      <c r="I247" s="47"/>
    </row>
    <row r="248" spans="2:9" ht="10.5" customHeight="1" x14ac:dyDescent="0.2">
      <c r="B248" s="33" t="s">
        <v>309</v>
      </c>
      <c r="C248" s="295">
        <v>119573217.28000015</v>
      </c>
      <c r="D248" s="295">
        <v>228119807.90999985</v>
      </c>
      <c r="E248" s="295">
        <v>347693025.18999994</v>
      </c>
      <c r="F248" s="296">
        <v>73044958.73999989</v>
      </c>
      <c r="G248" s="296">
        <v>1978137.8199999998</v>
      </c>
      <c r="H248" s="190">
        <v>0.15209380300098485</v>
      </c>
      <c r="I248" s="47"/>
    </row>
    <row r="249" spans="2:9" ht="10.5" customHeight="1" x14ac:dyDescent="0.2">
      <c r="B249" s="33" t="s">
        <v>105</v>
      </c>
      <c r="C249" s="295">
        <v>26219411.679999951</v>
      </c>
      <c r="D249" s="295">
        <v>8687542.5599999968</v>
      </c>
      <c r="E249" s="295">
        <v>34906954.23999995</v>
      </c>
      <c r="F249" s="296">
        <v>3628935.2700000023</v>
      </c>
      <c r="G249" s="296">
        <v>229722.11000000002</v>
      </c>
      <c r="H249" s="190">
        <v>4.7227480226881502E-2</v>
      </c>
      <c r="I249" s="47"/>
    </row>
    <row r="250" spans="2:9" ht="10.5" customHeight="1" x14ac:dyDescent="0.2">
      <c r="B250" s="16" t="s">
        <v>116</v>
      </c>
      <c r="C250" s="295">
        <v>128232687.55000015</v>
      </c>
      <c r="D250" s="295">
        <v>14313436.949999971</v>
      </c>
      <c r="E250" s="295">
        <v>142546124.50000012</v>
      </c>
      <c r="F250" s="296">
        <v>166652.79999999999</v>
      </c>
      <c r="G250" s="296">
        <v>1060739.9800000002</v>
      </c>
      <c r="H250" s="190">
        <v>-2.6892848316764639E-2</v>
      </c>
      <c r="I250" s="47"/>
    </row>
    <row r="251" spans="2:9" ht="10.5" customHeight="1" x14ac:dyDescent="0.2">
      <c r="B251" s="16" t="s">
        <v>117</v>
      </c>
      <c r="C251" s="295">
        <v>81739935.919999987</v>
      </c>
      <c r="D251" s="295">
        <v>11451169.180000002</v>
      </c>
      <c r="E251" s="295">
        <v>93191105.100000009</v>
      </c>
      <c r="F251" s="296">
        <v>5684.1200000000008</v>
      </c>
      <c r="G251" s="296">
        <v>599681.76</v>
      </c>
      <c r="H251" s="190">
        <v>-5.0664766100840031E-2</v>
      </c>
      <c r="I251" s="47"/>
    </row>
    <row r="252" spans="2:9" ht="10.5" customHeight="1" x14ac:dyDescent="0.2">
      <c r="B252" s="16" t="s">
        <v>118</v>
      </c>
      <c r="C252" s="295">
        <v>2118668.1799999997</v>
      </c>
      <c r="D252" s="295">
        <v>39269877.649999999</v>
      </c>
      <c r="E252" s="295">
        <v>41388545.829999998</v>
      </c>
      <c r="F252" s="296"/>
      <c r="G252" s="296">
        <v>203088.25999999998</v>
      </c>
      <c r="H252" s="190">
        <v>0.12194857044789975</v>
      </c>
      <c r="I252" s="47"/>
    </row>
    <row r="253" spans="2:9" ht="10.5" customHeight="1" x14ac:dyDescent="0.2">
      <c r="B253" s="16" t="s">
        <v>100</v>
      </c>
      <c r="C253" s="295">
        <v>8205361.6199999927</v>
      </c>
      <c r="D253" s="295">
        <v>37939668.200040005</v>
      </c>
      <c r="E253" s="295">
        <v>46145029.820039995</v>
      </c>
      <c r="F253" s="296">
        <v>28631.21</v>
      </c>
      <c r="G253" s="296">
        <v>156598.00000000003</v>
      </c>
      <c r="H253" s="190">
        <v>1.7068253248759158E-2</v>
      </c>
      <c r="I253" s="47"/>
    </row>
    <row r="254" spans="2:9" ht="10.5" customHeight="1" x14ac:dyDescent="0.2">
      <c r="B254" s="16" t="s">
        <v>388</v>
      </c>
      <c r="C254" s="295">
        <v>12876.490128999987</v>
      </c>
      <c r="D254" s="295">
        <v>1885437.6297210003</v>
      </c>
      <c r="E254" s="295">
        <v>1898314.1198500004</v>
      </c>
      <c r="F254" s="296">
        <v>4790.5602999999983</v>
      </c>
      <c r="G254" s="296">
        <v>297.09129999999993</v>
      </c>
      <c r="H254" s="190">
        <v>3.8855212666928596E-2</v>
      </c>
      <c r="I254" s="20"/>
    </row>
    <row r="255" spans="2:9" ht="10.5" customHeight="1" x14ac:dyDescent="0.2">
      <c r="B255" s="16" t="s">
        <v>107</v>
      </c>
      <c r="C255" s="295"/>
      <c r="D255" s="295">
        <v>171095682.20999998</v>
      </c>
      <c r="E255" s="295">
        <v>171095682.20999998</v>
      </c>
      <c r="F255" s="296">
        <v>169595082.20999998</v>
      </c>
      <c r="G255" s="296">
        <v>875840.4099999998</v>
      </c>
      <c r="H255" s="190">
        <v>0.18900454401638211</v>
      </c>
      <c r="I255" s="47"/>
    </row>
    <row r="256" spans="2:9" ht="10.5" customHeight="1" x14ac:dyDescent="0.2">
      <c r="B256" s="33" t="s">
        <v>110</v>
      </c>
      <c r="C256" s="289"/>
      <c r="D256" s="289">
        <v>47535506.49000001</v>
      </c>
      <c r="E256" s="289">
        <v>47535506.49000001</v>
      </c>
      <c r="F256" s="290">
        <v>47535506.49000001</v>
      </c>
      <c r="G256" s="290">
        <v>248029.43999999989</v>
      </c>
      <c r="H256" s="179">
        <v>0.16406200562596451</v>
      </c>
      <c r="I256" s="47"/>
    </row>
    <row r="257" spans="2:9" ht="10.5" customHeight="1" x14ac:dyDescent="0.2">
      <c r="B257" s="33" t="s">
        <v>109</v>
      </c>
      <c r="C257" s="295"/>
      <c r="D257" s="295">
        <v>90255375.719999984</v>
      </c>
      <c r="E257" s="295">
        <v>90255375.719999984</v>
      </c>
      <c r="F257" s="296">
        <v>90255375.719999984</v>
      </c>
      <c r="G257" s="296">
        <v>454060.96999999991</v>
      </c>
      <c r="H257" s="190">
        <v>0.18353620694907358</v>
      </c>
      <c r="I257" s="47"/>
    </row>
    <row r="258" spans="2:9" ht="10.5" customHeight="1" x14ac:dyDescent="0.2">
      <c r="B258" s="33" t="s">
        <v>112</v>
      </c>
      <c r="C258" s="295"/>
      <c r="D258" s="295">
        <v>32939800</v>
      </c>
      <c r="E258" s="295">
        <v>32939800</v>
      </c>
      <c r="F258" s="296">
        <v>31804200</v>
      </c>
      <c r="G258" s="296">
        <v>172250</v>
      </c>
      <c r="H258" s="190">
        <v>0.24253013337759288</v>
      </c>
      <c r="I258" s="47"/>
    </row>
    <row r="259" spans="2:9" ht="10.5" customHeight="1" x14ac:dyDescent="0.2">
      <c r="B259" s="33" t="s">
        <v>111</v>
      </c>
      <c r="C259" s="295"/>
      <c r="D259" s="295">
        <v>365000</v>
      </c>
      <c r="E259" s="295">
        <v>365000</v>
      </c>
      <c r="F259" s="296"/>
      <c r="G259" s="296">
        <v>1500</v>
      </c>
      <c r="H259" s="190">
        <v>0.24559775041633669</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78995.648517999987</v>
      </c>
      <c r="E263" s="295">
        <v>78995.648517999987</v>
      </c>
      <c r="F263" s="296"/>
      <c r="G263" s="296"/>
      <c r="H263" s="190">
        <v>0.23829066415431255</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13028059.570000025</v>
      </c>
      <c r="D266" s="295">
        <v>12160134.899999997</v>
      </c>
      <c r="E266" s="295">
        <v>25188194.470000025</v>
      </c>
      <c r="F266" s="296">
        <v>1313394.9899999995</v>
      </c>
      <c r="G266" s="296">
        <v>138926.01000000004</v>
      </c>
      <c r="H266" s="190">
        <v>5.4900711840944583E-2</v>
      </c>
      <c r="I266" s="47"/>
    </row>
    <row r="267" spans="2:9" ht="10.5" customHeight="1" x14ac:dyDescent="0.2">
      <c r="B267" s="16" t="s">
        <v>114</v>
      </c>
      <c r="C267" s="295">
        <v>144180.63999999984</v>
      </c>
      <c r="D267" s="295">
        <v>9258887.7899999823</v>
      </c>
      <c r="E267" s="295">
        <v>9403068.4299999829</v>
      </c>
      <c r="F267" s="296">
        <v>511.03000000000003</v>
      </c>
      <c r="G267" s="296">
        <v>48976.200000000019</v>
      </c>
      <c r="H267" s="190">
        <v>0.14257234929809948</v>
      </c>
      <c r="I267" s="47"/>
    </row>
    <row r="268" spans="2:9" ht="10.5" customHeight="1" x14ac:dyDescent="0.2">
      <c r="B268" s="16" t="s">
        <v>123</v>
      </c>
      <c r="C268" s="295">
        <v>3122802.3699999931</v>
      </c>
      <c r="D268" s="295">
        <v>16255140.03999998</v>
      </c>
      <c r="E268" s="295">
        <v>19377942.409999974</v>
      </c>
      <c r="F268" s="296">
        <v>6082.21</v>
      </c>
      <c r="G268" s="296">
        <v>133306.69</v>
      </c>
      <c r="H268" s="190">
        <v>0.10198916676031167</v>
      </c>
      <c r="I268" s="47"/>
    </row>
    <row r="269" spans="2:9" ht="10.5" customHeight="1" x14ac:dyDescent="0.2">
      <c r="B269" s="16" t="s">
        <v>95</v>
      </c>
      <c r="C269" s="295">
        <v>527318.71</v>
      </c>
      <c r="D269" s="295">
        <v>4085048.3</v>
      </c>
      <c r="E269" s="295">
        <v>4612367.01</v>
      </c>
      <c r="F269" s="296">
        <v>3606413.95</v>
      </c>
      <c r="G269" s="296">
        <v>10575.400000000001</v>
      </c>
      <c r="H269" s="190">
        <v>1.528438544885713E-2</v>
      </c>
      <c r="I269" s="47"/>
    </row>
    <row r="270" spans="2:9" ht="10.5" customHeight="1" x14ac:dyDescent="0.2">
      <c r="B270" s="16" t="s">
        <v>422</v>
      </c>
      <c r="C270" s="295">
        <v>18087638.080000009</v>
      </c>
      <c r="D270" s="295">
        <v>8083625.442499999</v>
      </c>
      <c r="E270" s="295">
        <v>26171263.522500008</v>
      </c>
      <c r="F270" s="296">
        <v>19344.899999999998</v>
      </c>
      <c r="G270" s="296">
        <v>152709.5</v>
      </c>
      <c r="H270" s="190">
        <v>0.39914495785136062</v>
      </c>
      <c r="I270" s="47"/>
    </row>
    <row r="271" spans="2:9" ht="10.5" customHeight="1" x14ac:dyDescent="0.2">
      <c r="B271" s="16" t="s">
        <v>418</v>
      </c>
      <c r="C271" s="295"/>
      <c r="D271" s="295">
        <v>89820.574743999998</v>
      </c>
      <c r="E271" s="295">
        <v>89820.574743999998</v>
      </c>
      <c r="F271" s="296"/>
      <c r="G271" s="296">
        <v>3864</v>
      </c>
      <c r="H271" s="190">
        <v>-5.5645458999847852E-2</v>
      </c>
      <c r="I271" s="47"/>
    </row>
    <row r="272" spans="2:9" ht="10.5" customHeight="1" x14ac:dyDescent="0.2">
      <c r="B272" s="16" t="s">
        <v>444</v>
      </c>
      <c r="C272" s="295"/>
      <c r="D272" s="295">
        <v>809799.40032999997</v>
      </c>
      <c r="E272" s="295">
        <v>809799.40032999997</v>
      </c>
      <c r="F272" s="296"/>
      <c r="G272" s="296"/>
      <c r="H272" s="190">
        <v>-7.9015097795611E-2</v>
      </c>
      <c r="I272" s="34"/>
    </row>
    <row r="273" spans="2:11" ht="10.5" customHeight="1" x14ac:dyDescent="0.2">
      <c r="B273" s="16" t="s">
        <v>441</v>
      </c>
      <c r="C273" s="295"/>
      <c r="D273" s="295">
        <v>13677040.740419999</v>
      </c>
      <c r="E273" s="295">
        <v>13677040.740419999</v>
      </c>
      <c r="F273" s="296"/>
      <c r="G273" s="296"/>
      <c r="H273" s="190">
        <v>0.90500646981699862</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286581.75203999999</v>
      </c>
      <c r="E275" s="295">
        <v>286581.75203999999</v>
      </c>
      <c r="F275" s="296"/>
      <c r="G275" s="296"/>
      <c r="H275" s="190">
        <v>0.1622538025146667</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115437.5</v>
      </c>
      <c r="E278" s="295">
        <v>115437.5</v>
      </c>
      <c r="F278" s="296"/>
      <c r="G278" s="296"/>
      <c r="H278" s="190">
        <v>-0.30876198492319196</v>
      </c>
      <c r="I278" s="47"/>
    </row>
    <row r="279" spans="2:11" ht="10.5" customHeight="1" x14ac:dyDescent="0.2">
      <c r="B279" s="269" t="s">
        <v>412</v>
      </c>
      <c r="C279" s="295"/>
      <c r="D279" s="295">
        <v>157750.247535</v>
      </c>
      <c r="E279" s="295">
        <v>157750.247535</v>
      </c>
      <c r="F279" s="296"/>
      <c r="G279" s="296"/>
      <c r="H279" s="190"/>
      <c r="I279" s="47"/>
    </row>
    <row r="280" spans="2:11" ht="10.5" customHeight="1" x14ac:dyDescent="0.2">
      <c r="B280" s="16" t="s">
        <v>94</v>
      </c>
      <c r="C280" s="295">
        <v>28081.879999999983</v>
      </c>
      <c r="D280" s="295">
        <v>586880.51</v>
      </c>
      <c r="E280" s="295">
        <v>614962.39</v>
      </c>
      <c r="F280" s="296"/>
      <c r="G280" s="296">
        <v>2038.2</v>
      </c>
      <c r="H280" s="190">
        <v>-4.6921197400445758E-3</v>
      </c>
      <c r="I280" s="47"/>
    </row>
    <row r="281" spans="2:11" ht="10.5" customHeight="1" x14ac:dyDescent="0.2">
      <c r="B281" s="16" t="s">
        <v>92</v>
      </c>
      <c r="C281" s="295">
        <v>144215.76</v>
      </c>
      <c r="D281" s="295">
        <v>23443.210000000003</v>
      </c>
      <c r="E281" s="295">
        <v>167658.97</v>
      </c>
      <c r="F281" s="296">
        <v>890.63</v>
      </c>
      <c r="G281" s="296">
        <v>522.05999999999995</v>
      </c>
      <c r="H281" s="190">
        <v>-0.28091440491355602</v>
      </c>
      <c r="I281" s="47"/>
    </row>
    <row r="282" spans="2:11" ht="10.5" customHeight="1" x14ac:dyDescent="0.2">
      <c r="B282" s="16" t="s">
        <v>93</v>
      </c>
      <c r="C282" s="295">
        <v>250727.91</v>
      </c>
      <c r="D282" s="295">
        <v>36740.6</v>
      </c>
      <c r="E282" s="295">
        <v>287468.51</v>
      </c>
      <c r="F282" s="296">
        <v>175.56000000000017</v>
      </c>
      <c r="G282" s="296">
        <v>679.95</v>
      </c>
      <c r="H282" s="190">
        <v>-0.19166549293012192</v>
      </c>
      <c r="I282" s="47"/>
    </row>
    <row r="283" spans="2:11" ht="10.5" customHeight="1" x14ac:dyDescent="0.2">
      <c r="B283" s="16" t="s">
        <v>91</v>
      </c>
      <c r="C283" s="295">
        <v>224348.64000000004</v>
      </c>
      <c r="D283" s="295">
        <v>150739.65000000002</v>
      </c>
      <c r="E283" s="295">
        <v>375088.29000000004</v>
      </c>
      <c r="F283" s="296">
        <v>21991.98</v>
      </c>
      <c r="G283" s="296">
        <v>1956</v>
      </c>
      <c r="H283" s="190">
        <v>0.29350486481296922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246189.52000000008</v>
      </c>
      <c r="D285" s="295">
        <v>228963.61</v>
      </c>
      <c r="E285" s="295">
        <v>475153.13000000006</v>
      </c>
      <c r="F285" s="296">
        <v>93.6</v>
      </c>
      <c r="G285" s="296">
        <v>3028.9200000000005</v>
      </c>
      <c r="H285" s="190">
        <v>0.42627143764302278</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156203</v>
      </c>
      <c r="E287" s="295">
        <v>156203</v>
      </c>
      <c r="F287" s="296"/>
      <c r="G287" s="296">
        <v>950</v>
      </c>
      <c r="H287" s="190">
        <v>-0.12183195154764326</v>
      </c>
      <c r="I287" s="47"/>
    </row>
    <row r="288" spans="2:11" ht="10.5" customHeight="1" x14ac:dyDescent="0.2">
      <c r="B288" s="268" t="s">
        <v>255</v>
      </c>
      <c r="C288" s="295"/>
      <c r="D288" s="295">
        <v>374577.56</v>
      </c>
      <c r="E288" s="295">
        <v>374577.56</v>
      </c>
      <c r="F288" s="296">
        <v>351777.56</v>
      </c>
      <c r="G288" s="296">
        <v>3007.36</v>
      </c>
      <c r="H288" s="190">
        <v>-6.2913070949285221E-2</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2736963.8766999994</v>
      </c>
      <c r="E290" s="295">
        <v>2736963.8766999994</v>
      </c>
      <c r="F290" s="296"/>
      <c r="G290" s="296"/>
      <c r="H290" s="190">
        <v>0.57305865700884873</v>
      </c>
      <c r="I290" s="47"/>
      <c r="K290" s="28"/>
    </row>
    <row r="291" spans="1:11" ht="10.5" customHeight="1" x14ac:dyDescent="0.2">
      <c r="B291" s="16" t="s">
        <v>374</v>
      </c>
      <c r="C291" s="295">
        <v>128177</v>
      </c>
      <c r="D291" s="295">
        <v>119121.66250000001</v>
      </c>
      <c r="E291" s="295">
        <v>247298.66250000001</v>
      </c>
      <c r="F291" s="296"/>
      <c r="G291" s="296">
        <v>870</v>
      </c>
      <c r="H291" s="190">
        <v>6.439642908346177E-2</v>
      </c>
      <c r="I291" s="47"/>
      <c r="K291" s="28"/>
    </row>
    <row r="292" spans="1:11" ht="10.5" customHeight="1" x14ac:dyDescent="0.2">
      <c r="B292" s="16" t="s">
        <v>420</v>
      </c>
      <c r="C292" s="295"/>
      <c r="D292" s="295">
        <v>4095255.8026510002</v>
      </c>
      <c r="E292" s="295">
        <v>4095255.8026510002</v>
      </c>
      <c r="F292" s="296"/>
      <c r="G292" s="296"/>
      <c r="H292" s="190">
        <v>0.2442129209575985</v>
      </c>
      <c r="I292" s="47"/>
      <c r="K292" s="28"/>
    </row>
    <row r="293" spans="1:11" ht="10.5" customHeight="1" x14ac:dyDescent="0.2">
      <c r="B293" s="574" t="s">
        <v>460</v>
      </c>
      <c r="C293" s="295"/>
      <c r="D293" s="295">
        <v>6311</v>
      </c>
      <c r="E293" s="295">
        <v>6311</v>
      </c>
      <c r="F293" s="296"/>
      <c r="G293" s="296"/>
      <c r="H293" s="190">
        <v>-0.9699481914630198</v>
      </c>
      <c r="I293" s="47"/>
      <c r="K293" s="28"/>
    </row>
    <row r="294" spans="1:11" ht="13.5" customHeight="1" x14ac:dyDescent="0.2">
      <c r="B294" s="16" t="s">
        <v>99</v>
      </c>
      <c r="C294" s="295">
        <v>573864.35000000068</v>
      </c>
      <c r="D294" s="295">
        <v>1389016.943614</v>
      </c>
      <c r="E294" s="295">
        <v>1962881.2936140005</v>
      </c>
      <c r="F294" s="296">
        <v>242196.46967900003</v>
      </c>
      <c r="G294" s="296">
        <v>7246.3115829999988</v>
      </c>
      <c r="H294" s="190">
        <v>0.13736932135110735</v>
      </c>
      <c r="I294" s="117"/>
      <c r="K294" s="28"/>
    </row>
    <row r="295" spans="1:11" s="28" customFormat="1" ht="14.25" customHeight="1" x14ac:dyDescent="0.2">
      <c r="A295" s="24"/>
      <c r="B295" s="16" t="s">
        <v>283</v>
      </c>
      <c r="C295" s="295"/>
      <c r="D295" s="295">
        <v>-2990346</v>
      </c>
      <c r="E295" s="295">
        <v>-2990346</v>
      </c>
      <c r="F295" s="296">
        <v>-23256</v>
      </c>
      <c r="G295" s="296">
        <v>-21696</v>
      </c>
      <c r="H295" s="190">
        <v>0.20849013598184318</v>
      </c>
      <c r="I295" s="47"/>
      <c r="J295" s="5"/>
    </row>
    <row r="296" spans="1:11" s="28" customFormat="1" ht="14.25" customHeight="1" x14ac:dyDescent="0.2">
      <c r="A296" s="24"/>
      <c r="B296" s="16" t="s">
        <v>279</v>
      </c>
      <c r="C296" s="295">
        <v>39.5</v>
      </c>
      <c r="D296" s="295">
        <v>-30994085</v>
      </c>
      <c r="E296" s="295">
        <v>-30994045.5</v>
      </c>
      <c r="F296" s="296">
        <v>-63991</v>
      </c>
      <c r="G296" s="296">
        <v>-199816</v>
      </c>
      <c r="H296" s="190">
        <v>0.10635777481843589</v>
      </c>
      <c r="I296" s="47"/>
    </row>
    <row r="297" spans="1:11" s="28" customFormat="1" ht="11.25" customHeight="1" x14ac:dyDescent="0.2">
      <c r="A297" s="24"/>
      <c r="B297" s="263" t="s">
        <v>286</v>
      </c>
      <c r="C297" s="299">
        <v>1013552216.9800003</v>
      </c>
      <c r="D297" s="299">
        <v>1171731780.8663065</v>
      </c>
      <c r="E297" s="299">
        <v>2185283997.8463068</v>
      </c>
      <c r="F297" s="300">
        <v>502052461.88967884</v>
      </c>
      <c r="G297" s="300">
        <v>12626436.764583001</v>
      </c>
      <c r="H297" s="234">
        <v>0.11753256778839849</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FEVRIER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45981857.839999504</v>
      </c>
      <c r="D310" s="301">
        <v>262615828.34999806</v>
      </c>
      <c r="E310" s="301">
        <v>308597686.18999755</v>
      </c>
      <c r="F310" s="302">
        <v>841977.2699999871</v>
      </c>
      <c r="G310" s="302">
        <v>1176913.0199999979</v>
      </c>
      <c r="H310" s="239">
        <v>4.8975300911611619E-2</v>
      </c>
      <c r="I310" s="20"/>
    </row>
    <row r="311" spans="1:11" ht="10.5" customHeight="1" x14ac:dyDescent="0.2">
      <c r="A311" s="2"/>
      <c r="B311" s="37" t="s">
        <v>126</v>
      </c>
      <c r="C311" s="301">
        <v>585108.12999999931</v>
      </c>
      <c r="D311" s="301">
        <v>10293709.679999987</v>
      </c>
      <c r="E311" s="301">
        <v>10878817.809999987</v>
      </c>
      <c r="F311" s="302"/>
      <c r="G311" s="302">
        <v>30382.82</v>
      </c>
      <c r="H311" s="239"/>
      <c r="I311" s="20"/>
    </row>
    <row r="312" spans="1:11" ht="10.5" customHeight="1" x14ac:dyDescent="0.2">
      <c r="A312" s="2"/>
      <c r="B312" s="37" t="s">
        <v>127</v>
      </c>
      <c r="C312" s="301">
        <v>14643503.429999966</v>
      </c>
      <c r="D312" s="301">
        <v>190072283.55000043</v>
      </c>
      <c r="E312" s="301">
        <v>204715786.98000041</v>
      </c>
      <c r="F312" s="302"/>
      <c r="G312" s="302">
        <v>723420.49000000011</v>
      </c>
      <c r="H312" s="239"/>
      <c r="I312" s="20"/>
    </row>
    <row r="313" spans="1:11" ht="10.5" customHeight="1" x14ac:dyDescent="0.2">
      <c r="A313" s="2"/>
      <c r="B313" s="37" t="s">
        <v>219</v>
      </c>
      <c r="C313" s="301">
        <v>12538987.020000404</v>
      </c>
      <c r="D313" s="301">
        <v>119500401.90999912</v>
      </c>
      <c r="E313" s="301">
        <v>132039388.92999953</v>
      </c>
      <c r="F313" s="302"/>
      <c r="G313" s="302">
        <v>499521.57999999984</v>
      </c>
      <c r="H313" s="239">
        <v>0.15594962784255828</v>
      </c>
      <c r="I313" s="20"/>
    </row>
    <row r="314" spans="1:11" ht="10.5" customHeight="1" x14ac:dyDescent="0.2">
      <c r="A314" s="2"/>
      <c r="B314" s="37" t="s">
        <v>312</v>
      </c>
      <c r="C314" s="301"/>
      <c r="D314" s="301">
        <v>105279.00000000004</v>
      </c>
      <c r="E314" s="301">
        <v>105279.00000000004</v>
      </c>
      <c r="F314" s="302"/>
      <c r="G314" s="302"/>
      <c r="H314" s="239">
        <v>-0.44128535077352038</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12335.69</v>
      </c>
      <c r="D318" s="301">
        <v>27893.25</v>
      </c>
      <c r="E318" s="301">
        <v>40228.94</v>
      </c>
      <c r="F318" s="302"/>
      <c r="G318" s="302">
        <v>449.8</v>
      </c>
      <c r="H318" s="239">
        <v>0.41602832835263936</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41723.756199999989</v>
      </c>
      <c r="E320" s="301">
        <v>41723.756199999989</v>
      </c>
      <c r="F320" s="302"/>
      <c r="G320" s="302"/>
      <c r="H320" s="239"/>
      <c r="I320" s="20"/>
    </row>
    <row r="321" spans="1:11" ht="10.5" customHeight="1" x14ac:dyDescent="0.2">
      <c r="A321" s="2"/>
      <c r="B321" s="16" t="s">
        <v>423</v>
      </c>
      <c r="C321" s="301"/>
      <c r="D321" s="301">
        <v>420</v>
      </c>
      <c r="E321" s="301">
        <v>420</v>
      </c>
      <c r="F321" s="302"/>
      <c r="G321" s="302"/>
      <c r="H321" s="239"/>
      <c r="I321" s="20"/>
    </row>
    <row r="322" spans="1:11" s="28" customFormat="1" ht="10.5" customHeight="1" x14ac:dyDescent="0.2">
      <c r="A322" s="54"/>
      <c r="B322" s="16" t="s">
        <v>280</v>
      </c>
      <c r="C322" s="301"/>
      <c r="D322" s="301">
        <v>-12052520.909999989</v>
      </c>
      <c r="E322" s="301">
        <v>-12052520.909999989</v>
      </c>
      <c r="F322" s="302">
        <v>-337</v>
      </c>
      <c r="G322" s="302">
        <v>-59269.220000000008</v>
      </c>
      <c r="H322" s="239">
        <v>5.794877431718648E-2</v>
      </c>
      <c r="I322" s="27"/>
      <c r="J322" s="5"/>
    </row>
    <row r="323" spans="1:11" s="28" customFormat="1" ht="15.75" customHeight="1" x14ac:dyDescent="0.2">
      <c r="A323" s="54"/>
      <c r="B323" s="35" t="s">
        <v>131</v>
      </c>
      <c r="C323" s="303">
        <v>73761792.109999865</v>
      </c>
      <c r="D323" s="303">
        <v>570605018.58619761</v>
      </c>
      <c r="E323" s="303">
        <v>644366810.69619739</v>
      </c>
      <c r="F323" s="304">
        <v>841640.2699999871</v>
      </c>
      <c r="G323" s="304">
        <v>2371418.4899999979</v>
      </c>
      <c r="H323" s="237">
        <v>0.10000957121827447</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141715180.63000223</v>
      </c>
      <c r="D325" s="301">
        <v>100444372.00999971</v>
      </c>
      <c r="E325" s="301">
        <v>242159552.64000189</v>
      </c>
      <c r="F325" s="302">
        <v>1897199.80999999</v>
      </c>
      <c r="G325" s="302">
        <v>1304386.0499999993</v>
      </c>
      <c r="H325" s="239">
        <v>0.13613759416016058</v>
      </c>
      <c r="I325" s="20"/>
    </row>
    <row r="326" spans="1:11" ht="10.5" customHeight="1" x14ac:dyDescent="0.2">
      <c r="A326" s="2"/>
      <c r="B326" s="37" t="s">
        <v>133</v>
      </c>
      <c r="C326" s="301">
        <v>21511078.559999928</v>
      </c>
      <c r="D326" s="301">
        <v>87244231.159999788</v>
      </c>
      <c r="E326" s="301">
        <v>108755309.71999972</v>
      </c>
      <c r="F326" s="302">
        <v>141418.16999999981</v>
      </c>
      <c r="G326" s="302">
        <v>466304.61000000022</v>
      </c>
      <c r="H326" s="239">
        <v>8.7750431118131633E-2</v>
      </c>
      <c r="I326" s="20"/>
    </row>
    <row r="327" spans="1:11" ht="10.5" customHeight="1" x14ac:dyDescent="0.2">
      <c r="A327" s="2"/>
      <c r="B327" s="37" t="s">
        <v>134</v>
      </c>
      <c r="C327" s="305">
        <v>1027724.3600000102</v>
      </c>
      <c r="D327" s="301">
        <v>10686296.72999992</v>
      </c>
      <c r="E327" s="301">
        <v>11714021.089999931</v>
      </c>
      <c r="F327" s="302">
        <v>6196882.0899999682</v>
      </c>
      <c r="G327" s="302">
        <v>47603.17</v>
      </c>
      <c r="H327" s="239">
        <v>-7.4514411270393821E-2</v>
      </c>
      <c r="I327" s="20"/>
    </row>
    <row r="328" spans="1:11" ht="10.5" customHeight="1" x14ac:dyDescent="0.2">
      <c r="A328" s="2"/>
      <c r="B328" s="37" t="s">
        <v>220</v>
      </c>
      <c r="C328" s="301">
        <v>2055365.0900000019</v>
      </c>
      <c r="D328" s="301">
        <v>13643400.290000003</v>
      </c>
      <c r="E328" s="301">
        <v>15698765.380000005</v>
      </c>
      <c r="F328" s="302">
        <v>877.98</v>
      </c>
      <c r="G328" s="302">
        <v>73670.59</v>
      </c>
      <c r="H328" s="239">
        <v>5.5672312942832258E-2</v>
      </c>
      <c r="I328" s="20"/>
    </row>
    <row r="329" spans="1:11" ht="10.5" customHeight="1" x14ac:dyDescent="0.2">
      <c r="A329" s="2"/>
      <c r="B329" s="37" t="s">
        <v>352</v>
      </c>
      <c r="C329" s="301"/>
      <c r="D329" s="301">
        <v>553712.3608749999</v>
      </c>
      <c r="E329" s="301">
        <v>553712.3608749999</v>
      </c>
      <c r="F329" s="302"/>
      <c r="G329" s="302"/>
      <c r="H329" s="239">
        <v>5.3815220306105971E-3</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43.2</v>
      </c>
      <c r="D331" s="301">
        <v>170</v>
      </c>
      <c r="E331" s="301">
        <v>213.2</v>
      </c>
      <c r="F331" s="302"/>
      <c r="G331" s="302"/>
      <c r="H331" s="239"/>
      <c r="I331" s="20"/>
      <c r="K331" s="28"/>
    </row>
    <row r="332" spans="1:11" ht="10.5" customHeight="1" x14ac:dyDescent="0.2">
      <c r="A332" s="2"/>
      <c r="B332" s="574" t="s">
        <v>453</v>
      </c>
      <c r="C332" s="301"/>
      <c r="D332" s="301">
        <v>3102.88</v>
      </c>
      <c r="E332" s="301">
        <v>3102.88</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25291.989999999998</v>
      </c>
      <c r="D334" s="301">
        <v>29436</v>
      </c>
      <c r="E334" s="301">
        <v>54727.99</v>
      </c>
      <c r="F334" s="302">
        <v>12</v>
      </c>
      <c r="G334" s="302">
        <v>316</v>
      </c>
      <c r="H334" s="239">
        <v>0.12313228533902465</v>
      </c>
      <c r="I334" s="20"/>
    </row>
    <row r="335" spans="1:11" ht="10.5" customHeight="1" x14ac:dyDescent="0.2">
      <c r="A335" s="2"/>
      <c r="B335" s="16" t="s">
        <v>280</v>
      </c>
      <c r="C335" s="301"/>
      <c r="D335" s="301">
        <v>-10281591.57000001</v>
      </c>
      <c r="E335" s="301">
        <v>-10281591.57000001</v>
      </c>
      <c r="F335" s="302">
        <v>-2316.4499999999998</v>
      </c>
      <c r="G335" s="302">
        <v>-54807.479999999989</v>
      </c>
      <c r="H335" s="239">
        <v>0.13013234194066237</v>
      </c>
      <c r="I335" s="20"/>
    </row>
    <row r="336" spans="1:11" s="28" customFormat="1" ht="16.5" customHeight="1" x14ac:dyDescent="0.2">
      <c r="A336" s="54"/>
      <c r="B336" s="35" t="s">
        <v>135</v>
      </c>
      <c r="C336" s="303">
        <v>166334683.83000216</v>
      </c>
      <c r="D336" s="303">
        <v>202323129.86087435</v>
      </c>
      <c r="E336" s="303">
        <v>368657813.69087654</v>
      </c>
      <c r="F336" s="304">
        <v>8234073.5999999577</v>
      </c>
      <c r="G336" s="304">
        <v>1837472.9399999995</v>
      </c>
      <c r="H336" s="237">
        <v>0.10989865515140296</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43525595.77999945</v>
      </c>
      <c r="D338" s="301">
        <v>32366617.070000298</v>
      </c>
      <c r="E338" s="301">
        <v>75892212.849999756</v>
      </c>
      <c r="F338" s="302">
        <v>91917.490000000034</v>
      </c>
      <c r="G338" s="302">
        <v>315730.18999999994</v>
      </c>
      <c r="H338" s="239">
        <v>0.19793471850993316</v>
      </c>
      <c r="I338" s="20"/>
      <c r="K338" s="28"/>
    </row>
    <row r="339" spans="1:11" ht="10.5" customHeight="1" x14ac:dyDescent="0.2">
      <c r="A339" s="2"/>
      <c r="B339" s="37" t="s">
        <v>221</v>
      </c>
      <c r="C339" s="301">
        <v>21626.600000000013</v>
      </c>
      <c r="D339" s="301">
        <v>673212.49999999988</v>
      </c>
      <c r="E339" s="301">
        <v>694839.09999999986</v>
      </c>
      <c r="F339" s="302">
        <v>63.5</v>
      </c>
      <c r="G339" s="302">
        <v>1517.5400000000002</v>
      </c>
      <c r="H339" s="239">
        <v>0.12967616000263571</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480</v>
      </c>
      <c r="E341" s="301">
        <v>480</v>
      </c>
      <c r="F341" s="302"/>
      <c r="G341" s="302"/>
      <c r="H341" s="239"/>
      <c r="I341" s="27"/>
      <c r="J341" s="5"/>
    </row>
    <row r="342" spans="1:11" s="28" customFormat="1" ht="10.5" customHeight="1" x14ac:dyDescent="0.2">
      <c r="A342" s="54"/>
      <c r="B342" s="16" t="s">
        <v>436</v>
      </c>
      <c r="C342" s="301">
        <v>307705</v>
      </c>
      <c r="D342" s="301">
        <v>249895</v>
      </c>
      <c r="E342" s="301">
        <v>557600</v>
      </c>
      <c r="F342" s="302"/>
      <c r="G342" s="302">
        <v>2115</v>
      </c>
      <c r="H342" s="239">
        <v>0.4379101821885838</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-313608.70999999996</v>
      </c>
      <c r="E345" s="301">
        <v>-313608.70999999996</v>
      </c>
      <c r="F345" s="302">
        <v>-50</v>
      </c>
      <c r="G345" s="302">
        <v>-920.5</v>
      </c>
      <c r="H345" s="239">
        <v>0.14064102390638689</v>
      </c>
      <c r="I345" s="20"/>
    </row>
    <row r="346" spans="1:11" s="28" customFormat="1" ht="16.5" customHeight="1" x14ac:dyDescent="0.2">
      <c r="A346" s="54"/>
      <c r="B346" s="16" t="s">
        <v>356</v>
      </c>
      <c r="C346" s="301"/>
      <c r="D346" s="301">
        <v>86017.348095000023</v>
      </c>
      <c r="E346" s="301">
        <v>86017.348095000023</v>
      </c>
      <c r="F346" s="302"/>
      <c r="G346" s="302"/>
      <c r="H346" s="239">
        <v>-0.11866002554985189</v>
      </c>
      <c r="I346" s="27"/>
      <c r="J346" s="5"/>
    </row>
    <row r="347" spans="1:11" ht="10.5" customHeight="1" x14ac:dyDescent="0.2">
      <c r="A347" s="2"/>
      <c r="B347" s="35" t="s">
        <v>137</v>
      </c>
      <c r="C347" s="303">
        <v>43854927.379999459</v>
      </c>
      <c r="D347" s="303">
        <v>33062613.208095297</v>
      </c>
      <c r="E347" s="303">
        <v>76917540.588094771</v>
      </c>
      <c r="F347" s="304">
        <v>91930.990000000034</v>
      </c>
      <c r="G347" s="304">
        <v>318442.22999999992</v>
      </c>
      <c r="H347" s="237">
        <v>0.1985010779531271</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12696909.350000037</v>
      </c>
      <c r="D349" s="301">
        <v>4182448.6900000134</v>
      </c>
      <c r="E349" s="301">
        <v>16879358.040000048</v>
      </c>
      <c r="F349" s="302">
        <v>1683.5</v>
      </c>
      <c r="G349" s="302">
        <v>65094.799999999981</v>
      </c>
      <c r="H349" s="239">
        <v>0.24906963823781436</v>
      </c>
      <c r="I349" s="56"/>
      <c r="J349" s="5"/>
    </row>
    <row r="350" spans="1:11" s="57" customFormat="1" ht="10.5" customHeight="1" x14ac:dyDescent="0.2">
      <c r="A350" s="6"/>
      <c r="B350" s="37" t="s">
        <v>222</v>
      </c>
      <c r="C350" s="301">
        <v>618</v>
      </c>
      <c r="D350" s="301">
        <v>5635.4400000000014</v>
      </c>
      <c r="E350" s="301">
        <v>6253.4400000000014</v>
      </c>
      <c r="F350" s="302">
        <v>32.5</v>
      </c>
      <c r="G350" s="302">
        <v>22.3</v>
      </c>
      <c r="H350" s="239">
        <v>-6.9901198260884367E-3</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529.79999999999995</v>
      </c>
      <c r="D352" s="306">
        <v>1350</v>
      </c>
      <c r="E352" s="306">
        <v>1879.8</v>
      </c>
      <c r="F352" s="307"/>
      <c r="G352" s="307"/>
      <c r="H352" s="182">
        <v>0.69351351351351354</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-290110.32</v>
      </c>
      <c r="E357" s="306">
        <v>-290110.32</v>
      </c>
      <c r="F357" s="307">
        <v>-3</v>
      </c>
      <c r="G357" s="307">
        <v>-1137.5</v>
      </c>
      <c r="H357" s="182">
        <v>0.19488390412717838</v>
      </c>
      <c r="I357" s="59"/>
    </row>
    <row r="358" spans="1:11" s="57" customFormat="1" ht="10.5" customHeight="1" x14ac:dyDescent="0.2">
      <c r="A358" s="6"/>
      <c r="B358" s="35" t="s">
        <v>142</v>
      </c>
      <c r="C358" s="308">
        <v>12698057.150000038</v>
      </c>
      <c r="D358" s="308">
        <v>3899323.8100000136</v>
      </c>
      <c r="E358" s="308">
        <v>16597380.960000047</v>
      </c>
      <c r="F358" s="309">
        <v>1713</v>
      </c>
      <c r="G358" s="309">
        <v>63979.599999999977</v>
      </c>
      <c r="H358" s="183">
        <v>0.24997614672935886</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5417.2400000000234</v>
      </c>
      <c r="D360" s="306">
        <v>4982.740000000018</v>
      </c>
      <c r="E360" s="306">
        <v>10399.980000000041</v>
      </c>
      <c r="F360" s="307"/>
      <c r="G360" s="307">
        <v>22.07</v>
      </c>
      <c r="H360" s="182">
        <v>0.11771375510629589</v>
      </c>
      <c r="I360" s="56"/>
      <c r="J360" s="5"/>
      <c r="K360" s="209"/>
    </row>
    <row r="361" spans="1:11" s="57" customFormat="1" ht="10.5" customHeight="1" x14ac:dyDescent="0.2">
      <c r="A361" s="6"/>
      <c r="B361" s="37" t="s">
        <v>179</v>
      </c>
      <c r="C361" s="364">
        <v>47271.099999999948</v>
      </c>
      <c r="D361" s="306">
        <v>5141142.4799998943</v>
      </c>
      <c r="E361" s="306">
        <v>5188413.5799998939</v>
      </c>
      <c r="F361" s="307">
        <v>2539.0800000000008</v>
      </c>
      <c r="G361" s="307">
        <v>19314.25</v>
      </c>
      <c r="H361" s="182">
        <v>0.2160202471763002</v>
      </c>
      <c r="I361" s="56"/>
      <c r="J361" s="5"/>
      <c r="K361" s="209"/>
    </row>
    <row r="362" spans="1:11" s="57" customFormat="1" ht="10.5" customHeight="1" x14ac:dyDescent="0.2">
      <c r="A362" s="6"/>
      <c r="B362" s="37" t="s">
        <v>223</v>
      </c>
      <c r="C362" s="306">
        <v>787.28</v>
      </c>
      <c r="D362" s="306">
        <v>139596.78999999989</v>
      </c>
      <c r="E362" s="306">
        <v>140384.06999999989</v>
      </c>
      <c r="F362" s="307"/>
      <c r="G362" s="307">
        <v>373.57999999999993</v>
      </c>
      <c r="H362" s="182">
        <v>0.12528586225675564</v>
      </c>
      <c r="I362" s="56"/>
      <c r="J362" s="5"/>
    </row>
    <row r="363" spans="1:11" s="60" customFormat="1" ht="10.5" hidden="1" customHeight="1" x14ac:dyDescent="0.2">
      <c r="A363" s="24"/>
      <c r="B363" s="16"/>
      <c r="C363" s="306"/>
      <c r="D363" s="306"/>
      <c r="E363" s="306"/>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-76080.669999999969</v>
      </c>
      <c r="E367" s="306">
        <v>-76080.669999999969</v>
      </c>
      <c r="F367" s="307">
        <v>-1</v>
      </c>
      <c r="G367" s="307">
        <v>-321.39999999999998</v>
      </c>
      <c r="H367" s="182">
        <v>0.20315109581777446</v>
      </c>
      <c r="I367" s="59"/>
    </row>
    <row r="368" spans="1:11" s="60" customFormat="1" ht="17.25" customHeight="1" x14ac:dyDescent="0.2">
      <c r="A368" s="24"/>
      <c r="B368" s="35" t="s">
        <v>143</v>
      </c>
      <c r="C368" s="308">
        <v>53475.619999999974</v>
      </c>
      <c r="D368" s="308">
        <v>5209641.3399998937</v>
      </c>
      <c r="E368" s="308">
        <v>5263116.9599998938</v>
      </c>
      <c r="F368" s="309">
        <v>2538.0800000000008</v>
      </c>
      <c r="G368" s="309">
        <v>19388.5</v>
      </c>
      <c r="H368" s="183">
        <v>0.21338732042254804</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1479757.8199999998</v>
      </c>
      <c r="D370" s="306">
        <v>219250</v>
      </c>
      <c r="E370" s="306">
        <v>1699007.8199999998</v>
      </c>
      <c r="F370" s="307"/>
      <c r="G370" s="307">
        <v>4683</v>
      </c>
      <c r="H370" s="182">
        <v>0.32807513365619401</v>
      </c>
      <c r="I370" s="59"/>
      <c r="K370" s="209"/>
    </row>
    <row r="371" spans="1:11" s="60" customFormat="1" ht="17.25" customHeight="1" x14ac:dyDescent="0.2">
      <c r="A371" s="24"/>
      <c r="B371" s="35" t="s">
        <v>467</v>
      </c>
      <c r="C371" s="308">
        <v>1479757.8199999998</v>
      </c>
      <c r="D371" s="308">
        <v>219250</v>
      </c>
      <c r="E371" s="308">
        <v>1699007.8199999998</v>
      </c>
      <c r="F371" s="309"/>
      <c r="G371" s="309">
        <v>4683</v>
      </c>
      <c r="H371" s="183">
        <v>0.32807513365619401</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3258.7</v>
      </c>
      <c r="D373" s="306">
        <v>15251.690000000008</v>
      </c>
      <c r="E373" s="306">
        <v>18510.39000000001</v>
      </c>
      <c r="F373" s="307"/>
      <c r="G373" s="307"/>
      <c r="H373" s="182">
        <v>-0.17963017213221166</v>
      </c>
      <c r="I373" s="56"/>
      <c r="J373" s="5"/>
      <c r="K373" s="209"/>
    </row>
    <row r="374" spans="1:11" s="57" customFormat="1" ht="10.5" customHeight="1" x14ac:dyDescent="0.2">
      <c r="A374" s="6"/>
      <c r="B374" s="37" t="s">
        <v>224</v>
      </c>
      <c r="C374" s="306">
        <v>406.7</v>
      </c>
      <c r="D374" s="306">
        <v>4780.9400000000005</v>
      </c>
      <c r="E374" s="306">
        <v>5187.6400000000003</v>
      </c>
      <c r="F374" s="307"/>
      <c r="G374" s="307"/>
      <c r="H374" s="182">
        <v>-0.44212686149849023</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3665.3999999999996</v>
      </c>
      <c r="D378" s="308">
        <v>20032.630000000012</v>
      </c>
      <c r="E378" s="308">
        <v>23698.030000000013</v>
      </c>
      <c r="F378" s="309"/>
      <c r="G378" s="309"/>
      <c r="H378" s="183">
        <v>-0.25623908785362548</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36.660000000000004</v>
      </c>
      <c r="D380" s="306">
        <v>66.710000000000008</v>
      </c>
      <c r="E380" s="306">
        <v>103.37</v>
      </c>
      <c r="F380" s="307"/>
      <c r="G380" s="307"/>
      <c r="H380" s="182">
        <v>0.74611486486486522</v>
      </c>
      <c r="I380" s="59"/>
      <c r="J380" s="5"/>
      <c r="K380" s="57"/>
    </row>
    <row r="381" spans="1:11" s="57" customFormat="1" ht="10.5" customHeight="1" x14ac:dyDescent="0.2">
      <c r="A381" s="6"/>
      <c r="B381" s="37" t="s">
        <v>125</v>
      </c>
      <c r="C381" s="306">
        <v>896210.03000001004</v>
      </c>
      <c r="D381" s="306">
        <v>4258196.0699999742</v>
      </c>
      <c r="E381" s="306">
        <v>5154406.0999999838</v>
      </c>
      <c r="F381" s="307"/>
      <c r="G381" s="307">
        <v>17876.419999999998</v>
      </c>
      <c r="H381" s="182">
        <v>1.4822032756494741E-2</v>
      </c>
      <c r="I381" s="56"/>
      <c r="J381" s="5"/>
    </row>
    <row r="382" spans="1:11" s="57" customFormat="1" ht="10.5" customHeight="1" x14ac:dyDescent="0.2">
      <c r="A382" s="6"/>
      <c r="B382" s="37" t="s">
        <v>126</v>
      </c>
      <c r="C382" s="306">
        <v>8184.2500000000073</v>
      </c>
      <c r="D382" s="306">
        <v>67717.449999999983</v>
      </c>
      <c r="E382" s="306">
        <v>75901.699999999983</v>
      </c>
      <c r="F382" s="307"/>
      <c r="G382" s="307"/>
      <c r="H382" s="182"/>
      <c r="I382" s="56"/>
      <c r="J382" s="5"/>
    </row>
    <row r="383" spans="1:11" s="57" customFormat="1" ht="10.5" customHeight="1" x14ac:dyDescent="0.2">
      <c r="A383" s="6"/>
      <c r="B383" s="37" t="s">
        <v>127</v>
      </c>
      <c r="C383" s="306">
        <v>252983.61000000002</v>
      </c>
      <c r="D383" s="306">
        <v>2697574.4499999993</v>
      </c>
      <c r="E383" s="306">
        <v>2950558.0599999991</v>
      </c>
      <c r="F383" s="307"/>
      <c r="G383" s="307">
        <v>9972.44</v>
      </c>
      <c r="H383" s="182"/>
      <c r="I383" s="56"/>
      <c r="J383" s="5"/>
    </row>
    <row r="384" spans="1:11" s="57" customFormat="1" ht="10.5" customHeight="1" x14ac:dyDescent="0.2">
      <c r="A384" s="6"/>
      <c r="B384" s="37" t="s">
        <v>133</v>
      </c>
      <c r="C384" s="306">
        <v>58438.84</v>
      </c>
      <c r="D384" s="306">
        <v>148166.26</v>
      </c>
      <c r="E384" s="306">
        <v>206605.1</v>
      </c>
      <c r="F384" s="307"/>
      <c r="G384" s="307">
        <v>2618.54</v>
      </c>
      <c r="H384" s="182">
        <v>9.6428506798352354E-2</v>
      </c>
      <c r="I384" s="56"/>
      <c r="J384" s="5"/>
    </row>
    <row r="385" spans="1:11" s="57" customFormat="1" ht="10.5" customHeight="1" x14ac:dyDescent="0.2">
      <c r="A385" s="6"/>
      <c r="B385" s="37" t="s">
        <v>134</v>
      </c>
      <c r="C385" s="306">
        <v>6797.199999999998</v>
      </c>
      <c r="D385" s="306">
        <v>42736.790000000008</v>
      </c>
      <c r="E385" s="306">
        <v>49533.990000000005</v>
      </c>
      <c r="F385" s="307"/>
      <c r="G385" s="307">
        <v>403.25</v>
      </c>
      <c r="H385" s="182">
        <v>-0.39504918233798225</v>
      </c>
      <c r="I385" s="56"/>
      <c r="J385" s="5"/>
    </row>
    <row r="386" spans="1:11" s="57" customFormat="1" ht="10.5" customHeight="1" x14ac:dyDescent="0.2">
      <c r="A386" s="6"/>
      <c r="B386" s="37" t="s">
        <v>24</v>
      </c>
      <c r="C386" s="306">
        <v>267555.39</v>
      </c>
      <c r="D386" s="306">
        <v>252995.16999999993</v>
      </c>
      <c r="E386" s="306">
        <v>520550.56</v>
      </c>
      <c r="F386" s="307"/>
      <c r="G386" s="307">
        <v>1441.47</v>
      </c>
      <c r="H386" s="182">
        <v>0.12310121017773912</v>
      </c>
      <c r="I386" s="56"/>
      <c r="J386" s="5"/>
      <c r="K386" s="5"/>
    </row>
    <row r="387" spans="1:11" s="57" customFormat="1" ht="10.5" customHeight="1" x14ac:dyDescent="0.2">
      <c r="A387" s="6"/>
      <c r="B387" s="37" t="s">
        <v>138</v>
      </c>
      <c r="C387" s="306">
        <v>59849.470000000008</v>
      </c>
      <c r="D387" s="306">
        <v>32774.5</v>
      </c>
      <c r="E387" s="306">
        <v>92623.97</v>
      </c>
      <c r="F387" s="307"/>
      <c r="G387" s="307">
        <v>433.65</v>
      </c>
      <c r="H387" s="182">
        <v>-0.10750018452428123</v>
      </c>
      <c r="I387" s="56"/>
      <c r="J387" s="5"/>
    </row>
    <row r="388" spans="1:11" s="57" customFormat="1" ht="10.5" customHeight="1" x14ac:dyDescent="0.2">
      <c r="A388" s="6"/>
      <c r="B388" s="37" t="s">
        <v>34</v>
      </c>
      <c r="C388" s="306">
        <v>3553505.9199999808</v>
      </c>
      <c r="D388" s="306">
        <v>785205.31999999948</v>
      </c>
      <c r="E388" s="306">
        <v>4338711.2399999807</v>
      </c>
      <c r="F388" s="307"/>
      <c r="G388" s="307">
        <v>8239.7999999999993</v>
      </c>
      <c r="H388" s="182">
        <v>-3.9722209421481747E-2</v>
      </c>
      <c r="I388" s="56"/>
      <c r="J388" s="5"/>
    </row>
    <row r="389" spans="1:11" s="57" customFormat="1" ht="10.5" customHeight="1" x14ac:dyDescent="0.2">
      <c r="A389" s="6"/>
      <c r="B389" s="37" t="s">
        <v>140</v>
      </c>
      <c r="C389" s="306">
        <v>1.1400000000000001</v>
      </c>
      <c r="D389" s="306">
        <v>6.43</v>
      </c>
      <c r="E389" s="306">
        <v>7.57</v>
      </c>
      <c r="F389" s="307"/>
      <c r="G389" s="307"/>
      <c r="H389" s="182"/>
      <c r="I389" s="56"/>
    </row>
    <row r="390" spans="1:11" s="57" customFormat="1" ht="10.5" customHeight="1" x14ac:dyDescent="0.2">
      <c r="A390" s="6"/>
      <c r="B390" s="37" t="s">
        <v>129</v>
      </c>
      <c r="C390" s="306">
        <v>258425.77999999846</v>
      </c>
      <c r="D390" s="306">
        <v>2208831.6700000009</v>
      </c>
      <c r="E390" s="306">
        <v>2467257.4499999988</v>
      </c>
      <c r="F390" s="307"/>
      <c r="G390" s="307">
        <v>10639.61</v>
      </c>
      <c r="H390" s="182">
        <v>0.11929280796534436</v>
      </c>
      <c r="I390" s="56"/>
    </row>
    <row r="391" spans="1:11" s="57" customFormat="1" ht="10.5" customHeight="1" x14ac:dyDescent="0.2">
      <c r="A391" s="6"/>
      <c r="B391" s="37" t="s">
        <v>381</v>
      </c>
      <c r="C391" s="306">
        <v>2246.9699999999998</v>
      </c>
      <c r="D391" s="306">
        <v>1800</v>
      </c>
      <c r="E391" s="306">
        <v>4046.97</v>
      </c>
      <c r="F391" s="307"/>
      <c r="G391" s="307"/>
      <c r="H391" s="182"/>
      <c r="I391" s="56"/>
      <c r="J391" s="5"/>
    </row>
    <row r="392" spans="1:11" s="57" customFormat="1" ht="10.5" customHeight="1" x14ac:dyDescent="0.2">
      <c r="A392" s="6"/>
      <c r="B392" s="16" t="s">
        <v>427</v>
      </c>
      <c r="C392" s="306"/>
      <c r="D392" s="306">
        <v>50</v>
      </c>
      <c r="E392" s="306">
        <v>50</v>
      </c>
      <c r="F392" s="307"/>
      <c r="G392" s="307"/>
      <c r="H392" s="182"/>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261.48</v>
      </c>
      <c r="D395" s="306">
        <v>37248.439999999988</v>
      </c>
      <c r="E395" s="306">
        <v>37509.919999999991</v>
      </c>
      <c r="F395" s="307"/>
      <c r="G395" s="307">
        <v>81</v>
      </c>
      <c r="H395" s="182">
        <v>0.37488770138152483</v>
      </c>
      <c r="I395" s="56"/>
      <c r="J395" s="5"/>
    </row>
    <row r="396" spans="1:11" s="57" customFormat="1" ht="10.5" customHeight="1" x14ac:dyDescent="0.2">
      <c r="A396" s="6"/>
      <c r="B396" s="37" t="s">
        <v>468</v>
      </c>
      <c r="C396" s="306">
        <v>4170</v>
      </c>
      <c r="D396" s="306">
        <v>1352</v>
      </c>
      <c r="E396" s="306">
        <v>5522</v>
      </c>
      <c r="F396" s="307"/>
      <c r="G396" s="307"/>
      <c r="H396" s="182">
        <v>0.35078277886497067</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5160</v>
      </c>
      <c r="E399" s="306">
        <v>5160</v>
      </c>
      <c r="F399" s="307"/>
      <c r="G399" s="307"/>
      <c r="H399" s="182"/>
      <c r="I399" s="56"/>
      <c r="J399" s="5"/>
    </row>
    <row r="400" spans="1:11" s="60" customFormat="1" ht="12.75" customHeight="1" x14ac:dyDescent="0.2">
      <c r="A400" s="24"/>
      <c r="B400" s="37" t="s">
        <v>280</v>
      </c>
      <c r="C400" s="306"/>
      <c r="D400" s="306">
        <v>-344113.22999999975</v>
      </c>
      <c r="E400" s="306">
        <v>-344113.22999999975</v>
      </c>
      <c r="F400" s="307"/>
      <c r="G400" s="307">
        <v>-1389.12</v>
      </c>
      <c r="H400" s="182">
        <v>3.5560396745521805E-2</v>
      </c>
      <c r="I400" s="59"/>
      <c r="J400" s="5"/>
    </row>
    <row r="401" spans="1:11" s="57" customFormat="1" x14ac:dyDescent="0.2">
      <c r="A401" s="6"/>
      <c r="B401" s="35" t="s">
        <v>246</v>
      </c>
      <c r="C401" s="308">
        <v>5368666.739999989</v>
      </c>
      <c r="D401" s="308">
        <v>10195768.029999975</v>
      </c>
      <c r="E401" s="308">
        <v>15564434.769999964</v>
      </c>
      <c r="F401" s="309"/>
      <c r="G401" s="309">
        <v>50317.060000000005</v>
      </c>
      <c r="H401" s="183">
        <v>4.4034449222983829E-2</v>
      </c>
      <c r="I401" s="56"/>
      <c r="K401" s="209" t="b">
        <f>IF(ABS(E401-SUM(E380:E400))&lt;0.001,TRUE,FALSE)</f>
        <v>1</v>
      </c>
    </row>
    <row r="402" spans="1:11" s="60" customFormat="1" ht="13.5" customHeight="1" x14ac:dyDescent="0.2">
      <c r="A402" s="24"/>
      <c r="B402" s="35" t="s">
        <v>287</v>
      </c>
      <c r="C402" s="308">
        <v>303555026.05000162</v>
      </c>
      <c r="D402" s="308">
        <v>825534777.4651674</v>
      </c>
      <c r="E402" s="308">
        <v>1129089803.5151691</v>
      </c>
      <c r="F402" s="309">
        <v>9171895.9399999455</v>
      </c>
      <c r="G402" s="309">
        <v>4665701.8199999975</v>
      </c>
      <c r="H402" s="183">
        <v>0.11136317872449752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140200976.2799941</v>
      </c>
      <c r="D404" s="306">
        <v>159198860.37619182</v>
      </c>
      <c r="E404" s="306">
        <v>299399836.65618593</v>
      </c>
      <c r="F404" s="307">
        <v>25315728.100000009</v>
      </c>
      <c r="G404" s="307">
        <v>2013142.0410399977</v>
      </c>
      <c r="H404" s="182">
        <v>-2.8234144473588518E-2</v>
      </c>
      <c r="I404" s="59"/>
      <c r="J404" s="5"/>
    </row>
    <row r="405" spans="1:11" s="60" customFormat="1" ht="10.5" customHeight="1" x14ac:dyDescent="0.2">
      <c r="A405" s="24"/>
      <c r="B405" s="37" t="s">
        <v>442</v>
      </c>
      <c r="C405" s="306">
        <v>271343.94000000186</v>
      </c>
      <c r="D405" s="306">
        <v>171938.34999999977</v>
      </c>
      <c r="E405" s="306">
        <v>443282.29000000167</v>
      </c>
      <c r="F405" s="307">
        <v>20553.720000000005</v>
      </c>
      <c r="G405" s="307">
        <v>2494.63</v>
      </c>
      <c r="H405" s="182">
        <v>-0.70112784147388174</v>
      </c>
      <c r="I405" s="59"/>
      <c r="J405" s="5"/>
    </row>
    <row r="406" spans="1:11" s="60" customFormat="1" ht="10.5" customHeight="1" x14ac:dyDescent="0.2">
      <c r="A406" s="24"/>
      <c r="B406" s="37" t="s">
        <v>147</v>
      </c>
      <c r="C406" s="306">
        <v>435640.66999999731</v>
      </c>
      <c r="D406" s="306">
        <v>492675.37000001239</v>
      </c>
      <c r="E406" s="306">
        <v>928316.0400000097</v>
      </c>
      <c r="F406" s="307">
        <v>83039.139999999854</v>
      </c>
      <c r="G406" s="307">
        <v>3773.9299999999935</v>
      </c>
      <c r="H406" s="182">
        <v>-5.1164490718046629E-2</v>
      </c>
      <c r="I406" s="59"/>
      <c r="J406" s="5"/>
    </row>
    <row r="407" spans="1:11" s="60" customFormat="1" ht="10.5" customHeight="1" x14ac:dyDescent="0.2">
      <c r="A407" s="24"/>
      <c r="B407" s="37" t="s">
        <v>148</v>
      </c>
      <c r="C407" s="306">
        <v>2542186.7000003937</v>
      </c>
      <c r="D407" s="306">
        <v>3048453.8300002189</v>
      </c>
      <c r="E407" s="306">
        <v>5590640.5300006131</v>
      </c>
      <c r="F407" s="307">
        <v>428551.80999999435</v>
      </c>
      <c r="G407" s="307">
        <v>23124.480000000036</v>
      </c>
      <c r="H407" s="182">
        <v>-6.2259398864549342E-2</v>
      </c>
      <c r="I407" s="59"/>
      <c r="J407" s="5"/>
    </row>
    <row r="408" spans="1:11" s="60" customFormat="1" ht="10.5" customHeight="1" x14ac:dyDescent="0.2">
      <c r="A408" s="24"/>
      <c r="B408" s="37" t="s">
        <v>125</v>
      </c>
      <c r="C408" s="306">
        <v>953099.32999999332</v>
      </c>
      <c r="D408" s="306">
        <v>1072950.9199999941</v>
      </c>
      <c r="E408" s="306">
        <v>2026050.2499999872</v>
      </c>
      <c r="F408" s="307">
        <v>175528.75000000015</v>
      </c>
      <c r="G408" s="307">
        <v>22040.839999999989</v>
      </c>
      <c r="H408" s="182">
        <v>5.7478452453635587E-2</v>
      </c>
      <c r="I408" s="59"/>
      <c r="J408" s="5"/>
      <c r="K408" s="57"/>
    </row>
    <row r="409" spans="1:11" s="60" customFormat="1" ht="10.5" customHeight="1" x14ac:dyDescent="0.2">
      <c r="A409" s="24"/>
      <c r="B409" s="37" t="s">
        <v>149</v>
      </c>
      <c r="C409" s="306">
        <v>28051.369999999719</v>
      </c>
      <c r="D409" s="306">
        <v>127118.99999999772</v>
      </c>
      <c r="E409" s="306">
        <v>155170.36999999743</v>
      </c>
      <c r="F409" s="307">
        <v>467.54000000000013</v>
      </c>
      <c r="G409" s="307">
        <v>614.06999999999994</v>
      </c>
      <c r="H409" s="182">
        <v>-0.12880226626529345</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79.5</v>
      </c>
      <c r="D411" s="306">
        <v>-25017283</v>
      </c>
      <c r="E411" s="306">
        <v>-25017203.5</v>
      </c>
      <c r="F411" s="307">
        <v>-31952</v>
      </c>
      <c r="G411" s="307">
        <v>-163746</v>
      </c>
      <c r="H411" s="182">
        <v>5.5481342956922752E-2</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4662.9546700000001</v>
      </c>
      <c r="E413" s="306">
        <v>4662.9546700000001</v>
      </c>
      <c r="F413" s="307"/>
      <c r="G413" s="307"/>
      <c r="H413" s="182"/>
      <c r="I413" s="56"/>
      <c r="J413" s="5"/>
      <c r="K413" s="60"/>
    </row>
    <row r="414" spans="1:11" s="57" customFormat="1" ht="10.5" customHeight="1" x14ac:dyDescent="0.2">
      <c r="A414" s="6"/>
      <c r="B414" s="575" t="s">
        <v>491</v>
      </c>
      <c r="C414" s="306"/>
      <c r="D414" s="306">
        <v>1406.0000000000005</v>
      </c>
      <c r="E414" s="306">
        <v>1406.0000000000005</v>
      </c>
      <c r="F414" s="307"/>
      <c r="G414" s="307">
        <v>122.10000000000002</v>
      </c>
      <c r="H414" s="182"/>
      <c r="I414" s="56"/>
      <c r="J414" s="5"/>
      <c r="K414" s="60"/>
    </row>
    <row r="415" spans="1:11" s="60" customFormat="1" ht="10.5" customHeight="1" x14ac:dyDescent="0.2">
      <c r="A415" s="24"/>
      <c r="B415" s="41" t="s">
        <v>150</v>
      </c>
      <c r="C415" s="311">
        <v>144431377.78999448</v>
      </c>
      <c r="D415" s="311">
        <v>139100783.80086201</v>
      </c>
      <c r="E415" s="311">
        <v>283532161.59085649</v>
      </c>
      <c r="F415" s="312">
        <v>25991917.059999999</v>
      </c>
      <c r="G415" s="312">
        <v>1901566.0910399978</v>
      </c>
      <c r="H415" s="184">
        <v>-3.9739326485289661E-2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FEVRIER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1604335314.139972</v>
      </c>
      <c r="E427" s="306">
        <v>1604335314.139972</v>
      </c>
      <c r="F427" s="306">
        <v>2610666.2900000005</v>
      </c>
      <c r="G427" s="306">
        <v>8177901.8599999798</v>
      </c>
      <c r="H427" s="182">
        <v>0.13080876725415158</v>
      </c>
      <c r="I427" s="59"/>
      <c r="K427" s="57"/>
    </row>
    <row r="428" spans="1:11" s="57" customFormat="1" ht="10.5" customHeight="1" x14ac:dyDescent="0.2">
      <c r="A428" s="6"/>
      <c r="B428" s="16" t="s">
        <v>10</v>
      </c>
      <c r="C428" s="306">
        <v>396729081.34998816</v>
      </c>
      <c r="D428" s="306"/>
      <c r="E428" s="306">
        <v>396729081.34998816</v>
      </c>
      <c r="F428" s="307">
        <v>9925.9700000000012</v>
      </c>
      <c r="G428" s="307">
        <v>2393872.0499999966</v>
      </c>
      <c r="H428" s="182">
        <v>9.8315468604002421E-2</v>
      </c>
      <c r="I428" s="56"/>
      <c r="J428" s="5"/>
    </row>
    <row r="429" spans="1:11" s="57" customFormat="1" ht="10.5" customHeight="1" x14ac:dyDescent="0.2">
      <c r="A429" s="6"/>
      <c r="B429" s="16" t="s">
        <v>9</v>
      </c>
      <c r="C429" s="306">
        <v>5913.7200000000012</v>
      </c>
      <c r="D429" s="306"/>
      <c r="E429" s="306">
        <v>5913.7200000000012</v>
      </c>
      <c r="F429" s="307"/>
      <c r="G429" s="307">
        <v>4.1100000000000003</v>
      </c>
      <c r="H429" s="182"/>
      <c r="I429" s="56"/>
      <c r="J429" s="5"/>
    </row>
    <row r="430" spans="1:11" s="57" customFormat="1" ht="10.5" customHeight="1" x14ac:dyDescent="0.2">
      <c r="A430" s="6"/>
      <c r="B430" s="16" t="s">
        <v>299</v>
      </c>
      <c r="C430" s="306">
        <v>37412032.26000011</v>
      </c>
      <c r="D430" s="306"/>
      <c r="E430" s="306">
        <v>37412032.26000011</v>
      </c>
      <c r="F430" s="307"/>
      <c r="G430" s="307">
        <v>129527.5000000002</v>
      </c>
      <c r="H430" s="182">
        <v>5.0235207905191537E-2</v>
      </c>
      <c r="I430" s="56"/>
      <c r="J430" s="5"/>
    </row>
    <row r="431" spans="1:11" s="57" customFormat="1" ht="10.5" customHeight="1" x14ac:dyDescent="0.2">
      <c r="A431" s="6"/>
      <c r="B431" s="16" t="s">
        <v>11</v>
      </c>
      <c r="C431" s="306">
        <v>215356.04999999976</v>
      </c>
      <c r="D431" s="306"/>
      <c r="E431" s="306">
        <v>215356.04999999976</v>
      </c>
      <c r="F431" s="307"/>
      <c r="G431" s="307">
        <v>213073.07999999975</v>
      </c>
      <c r="H431" s="182">
        <v>0.13250153384306995</v>
      </c>
      <c r="I431" s="56"/>
      <c r="J431" s="5"/>
      <c r="K431" s="60"/>
    </row>
    <row r="432" spans="1:11" s="57" customFormat="1" ht="10.5" customHeight="1" x14ac:dyDescent="0.2">
      <c r="A432" s="6"/>
      <c r="B432" s="16" t="s">
        <v>75</v>
      </c>
      <c r="C432" s="306">
        <v>5946847.8199999854</v>
      </c>
      <c r="D432" s="306"/>
      <c r="E432" s="306">
        <v>5946847.8199999854</v>
      </c>
      <c r="F432" s="307"/>
      <c r="G432" s="307">
        <v>32661.629999999823</v>
      </c>
      <c r="H432" s="182">
        <v>0.13896273838130901</v>
      </c>
      <c r="I432" s="56"/>
      <c r="J432" s="5"/>
      <c r="K432" s="60"/>
    </row>
    <row r="433" spans="1:11" s="60" customFormat="1" ht="10.5" customHeight="1" x14ac:dyDescent="0.2">
      <c r="A433" s="24"/>
      <c r="B433" s="16" t="s">
        <v>85</v>
      </c>
      <c r="C433" s="306">
        <v>637500.15999999968</v>
      </c>
      <c r="D433" s="306">
        <v>148085876.95999983</v>
      </c>
      <c r="E433" s="306">
        <v>148723377.11999983</v>
      </c>
      <c r="F433" s="313">
        <v>148723377.11999983</v>
      </c>
      <c r="G433" s="313">
        <v>956550.23000000045</v>
      </c>
      <c r="H433" s="185">
        <v>0.11239124898124597</v>
      </c>
      <c r="I433" s="59"/>
      <c r="J433" s="5"/>
      <c r="K433" s="57"/>
    </row>
    <row r="434" spans="1:11" s="60" customFormat="1" x14ac:dyDescent="0.2">
      <c r="A434" s="24"/>
      <c r="B434" s="37" t="s">
        <v>25</v>
      </c>
      <c r="C434" s="306">
        <v>1257196.4200000274</v>
      </c>
      <c r="D434" s="306">
        <v>27.73</v>
      </c>
      <c r="E434" s="306">
        <v>1257224.1500000274</v>
      </c>
      <c r="F434" s="313">
        <v>326.72000000000003</v>
      </c>
      <c r="G434" s="313">
        <v>4970.8700000000044</v>
      </c>
      <c r="H434" s="185">
        <v>2.1608954602666985E-2</v>
      </c>
      <c r="I434" s="59"/>
      <c r="J434" s="5"/>
      <c r="K434" s="57"/>
    </row>
    <row r="435" spans="1:11" s="57" customFormat="1" x14ac:dyDescent="0.2">
      <c r="A435" s="6"/>
      <c r="B435" s="37" t="s">
        <v>48</v>
      </c>
      <c r="C435" s="306"/>
      <c r="D435" s="306">
        <v>616961.43521500134</v>
      </c>
      <c r="E435" s="306">
        <v>616961.43521500134</v>
      </c>
      <c r="F435" s="313">
        <v>158.37101500000003</v>
      </c>
      <c r="G435" s="313">
        <v>1905.3559650000002</v>
      </c>
      <c r="H435" s="185">
        <v>0.17024005344139193</v>
      </c>
      <c r="I435" s="56"/>
      <c r="J435" s="5"/>
    </row>
    <row r="436" spans="1:11" s="57" customFormat="1" ht="10.5" customHeight="1" x14ac:dyDescent="0.2">
      <c r="A436" s="6"/>
      <c r="B436" s="37" t="s">
        <v>355</v>
      </c>
      <c r="C436" s="306">
        <v>24447.579999999904</v>
      </c>
      <c r="D436" s="306">
        <v>273555.48404399992</v>
      </c>
      <c r="E436" s="306">
        <v>298003.06404399982</v>
      </c>
      <c r="F436" s="307"/>
      <c r="G436" s="307">
        <v>2029.63</v>
      </c>
      <c r="H436" s="182"/>
      <c r="I436" s="66"/>
      <c r="J436" s="5"/>
    </row>
    <row r="437" spans="1:11" s="57" customFormat="1" ht="10.5" customHeight="1" x14ac:dyDescent="0.2">
      <c r="A437" s="6"/>
      <c r="B437" s="37" t="s">
        <v>79</v>
      </c>
      <c r="C437" s="306"/>
      <c r="D437" s="306">
        <v>9079327.2600000035</v>
      </c>
      <c r="E437" s="306">
        <v>9079327.2600000035</v>
      </c>
      <c r="F437" s="307"/>
      <c r="G437" s="307">
        <v>10803</v>
      </c>
      <c r="H437" s="182">
        <v>-3.9981709763569073E-2</v>
      </c>
      <c r="I437" s="66"/>
      <c r="J437" s="5"/>
    </row>
    <row r="438" spans="1:11" s="57" customFormat="1" ht="10.5" customHeight="1" x14ac:dyDescent="0.2">
      <c r="A438" s="6"/>
      <c r="B438" s="563" t="s">
        <v>432</v>
      </c>
      <c r="C438" s="314">
        <v>43617987.810013339</v>
      </c>
      <c r="D438" s="306">
        <v>52783997.640008047</v>
      </c>
      <c r="E438" s="306">
        <v>96401985.450021386</v>
      </c>
      <c r="F438" s="313"/>
      <c r="G438" s="313">
        <v>704116.80000001297</v>
      </c>
      <c r="H438" s="185">
        <v>9.4944738535787998E-2</v>
      </c>
      <c r="I438" s="56"/>
      <c r="J438" s="5"/>
      <c r="K438" s="60"/>
    </row>
    <row r="439" spans="1:11" s="57" customFormat="1" ht="10.5" customHeight="1" x14ac:dyDescent="0.2">
      <c r="A439" s="6"/>
      <c r="B439" s="563" t="s">
        <v>440</v>
      </c>
      <c r="C439" s="314">
        <v>987716.98999998753</v>
      </c>
      <c r="D439" s="306">
        <v>442889.87000000034</v>
      </c>
      <c r="E439" s="306">
        <v>1430606.8599999878</v>
      </c>
      <c r="F439" s="313"/>
      <c r="G439" s="313">
        <v>7933.98</v>
      </c>
      <c r="H439" s="185"/>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5633162.9600000614</v>
      </c>
      <c r="D441" s="306">
        <v>8896082.8899999838</v>
      </c>
      <c r="E441" s="306">
        <v>14529245.850000044</v>
      </c>
      <c r="F441" s="313"/>
      <c r="G441" s="313">
        <v>45320.38</v>
      </c>
      <c r="H441" s="185">
        <v>-0.38731045840542933</v>
      </c>
      <c r="I441" s="56"/>
      <c r="J441" s="5"/>
    </row>
    <row r="442" spans="1:11" s="57" customFormat="1" ht="10.5" customHeight="1" x14ac:dyDescent="0.2">
      <c r="A442" s="6"/>
      <c r="B442" s="574" t="s">
        <v>493</v>
      </c>
      <c r="C442" s="314"/>
      <c r="D442" s="306">
        <v>1157527.8936449997</v>
      </c>
      <c r="E442" s="306">
        <v>1157527.8936449997</v>
      </c>
      <c r="F442" s="313"/>
      <c r="G442" s="313"/>
      <c r="H442" s="185"/>
      <c r="I442" s="56"/>
      <c r="J442" s="5"/>
    </row>
    <row r="443" spans="1:11" s="60" customFormat="1" ht="10.5" customHeight="1" x14ac:dyDescent="0.2">
      <c r="A443" s="24"/>
      <c r="B443" s="563" t="s">
        <v>445</v>
      </c>
      <c r="C443" s="314"/>
      <c r="D443" s="306">
        <v>30101.59999999858</v>
      </c>
      <c r="E443" s="306">
        <v>30101.59999999858</v>
      </c>
      <c r="F443" s="313"/>
      <c r="G443" s="313">
        <v>91.619999999999962</v>
      </c>
      <c r="H443" s="185">
        <v>6.7471234775150934E-2</v>
      </c>
      <c r="I443" s="56"/>
      <c r="J443" s="5"/>
      <c r="K443" s="57"/>
    </row>
    <row r="444" spans="1:11" s="57" customFormat="1" ht="12.75" customHeight="1" x14ac:dyDescent="0.2">
      <c r="A444" s="6"/>
      <c r="B444" s="16" t="s">
        <v>280</v>
      </c>
      <c r="C444" s="310"/>
      <c r="D444" s="306">
        <v>-68860575.990001142</v>
      </c>
      <c r="E444" s="306">
        <v>-68860575.990001142</v>
      </c>
      <c r="F444" s="313"/>
      <c r="G444" s="313">
        <v>-396932.9399999989</v>
      </c>
      <c r="H444" s="185">
        <v>7.184019614730941E-2</v>
      </c>
      <c r="I444" s="59"/>
      <c r="J444" s="5"/>
    </row>
    <row r="445" spans="1:11" s="57" customFormat="1" ht="10.5" customHeight="1" x14ac:dyDescent="0.2">
      <c r="A445" s="6"/>
      <c r="B445" s="29" t="s">
        <v>156</v>
      </c>
      <c r="C445" s="308">
        <v>492467243.12000167</v>
      </c>
      <c r="D445" s="308">
        <v>1756841086.9128826</v>
      </c>
      <c r="E445" s="308">
        <v>2249308330.0328846</v>
      </c>
      <c r="F445" s="315">
        <v>151344454.47101486</v>
      </c>
      <c r="G445" s="315">
        <v>12283829.155964989</v>
      </c>
      <c r="H445" s="186">
        <v>0.11678011455812887</v>
      </c>
      <c r="I445" s="56"/>
      <c r="K445" s="209" t="b">
        <f>IF(ABS(E445-SUM(E427:E444))&lt;0.001,TRUE,FALSE)</f>
        <v>1</v>
      </c>
    </row>
    <row r="446" spans="1:11" s="60" customFormat="1" ht="15" customHeight="1" x14ac:dyDescent="0.2">
      <c r="A446" s="24"/>
      <c r="B446" s="29" t="s">
        <v>153</v>
      </c>
      <c r="C446" s="308"/>
      <c r="D446" s="308">
        <v>28330.05</v>
      </c>
      <c r="E446" s="308">
        <v>28330.05</v>
      </c>
      <c r="F446" s="315"/>
      <c r="G446" s="315"/>
      <c r="H446" s="186">
        <v>5.5921630104559528E-2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121738093.60999809</v>
      </c>
      <c r="D449" s="317">
        <v>407729129.49000484</v>
      </c>
      <c r="E449" s="317">
        <v>529467223.10000288</v>
      </c>
      <c r="F449" s="318"/>
      <c r="G449" s="318">
        <v>2893166.4100000011</v>
      </c>
      <c r="H449" s="281">
        <v>0.12081428774116887</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36712165.490000963</v>
      </c>
      <c r="D451" s="317">
        <v>14575865.349999979</v>
      </c>
      <c r="E451" s="317">
        <v>51288030.840000942</v>
      </c>
      <c r="F451" s="318"/>
      <c r="G451" s="318">
        <v>295022.34000000014</v>
      </c>
      <c r="H451" s="281">
        <v>7.5906398528961416E-2</v>
      </c>
      <c r="I451" s="69"/>
      <c r="J451" s="5"/>
      <c r="K451" s="5"/>
    </row>
    <row r="452" spans="1:11" ht="10.5" customHeight="1" x14ac:dyDescent="0.2">
      <c r="A452" s="2"/>
      <c r="B452" s="16" t="s">
        <v>258</v>
      </c>
      <c r="C452" s="317">
        <v>6367914.4400000041</v>
      </c>
      <c r="D452" s="317">
        <v>1751262.46</v>
      </c>
      <c r="E452" s="317">
        <v>8119176.900000005</v>
      </c>
      <c r="F452" s="318"/>
      <c r="G452" s="318">
        <v>28586.010000000013</v>
      </c>
      <c r="H452" s="281">
        <v>0.22441128721923143</v>
      </c>
      <c r="I452" s="70"/>
    </row>
    <row r="453" spans="1:11" ht="10.5" customHeight="1" x14ac:dyDescent="0.2">
      <c r="A453" s="2"/>
      <c r="B453" s="67" t="s">
        <v>259</v>
      </c>
      <c r="C453" s="317">
        <v>22071963.640000004</v>
      </c>
      <c r="D453" s="317">
        <v>6110825.3099999987</v>
      </c>
      <c r="E453" s="317">
        <v>28182788.950000007</v>
      </c>
      <c r="F453" s="318"/>
      <c r="G453" s="318">
        <v>119331.94</v>
      </c>
      <c r="H453" s="281">
        <v>-2.755907958389503E-2</v>
      </c>
      <c r="I453" s="69"/>
    </row>
    <row r="454" spans="1:11" ht="10.5" customHeight="1" x14ac:dyDescent="0.2">
      <c r="A454" s="2"/>
      <c r="B454" s="67" t="s">
        <v>260</v>
      </c>
      <c r="C454" s="317">
        <v>758017.79000000586</v>
      </c>
      <c r="D454" s="317">
        <v>1834996.2599999942</v>
      </c>
      <c r="E454" s="317">
        <v>2593014.0499999998</v>
      </c>
      <c r="F454" s="318"/>
      <c r="G454" s="318">
        <v>12373.369999999999</v>
      </c>
      <c r="H454" s="281">
        <v>0.37595782967341429</v>
      </c>
      <c r="I454" s="69"/>
    </row>
    <row r="455" spans="1:11" ht="10.5" customHeight="1" x14ac:dyDescent="0.2">
      <c r="A455" s="2"/>
      <c r="B455" s="67" t="s">
        <v>261</v>
      </c>
      <c r="C455" s="317"/>
      <c r="D455" s="317">
        <v>1253082.56</v>
      </c>
      <c r="E455" s="317">
        <v>1253082.56</v>
      </c>
      <c r="F455" s="318"/>
      <c r="G455" s="318">
        <v>4444.71</v>
      </c>
      <c r="H455" s="281">
        <v>0.26722482708703521</v>
      </c>
      <c r="I455" s="69"/>
    </row>
    <row r="456" spans="1:11" ht="10.5" customHeight="1" x14ac:dyDescent="0.2">
      <c r="A456" s="2"/>
      <c r="B456" s="67" t="s">
        <v>262</v>
      </c>
      <c r="C456" s="317">
        <v>862145.87999999849</v>
      </c>
      <c r="D456" s="317">
        <v>7221274.6200000262</v>
      </c>
      <c r="E456" s="317">
        <v>8083420.5000000251</v>
      </c>
      <c r="F456" s="318"/>
      <c r="G456" s="318">
        <v>23868.970000000005</v>
      </c>
      <c r="H456" s="281">
        <v>9.8838313049932625E-2</v>
      </c>
      <c r="I456" s="69"/>
    </row>
    <row r="457" spans="1:11" ht="10.5" customHeight="1" x14ac:dyDescent="0.2">
      <c r="A457" s="2"/>
      <c r="B457" s="67" t="s">
        <v>264</v>
      </c>
      <c r="C457" s="317"/>
      <c r="D457" s="317">
        <v>28271270.629999865</v>
      </c>
      <c r="E457" s="317">
        <v>28271270.629999865</v>
      </c>
      <c r="F457" s="318"/>
      <c r="G457" s="318">
        <v>188028.41999999998</v>
      </c>
      <c r="H457" s="281">
        <v>0.12956277482771128</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51097.460000000137</v>
      </c>
      <c r="D460" s="317">
        <v>217201.63999999955</v>
      </c>
      <c r="E460" s="317">
        <v>268299.09999999969</v>
      </c>
      <c r="F460" s="318"/>
      <c r="G460" s="318">
        <v>686.93000000000006</v>
      </c>
      <c r="H460" s="281">
        <v>5.7957912770978393E-2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11889047.280000063</v>
      </c>
      <c r="E463" s="317">
        <v>11889047.280000063</v>
      </c>
      <c r="F463" s="318"/>
      <c r="G463" s="318">
        <v>51470.750000000015</v>
      </c>
      <c r="H463" s="281">
        <v>7.6769216238055327E-2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253575.40999999995</v>
      </c>
      <c r="E465" s="317">
        <v>253575.40999999995</v>
      </c>
      <c r="F465" s="318"/>
      <c r="G465" s="318">
        <v>567.69999999999993</v>
      </c>
      <c r="H465" s="281">
        <v>0.34741194770812167</v>
      </c>
      <c r="I465" s="71"/>
      <c r="L465" s="28"/>
    </row>
    <row r="466" spans="1:12" s="28" customFormat="1" ht="10.5" customHeight="1" x14ac:dyDescent="0.2">
      <c r="A466" s="54"/>
      <c r="B466" s="29" t="s">
        <v>155</v>
      </c>
      <c r="C466" s="308">
        <v>188561398.30999911</v>
      </c>
      <c r="D466" s="308">
        <v>481107531.01000482</v>
      </c>
      <c r="E466" s="308">
        <v>669668929.32000387</v>
      </c>
      <c r="F466" s="315"/>
      <c r="G466" s="315">
        <v>3617547.5500000021</v>
      </c>
      <c r="H466" s="186">
        <v>0.11163366302137256</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463496.03000000009</v>
      </c>
      <c r="D469" s="308">
        <v>287437.94000000006</v>
      </c>
      <c r="E469" s="308">
        <v>750933.97000000009</v>
      </c>
      <c r="F469" s="315"/>
      <c r="G469" s="315">
        <v>11790.77</v>
      </c>
      <c r="H469" s="186">
        <v>0.19922066798855531</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336.11</v>
      </c>
      <c r="D471" s="306">
        <v>11307.509999999998</v>
      </c>
      <c r="E471" s="306">
        <v>11643.619999999999</v>
      </c>
      <c r="F471" s="313"/>
      <c r="G471" s="313">
        <v>181.3</v>
      </c>
      <c r="H471" s="185"/>
      <c r="I471" s="69"/>
      <c r="L471" s="28"/>
    </row>
    <row r="472" spans="1:12" s="28" customFormat="1" ht="10.5" customHeight="1" x14ac:dyDescent="0.2">
      <c r="A472" s="54"/>
      <c r="B472" s="75" t="s">
        <v>159</v>
      </c>
      <c r="C472" s="306">
        <v>13021858.92000008</v>
      </c>
      <c r="D472" s="306">
        <v>118213776.2</v>
      </c>
      <c r="E472" s="306">
        <v>131235635.12000008</v>
      </c>
      <c r="F472" s="313"/>
      <c r="G472" s="313">
        <v>499308.22000000003</v>
      </c>
      <c r="H472" s="185">
        <v>8.3567403846687149E-2</v>
      </c>
      <c r="I472" s="70"/>
      <c r="K472" s="5"/>
      <c r="L472" s="5"/>
    </row>
    <row r="473" spans="1:12" ht="10.5" customHeight="1" x14ac:dyDescent="0.2">
      <c r="A473" s="2"/>
      <c r="B473" s="75" t="s">
        <v>26</v>
      </c>
      <c r="C473" s="306">
        <v>4168265.0099999816</v>
      </c>
      <c r="D473" s="306">
        <v>65350619.649999939</v>
      </c>
      <c r="E473" s="306">
        <v>69518884.659999937</v>
      </c>
      <c r="F473" s="313"/>
      <c r="G473" s="313">
        <v>373327.71999999986</v>
      </c>
      <c r="H473" s="185">
        <v>0.11285361394455284</v>
      </c>
      <c r="I473" s="69"/>
    </row>
    <row r="474" spans="1:12" ht="10.5" customHeight="1" x14ac:dyDescent="0.2">
      <c r="A474" s="2"/>
      <c r="B474" s="75" t="s">
        <v>27</v>
      </c>
      <c r="C474" s="306">
        <v>12493540.389999945</v>
      </c>
      <c r="D474" s="306">
        <v>201048502.09999931</v>
      </c>
      <c r="E474" s="306">
        <v>213542042.48999926</v>
      </c>
      <c r="F474" s="313"/>
      <c r="G474" s="313">
        <v>1077581.4699999997</v>
      </c>
      <c r="H474" s="185">
        <v>0.13918658322282629</v>
      </c>
      <c r="I474" s="69"/>
    </row>
    <row r="475" spans="1:12" ht="10.5" customHeight="1" x14ac:dyDescent="0.2">
      <c r="A475" s="2"/>
      <c r="B475" s="75" t="s">
        <v>274</v>
      </c>
      <c r="C475" s="306">
        <v>346284.85000000021</v>
      </c>
      <c r="D475" s="306">
        <v>5160932.1499999948</v>
      </c>
      <c r="E475" s="306">
        <v>5507216.9999999953</v>
      </c>
      <c r="F475" s="313"/>
      <c r="G475" s="313">
        <v>40805.679999999986</v>
      </c>
      <c r="H475" s="185">
        <v>9.2904517333788794E-2</v>
      </c>
      <c r="I475" s="69"/>
    </row>
    <row r="476" spans="1:12" ht="10.5" customHeight="1" x14ac:dyDescent="0.2">
      <c r="A476" s="2"/>
      <c r="B476" s="75" t="s">
        <v>273</v>
      </c>
      <c r="C476" s="306">
        <v>1462.5</v>
      </c>
      <c r="D476" s="306">
        <v>28850</v>
      </c>
      <c r="E476" s="306">
        <v>30312.5</v>
      </c>
      <c r="F476" s="313"/>
      <c r="G476" s="313">
        <v>27792.5</v>
      </c>
      <c r="H476" s="185">
        <v>0.88550439769603018</v>
      </c>
      <c r="I476" s="69"/>
    </row>
    <row r="477" spans="1:12" ht="10.5" customHeight="1" x14ac:dyDescent="0.2">
      <c r="A477" s="2"/>
      <c r="B477" s="75" t="s">
        <v>49</v>
      </c>
      <c r="C477" s="306">
        <v>16463.45</v>
      </c>
      <c r="D477" s="306">
        <v>41321585.689875036</v>
      </c>
      <c r="E477" s="306">
        <v>41338049.139875039</v>
      </c>
      <c r="F477" s="313"/>
      <c r="G477" s="313">
        <v>133786.57000000004</v>
      </c>
      <c r="H477" s="185">
        <v>-0.17417067806855713</v>
      </c>
      <c r="I477" s="69"/>
    </row>
    <row r="478" spans="1:12" ht="10.5" customHeight="1" x14ac:dyDescent="0.2">
      <c r="A478" s="2"/>
      <c r="B478" s="37" t="s">
        <v>349</v>
      </c>
      <c r="C478" s="306"/>
      <c r="D478" s="306">
        <v>220818.03407400002</v>
      </c>
      <c r="E478" s="306">
        <v>220818.03407400002</v>
      </c>
      <c r="F478" s="313"/>
      <c r="G478" s="313"/>
      <c r="H478" s="185"/>
      <c r="I478" s="69"/>
    </row>
    <row r="479" spans="1:12" x14ac:dyDescent="0.2">
      <c r="A479" s="2"/>
      <c r="B479" s="574" t="s">
        <v>459</v>
      </c>
      <c r="C479" s="305"/>
      <c r="D479" s="306">
        <v>20609</v>
      </c>
      <c r="E479" s="306">
        <v>20609</v>
      </c>
      <c r="F479" s="313"/>
      <c r="G479" s="313"/>
      <c r="H479" s="185"/>
      <c r="I479" s="69"/>
    </row>
    <row r="480" spans="1:12" ht="10.5" customHeight="1" x14ac:dyDescent="0.2">
      <c r="A480" s="2"/>
      <c r="B480" s="75" t="s">
        <v>28</v>
      </c>
      <c r="C480" s="305">
        <v>199024.17000000007</v>
      </c>
      <c r="D480" s="306">
        <v>1783493.46</v>
      </c>
      <c r="E480" s="306">
        <v>1982517.63</v>
      </c>
      <c r="F480" s="313"/>
      <c r="G480" s="313">
        <v>3609.91</v>
      </c>
      <c r="H480" s="185">
        <v>-7.4768345526140534E-3</v>
      </c>
      <c r="I480" s="69"/>
    </row>
    <row r="481" spans="1:12" ht="10.5" customHeight="1" x14ac:dyDescent="0.2">
      <c r="A481" s="2"/>
      <c r="B481" s="37" t="s">
        <v>280</v>
      </c>
      <c r="C481" s="306"/>
      <c r="D481" s="306">
        <v>-5355247.8100000052</v>
      </c>
      <c r="E481" s="306">
        <v>-5355247.8100000052</v>
      </c>
      <c r="F481" s="313"/>
      <c r="G481" s="313">
        <v>-25558.710000000006</v>
      </c>
      <c r="H481" s="185">
        <v>0.12529385962448925</v>
      </c>
      <c r="I481" s="69"/>
    </row>
    <row r="482" spans="1:12" ht="10.5" customHeight="1" x14ac:dyDescent="0.2">
      <c r="A482" s="2"/>
      <c r="B482" s="35" t="s">
        <v>160</v>
      </c>
      <c r="C482" s="308">
        <v>30247235.400000002</v>
      </c>
      <c r="D482" s="308">
        <v>427805245.98394817</v>
      </c>
      <c r="E482" s="308">
        <v>458052481.38394821</v>
      </c>
      <c r="F482" s="315"/>
      <c r="G482" s="315">
        <v>2130834.6599999997</v>
      </c>
      <c r="H482" s="186">
        <v>8.1660663594017802E-2</v>
      </c>
      <c r="I482" s="69"/>
      <c r="K482" s="209" t="b">
        <f>IF(ABS(E482-SUM(E471:E481))&lt;0.001,TRUE,FALSE)</f>
        <v>1</v>
      </c>
    </row>
    <row r="483" spans="1:12" ht="16.5" customHeight="1" x14ac:dyDescent="0.2">
      <c r="A483" s="2"/>
      <c r="B483" s="76" t="s">
        <v>33</v>
      </c>
      <c r="C483" s="306">
        <v>18488.93</v>
      </c>
      <c r="D483" s="306">
        <v>127754.59</v>
      </c>
      <c r="E483" s="306">
        <v>146243.51999999999</v>
      </c>
      <c r="F483" s="313"/>
      <c r="G483" s="313"/>
      <c r="H483" s="185">
        <v>-0.59824245193235259</v>
      </c>
      <c r="I483" s="69"/>
      <c r="L483" s="28"/>
    </row>
    <row r="484" spans="1:12" s="28" customFormat="1" ht="14.25" customHeight="1" x14ac:dyDescent="0.2">
      <c r="A484" s="54"/>
      <c r="B484" s="76" t="s">
        <v>383</v>
      </c>
      <c r="C484" s="306"/>
      <c r="D484" s="306">
        <v>309569.45657800004</v>
      </c>
      <c r="E484" s="306">
        <v>309569.45657800004</v>
      </c>
      <c r="F484" s="313"/>
      <c r="G484" s="313"/>
      <c r="H484" s="185">
        <v>7.7772263650264906E-2</v>
      </c>
      <c r="I484" s="70"/>
      <c r="J484" s="5"/>
      <c r="L484" s="5"/>
    </row>
    <row r="485" spans="1:12" ht="10.5" customHeight="1" x14ac:dyDescent="0.2">
      <c r="A485" s="54"/>
      <c r="B485" s="76" t="s">
        <v>446</v>
      </c>
      <c r="C485" s="306"/>
      <c r="D485" s="306">
        <v>825575.04290499981</v>
      </c>
      <c r="E485" s="306">
        <v>825575.04290499981</v>
      </c>
      <c r="F485" s="313"/>
      <c r="G485" s="313"/>
      <c r="H485" s="185"/>
      <c r="I485" s="69"/>
    </row>
    <row r="486" spans="1:12" ht="10.5" customHeight="1" x14ac:dyDescent="0.2">
      <c r="A486" s="2"/>
      <c r="B486" s="76" t="s">
        <v>477</v>
      </c>
      <c r="C486" s="306"/>
      <c r="D486" s="306">
        <v>1378781.5579800003</v>
      </c>
      <c r="E486" s="306">
        <v>1378781.5579800003</v>
      </c>
      <c r="F486" s="313"/>
      <c r="G486" s="313">
        <v>5111.2099999999991</v>
      </c>
      <c r="H486" s="185">
        <v>-0.85207010375168379</v>
      </c>
      <c r="I486" s="69"/>
    </row>
    <row r="487" spans="1:12" ht="10.5" customHeight="1" x14ac:dyDescent="0.2">
      <c r="A487" s="2"/>
      <c r="B487" s="76" t="s">
        <v>492</v>
      </c>
      <c r="C487" s="306"/>
      <c r="D487" s="306">
        <v>302286.93701500003</v>
      </c>
      <c r="E487" s="306">
        <v>302286.93701500003</v>
      </c>
      <c r="F487" s="313"/>
      <c r="G487" s="313"/>
      <c r="H487" s="185"/>
      <c r="I487" s="69"/>
    </row>
    <row r="488" spans="1:12" ht="13.5" customHeight="1" x14ac:dyDescent="0.2">
      <c r="A488" s="2"/>
      <c r="B488" s="76" t="s">
        <v>439</v>
      </c>
      <c r="C488" s="306"/>
      <c r="D488" s="306">
        <v>22573879.960200004</v>
      </c>
      <c r="E488" s="306">
        <v>22573879.960200004</v>
      </c>
      <c r="F488" s="313"/>
      <c r="G488" s="313"/>
      <c r="H488" s="185">
        <v>0.76414013892984278</v>
      </c>
      <c r="I488" s="69"/>
      <c r="L488" s="80"/>
    </row>
    <row r="489" spans="1:12" s="80" customFormat="1" ht="12.75" x14ac:dyDescent="0.2">
      <c r="A489" s="2"/>
      <c r="B489" s="76" t="s">
        <v>490</v>
      </c>
      <c r="C489" s="306"/>
      <c r="D489" s="306">
        <v>93010</v>
      </c>
      <c r="E489" s="306">
        <v>93010</v>
      </c>
      <c r="F489" s="313"/>
      <c r="G489" s="313"/>
      <c r="H489" s="185"/>
      <c r="I489" s="79"/>
      <c r="J489" s="5"/>
      <c r="L489" s="164"/>
    </row>
    <row r="490" spans="1:12" s="80" customFormat="1" ht="12.75" x14ac:dyDescent="0.2">
      <c r="A490" s="2"/>
      <c r="B490" s="76" t="s">
        <v>480</v>
      </c>
      <c r="C490" s="306">
        <v>26090.000000000004</v>
      </c>
      <c r="D490" s="306">
        <v>849546.80999999994</v>
      </c>
      <c r="E490" s="306">
        <v>875636.80999999994</v>
      </c>
      <c r="F490" s="313"/>
      <c r="G490" s="313">
        <v>4861.33</v>
      </c>
      <c r="H490" s="185"/>
      <c r="I490" s="79"/>
      <c r="J490" s="5"/>
      <c r="L490" s="164"/>
    </row>
    <row r="491" spans="1:12" s="80" customFormat="1" ht="12.75" x14ac:dyDescent="0.2">
      <c r="A491" s="2"/>
      <c r="B491" s="76" t="s">
        <v>494</v>
      </c>
      <c r="C491" s="306"/>
      <c r="D491" s="306">
        <v>153878.40700000004</v>
      </c>
      <c r="E491" s="306">
        <v>153878.40700000004</v>
      </c>
      <c r="F491" s="313"/>
      <c r="G491" s="313"/>
      <c r="H491" s="185"/>
      <c r="I491" s="79"/>
      <c r="J491" s="5"/>
      <c r="L491" s="164"/>
    </row>
    <row r="492" spans="1:12" s="80" customFormat="1" ht="12.75" x14ac:dyDescent="0.2">
      <c r="A492" s="2"/>
      <c r="B492" s="73" t="s">
        <v>158</v>
      </c>
      <c r="C492" s="306"/>
      <c r="D492" s="306">
        <v>168698.36000000002</v>
      </c>
      <c r="E492" s="306">
        <v>168698.36000000002</v>
      </c>
      <c r="F492" s="313"/>
      <c r="G492" s="313"/>
      <c r="H492" s="185">
        <v>0.20910173618519745</v>
      </c>
      <c r="I492" s="79"/>
      <c r="J492" s="5"/>
      <c r="L492" s="164"/>
    </row>
    <row r="493" spans="1:12" ht="18" customHeight="1" x14ac:dyDescent="0.2">
      <c r="A493" s="77"/>
      <c r="B493" s="78" t="s">
        <v>297</v>
      </c>
      <c r="C493" s="308">
        <v>30755310.359999999</v>
      </c>
      <c r="D493" s="308">
        <v>454875665.04562622</v>
      </c>
      <c r="E493" s="308">
        <v>485630975.40562624</v>
      </c>
      <c r="F493" s="315"/>
      <c r="G493" s="315">
        <v>2152597.9699999997</v>
      </c>
      <c r="H493" s="186">
        <v>6.7545272411968282E-2</v>
      </c>
      <c r="I493" s="69"/>
      <c r="K493" s="209" t="b">
        <f>IF(ABS(E493-SUM(E469,E482,E483:E492))&lt;0.001,TRUE,FALSE)</f>
        <v>1</v>
      </c>
    </row>
    <row r="494" spans="1:12" ht="12" customHeight="1" x14ac:dyDescent="0.2">
      <c r="A494" s="2"/>
      <c r="B494" s="76" t="s">
        <v>80</v>
      </c>
      <c r="C494" s="306"/>
      <c r="D494" s="306">
        <v>534384812.94999892</v>
      </c>
      <c r="E494" s="306">
        <v>534384812.94999892</v>
      </c>
      <c r="F494" s="313"/>
      <c r="G494" s="313"/>
      <c r="H494" s="185">
        <v>7.1807051715085279E-2</v>
      </c>
      <c r="I494" s="69"/>
    </row>
    <row r="495" spans="1:12" ht="12" customHeight="1" x14ac:dyDescent="0.2">
      <c r="A495" s="2"/>
      <c r="B495" s="76" t="s">
        <v>81</v>
      </c>
      <c r="C495" s="306"/>
      <c r="D495" s="306">
        <v>346224381.81000042</v>
      </c>
      <c r="E495" s="306">
        <v>346224381.81000042</v>
      </c>
      <c r="F495" s="313"/>
      <c r="G495" s="313"/>
      <c r="H495" s="185">
        <v>0.12935030334915854</v>
      </c>
      <c r="I495" s="69"/>
    </row>
    <row r="496" spans="1:12" ht="12" customHeight="1" x14ac:dyDescent="0.2">
      <c r="A496" s="2"/>
      <c r="B496" s="76" t="s">
        <v>438</v>
      </c>
      <c r="C496" s="306"/>
      <c r="D496" s="306">
        <v>37753149.180000007</v>
      </c>
      <c r="E496" s="306">
        <v>37753149.180000007</v>
      </c>
      <c r="F496" s="313"/>
      <c r="G496" s="313"/>
      <c r="H496" s="185">
        <v>0.17785951049890669</v>
      </c>
      <c r="I496" s="69"/>
    </row>
    <row r="497" spans="1:12" ht="12" customHeight="1" x14ac:dyDescent="0.2">
      <c r="A497" s="2"/>
      <c r="B497" s="76" t="s">
        <v>78</v>
      </c>
      <c r="C497" s="306"/>
      <c r="D497" s="306">
        <v>71637937.699999928</v>
      </c>
      <c r="E497" s="306">
        <v>71637937.699999928</v>
      </c>
      <c r="F497" s="313"/>
      <c r="G497" s="313"/>
      <c r="H497" s="185">
        <v>0.136675349133492</v>
      </c>
      <c r="I497" s="69"/>
    </row>
    <row r="498" spans="1:12" ht="12" customHeight="1" x14ac:dyDescent="0.2">
      <c r="A498" s="2"/>
      <c r="B498" s="76" t="s">
        <v>76</v>
      </c>
      <c r="C498" s="306"/>
      <c r="D498" s="306">
        <v>313555165.23000032</v>
      </c>
      <c r="E498" s="306">
        <v>313555165.23000032</v>
      </c>
      <c r="F498" s="313"/>
      <c r="G498" s="313"/>
      <c r="H498" s="185">
        <v>0.18347328143317765</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1303555446.8699996</v>
      </c>
      <c r="E500" s="308">
        <v>1303555446.8699996</v>
      </c>
      <c r="F500" s="315"/>
      <c r="G500" s="315"/>
      <c r="H500" s="186">
        <v>0.11876429618907447</v>
      </c>
      <c r="I500" s="70"/>
      <c r="J500" s="5"/>
      <c r="K500" s="209" t="b">
        <f>IF(ABS(E500-SUM(E494:E499))&lt;0.001,TRUE,FALSE)</f>
        <v>1</v>
      </c>
      <c r="L500" s="5"/>
    </row>
    <row r="501" spans="1:12" ht="10.5" customHeight="1" x14ac:dyDescent="0.2">
      <c r="A501" s="54"/>
      <c r="B501" s="52" t="s">
        <v>157</v>
      </c>
      <c r="C501" s="308">
        <v>1159770355.6299968</v>
      </c>
      <c r="D501" s="308">
        <v>4961043621.1545429</v>
      </c>
      <c r="E501" s="308">
        <v>6120813976.7845411</v>
      </c>
      <c r="F501" s="315">
        <v>151344454.47101486</v>
      </c>
      <c r="G501" s="315">
        <v>24621242.587004986</v>
      </c>
      <c r="H501" s="186">
        <v>0.10327840329744586</v>
      </c>
      <c r="I501" s="69"/>
      <c r="K501" s="209" t="b">
        <f>IF(ABS(E501-SUM(E402,E415,E445:E446,E466,E467,E469,E482,E483:E492,E500))&lt;0.001,TRUE,FALSE)</f>
        <v>1</v>
      </c>
    </row>
    <row r="502" spans="1:12" ht="10.5" customHeight="1" x14ac:dyDescent="0.2">
      <c r="A502" s="2"/>
      <c r="B502" s="167" t="s">
        <v>181</v>
      </c>
      <c r="C502" s="319"/>
      <c r="D502" s="319"/>
      <c r="E502" s="319"/>
      <c r="F502" s="320"/>
      <c r="G502" s="320"/>
      <c r="H502" s="240"/>
      <c r="I502" s="69"/>
      <c r="L502" s="28"/>
    </row>
    <row r="503" spans="1:12" s="28" customFormat="1" x14ac:dyDescent="0.2">
      <c r="A503" s="2"/>
      <c r="B503" s="168" t="s">
        <v>182</v>
      </c>
      <c r="C503" s="321"/>
      <c r="D503" s="321"/>
      <c r="E503" s="321"/>
      <c r="F503" s="322"/>
      <c r="G503" s="322"/>
      <c r="H503" s="194"/>
      <c r="I503" s="70"/>
      <c r="J503" s="5"/>
    </row>
    <row r="504" spans="1:12" s="28" customFormat="1" ht="12.75" x14ac:dyDescent="0.2">
      <c r="A504" s="54"/>
      <c r="B504" s="212" t="s">
        <v>31</v>
      </c>
      <c r="C504" s="431">
        <v>2173322572.6099968</v>
      </c>
      <c r="D504" s="431">
        <v>6132775402.0208473</v>
      </c>
      <c r="E504" s="431">
        <v>8306097974.6308413</v>
      </c>
      <c r="F504" s="432"/>
      <c r="G504" s="432">
        <v>37247679.351587981</v>
      </c>
      <c r="H504" s="433">
        <v>0.10699320653855993</v>
      </c>
      <c r="I504" s="70"/>
      <c r="J504" s="5"/>
      <c r="K504" s="209" t="b">
        <f>IF(ABS(E504-SUM(E297,E501:E503))&lt;0.001,TRUE,FALSE)</f>
        <v>1</v>
      </c>
    </row>
    <row r="505" spans="1:12" s="28" customFormat="1" x14ac:dyDescent="0.2">
      <c r="A505" s="54"/>
      <c r="B505" s="76" t="s">
        <v>13</v>
      </c>
      <c r="C505" s="440"/>
      <c r="D505" s="441">
        <v>83677767.159999996</v>
      </c>
      <c r="E505" s="441">
        <v>83677767.159999996</v>
      </c>
      <c r="F505" s="442"/>
      <c r="G505" s="442"/>
      <c r="H505" s="430">
        <v>5.1336448834761628E-2</v>
      </c>
      <c r="I505" s="70"/>
      <c r="J505" s="5"/>
    </row>
    <row r="506" spans="1:12" s="28" customFormat="1" x14ac:dyDescent="0.2">
      <c r="A506" s="54"/>
      <c r="B506" s="76" t="s">
        <v>14</v>
      </c>
      <c r="C506" s="443"/>
      <c r="D506" s="311">
        <v>10721239.049999997</v>
      </c>
      <c r="E506" s="311">
        <v>10721239.049999997</v>
      </c>
      <c r="F506" s="444"/>
      <c r="G506" s="444"/>
      <c r="H506" s="428">
        <v>0.14442600236224989</v>
      </c>
      <c r="I506" s="70"/>
      <c r="J506" s="5"/>
    </row>
    <row r="507" spans="1:12" s="28" customFormat="1" ht="21.75" customHeight="1" x14ac:dyDescent="0.2">
      <c r="A507" s="54"/>
      <c r="B507" s="229" t="s">
        <v>248</v>
      </c>
      <c r="C507" s="431"/>
      <c r="D507" s="431">
        <v>94399006.209999993</v>
      </c>
      <c r="E507" s="431">
        <v>94399006.209999993</v>
      </c>
      <c r="F507" s="431"/>
      <c r="G507" s="431"/>
      <c r="H507" s="445">
        <v>6.113954555508827E-2</v>
      </c>
      <c r="I507" s="70"/>
      <c r="J507" s="5"/>
      <c r="K507" s="209" t="b">
        <f>IF(ABS(E507-SUM(E505:E506))&lt;0.001,TRUE,FALSE)</f>
        <v>1</v>
      </c>
    </row>
    <row r="508" spans="1:12" s="28" customFormat="1" ht="12" x14ac:dyDescent="0.2">
      <c r="A508" s="54"/>
      <c r="B508" s="229" t="s">
        <v>298</v>
      </c>
      <c r="C508" s="431"/>
      <c r="D508" s="431">
        <v>33058.789999999994</v>
      </c>
      <c r="E508" s="431">
        <v>33058.789999999994</v>
      </c>
      <c r="F508" s="431"/>
      <c r="G508" s="431"/>
      <c r="H508" s="445">
        <v>-1.7034236767238475E-2</v>
      </c>
      <c r="I508" s="70"/>
    </row>
    <row r="509" spans="1:12" s="28" customFormat="1" ht="20.25" customHeight="1" x14ac:dyDescent="0.2">
      <c r="A509" s="54"/>
      <c r="B509" s="229" t="s">
        <v>421</v>
      </c>
      <c r="C509" s="229"/>
      <c r="D509" s="323">
        <v>-28257.799261999993</v>
      </c>
      <c r="E509" s="323">
        <v>-28257.799261999993</v>
      </c>
      <c r="F509" s="323"/>
      <c r="G509" s="324"/>
      <c r="H509" s="445"/>
      <c r="I509" s="70"/>
    </row>
    <row r="510" spans="1:12" s="28" customFormat="1" ht="12" hidden="1" x14ac:dyDescent="0.2">
      <c r="A510" s="54"/>
      <c r="B510" s="229" t="s">
        <v>495</v>
      </c>
      <c r="C510" s="229"/>
      <c r="D510" s="323"/>
      <c r="E510" s="323"/>
      <c r="F510" s="323"/>
      <c r="G510" s="324"/>
      <c r="H510" s="445"/>
      <c r="I510" s="70"/>
    </row>
    <row r="511" spans="1:12" s="28" customFormat="1" ht="12" x14ac:dyDescent="0.2">
      <c r="A511" s="54"/>
      <c r="B511" s="229" t="s">
        <v>389</v>
      </c>
      <c r="C511" s="229"/>
      <c r="D511" s="323">
        <v>7513.3899999999994</v>
      </c>
      <c r="E511" s="323">
        <v>7513.3899999999994</v>
      </c>
      <c r="F511" s="323"/>
      <c r="G511" s="324"/>
      <c r="H511" s="445">
        <v>0.61863367953449178</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MOIS DE FEVRIER 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597"/>
      <c r="C519" s="598"/>
      <c r="D519" s="87"/>
      <c r="E519" s="88" t="s">
        <v>6</v>
      </c>
      <c r="F519" s="339" t="str">
        <f>$H$5</f>
        <v>PCAP</v>
      </c>
      <c r="G519" s="197"/>
      <c r="H519" s="89"/>
      <c r="I519" s="20"/>
    </row>
    <row r="520" spans="1:12" ht="12.75" customHeight="1" x14ac:dyDescent="0.2">
      <c r="B520" s="616" t="s">
        <v>296</v>
      </c>
      <c r="C520" s="617"/>
      <c r="D520" s="90"/>
      <c r="E520" s="301"/>
      <c r="F520" s="239"/>
      <c r="G520" s="199"/>
      <c r="H520" s="90"/>
      <c r="I520" s="20"/>
      <c r="L520" s="95"/>
    </row>
    <row r="521" spans="1:12" ht="20.25" customHeight="1" x14ac:dyDescent="0.2">
      <c r="A521" s="91"/>
      <c r="B521" s="622" t="s">
        <v>295</v>
      </c>
      <c r="C521" s="623"/>
      <c r="D521" s="93"/>
      <c r="E521" s="303"/>
      <c r="F521" s="237"/>
      <c r="G521" s="200"/>
      <c r="H521" s="93"/>
      <c r="I521" s="20"/>
      <c r="L521" s="95"/>
    </row>
    <row r="522" spans="1:12" s="95" customFormat="1" ht="12" customHeight="1" x14ac:dyDescent="0.2">
      <c r="A522" s="6"/>
      <c r="B522" s="620"/>
      <c r="C522" s="621"/>
      <c r="D522" s="90"/>
      <c r="E522" s="301"/>
      <c r="F522" s="239"/>
      <c r="G522" s="199"/>
      <c r="H522" s="90"/>
      <c r="I522" s="94"/>
      <c r="J522" s="104"/>
      <c r="L522" s="5"/>
    </row>
    <row r="523" spans="1:12" ht="12.75" customHeight="1" x14ac:dyDescent="0.2">
      <c r="A523" s="91"/>
      <c r="B523" s="92" t="s">
        <v>294</v>
      </c>
      <c r="C523" s="172"/>
      <c r="D523" s="93"/>
      <c r="E523" s="303">
        <v>6140777189.206461</v>
      </c>
      <c r="F523" s="237">
        <v>5.713353576706659E-3</v>
      </c>
      <c r="G523" s="200"/>
      <c r="H523" s="93"/>
      <c r="I523" s="20"/>
      <c r="J523" s="104"/>
      <c r="K523" s="209" t="b">
        <f>IF(ABS(E523-SUM(E524,E529,E541:E542,E545:E550))&lt;0.001,TRUE,FALSE)</f>
        <v>1</v>
      </c>
    </row>
    <row r="524" spans="1:12" ht="18" customHeight="1" x14ac:dyDescent="0.2">
      <c r="B524" s="618" t="s">
        <v>410</v>
      </c>
      <c r="C524" s="619"/>
      <c r="D524" s="90"/>
      <c r="E524" s="303">
        <v>1460988551.1291418</v>
      </c>
      <c r="F524" s="237">
        <v>6.1811563663961788E-2</v>
      </c>
      <c r="G524" s="198"/>
      <c r="H524" s="90"/>
      <c r="I524" s="20"/>
      <c r="J524" s="104"/>
      <c r="K524" s="209" t="b">
        <f>IF(ABS(E524-SUM(E525:E528))&lt;0.001,TRUE,FALSE)</f>
        <v>1</v>
      </c>
    </row>
    <row r="525" spans="1:12" ht="15" customHeight="1" x14ac:dyDescent="0.2">
      <c r="B525" s="609" t="s">
        <v>72</v>
      </c>
      <c r="C525" s="610"/>
      <c r="D525" s="90"/>
      <c r="E525" s="301">
        <v>98971828.307520032</v>
      </c>
      <c r="F525" s="239">
        <v>7.7358906162837915E-2</v>
      </c>
      <c r="G525" s="201"/>
      <c r="H525" s="90"/>
      <c r="I525" s="20"/>
      <c r="J525" s="104"/>
    </row>
    <row r="526" spans="1:12" ht="15" customHeight="1" x14ac:dyDescent="0.2">
      <c r="B526" s="421" t="s">
        <v>404</v>
      </c>
      <c r="C526" s="404"/>
      <c r="D526" s="90"/>
      <c r="E526" s="301">
        <v>1356633711.3515668</v>
      </c>
      <c r="F526" s="239">
        <v>6.0531352658703463E-2</v>
      </c>
      <c r="G526" s="199"/>
      <c r="H526" s="90"/>
      <c r="I526" s="20"/>
      <c r="J526" s="104"/>
    </row>
    <row r="527" spans="1:12" ht="15" customHeight="1" x14ac:dyDescent="0.2">
      <c r="B527" s="421" t="s">
        <v>407</v>
      </c>
      <c r="C527" s="404"/>
      <c r="D527" s="90"/>
      <c r="E527" s="301">
        <v>4086408.2971950015</v>
      </c>
      <c r="F527" s="239">
        <v>0.15194210925684626</v>
      </c>
      <c r="G527" s="199"/>
      <c r="H527" s="90"/>
      <c r="I527" s="20"/>
      <c r="J527" s="104"/>
    </row>
    <row r="528" spans="1:12" ht="15" customHeight="1" x14ac:dyDescent="0.2">
      <c r="B528" s="421" t="s">
        <v>405</v>
      </c>
      <c r="C528" s="404"/>
      <c r="D528" s="90"/>
      <c r="E528" s="301">
        <v>1296603.17286</v>
      </c>
      <c r="F528" s="239">
        <v>-2.1462563286235414E-2</v>
      </c>
      <c r="G528" s="199"/>
      <c r="H528" s="90"/>
      <c r="I528" s="20"/>
      <c r="J528" s="104"/>
    </row>
    <row r="529" spans="2:11" ht="15" customHeight="1" x14ac:dyDescent="0.2">
      <c r="B529" s="601" t="s">
        <v>71</v>
      </c>
      <c r="C529" s="602"/>
      <c r="D529" s="90"/>
      <c r="E529" s="303">
        <v>3994186821.919867</v>
      </c>
      <c r="F529" s="237">
        <v>9.5437635440333235E-2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c r="F531" s="239"/>
      <c r="G531" s="199"/>
      <c r="H531" s="90"/>
      <c r="I531" s="20"/>
      <c r="J531" s="104"/>
    </row>
    <row r="532" spans="2:11" ht="15" customHeight="1" x14ac:dyDescent="0.2">
      <c r="B532" s="624" t="s">
        <v>413</v>
      </c>
      <c r="C532" s="625"/>
      <c r="D532" s="90"/>
      <c r="E532" s="301">
        <v>3091615010.3600001</v>
      </c>
      <c r="F532" s="239">
        <v>0.11395282927664541</v>
      </c>
      <c r="G532" s="199"/>
      <c r="H532" s="90"/>
      <c r="I532" s="20"/>
      <c r="J532" s="104"/>
    </row>
    <row r="533" spans="2:11" ht="15" customHeight="1" x14ac:dyDescent="0.2">
      <c r="B533" s="609" t="s">
        <v>357</v>
      </c>
      <c r="C533" s="610"/>
      <c r="D533" s="90"/>
      <c r="E533" s="301">
        <v>550465154.42999995</v>
      </c>
      <c r="F533" s="239">
        <v>8.2943647355891992E-2</v>
      </c>
      <c r="G533" s="199"/>
      <c r="H533" s="90"/>
      <c r="I533" s="20"/>
      <c r="J533" s="104"/>
    </row>
    <row r="534" spans="2:11" ht="15" customHeight="1" x14ac:dyDescent="0.2">
      <c r="B534" s="609" t="s">
        <v>358</v>
      </c>
      <c r="C534" s="610"/>
      <c r="D534" s="90"/>
      <c r="E534" s="301">
        <v>99358537.430000022</v>
      </c>
      <c r="F534" s="239">
        <v>-4.6146414249843781E-2</v>
      </c>
      <c r="G534" s="199"/>
      <c r="H534" s="90"/>
      <c r="I534" s="20"/>
      <c r="J534" s="104"/>
    </row>
    <row r="535" spans="2:11" ht="15" customHeight="1" x14ac:dyDescent="0.2">
      <c r="B535" s="609" t="s">
        <v>359</v>
      </c>
      <c r="C535" s="610"/>
      <c r="D535" s="90"/>
      <c r="E535" s="301">
        <v>252748119.69986671</v>
      </c>
      <c r="F535" s="239">
        <v>-2.1784023802485564E-2</v>
      </c>
      <c r="G535" s="199"/>
      <c r="H535" s="90"/>
      <c r="I535" s="20"/>
      <c r="J535" s="104"/>
      <c r="K535" s="209" t="b">
        <f>IF(ABS(E535-SUM(E536:E540))&lt;0.001,TRUE,FALSE)</f>
        <v>1</v>
      </c>
    </row>
    <row r="536" spans="2:11" ht="12.75" customHeight="1" x14ac:dyDescent="0.2">
      <c r="B536" s="614" t="s">
        <v>394</v>
      </c>
      <c r="C536" s="615"/>
      <c r="D536" s="90"/>
      <c r="E536" s="301">
        <v>210414796.56224999</v>
      </c>
      <c r="F536" s="239">
        <v>-6.5359535807505864E-2</v>
      </c>
      <c r="G536" s="199"/>
      <c r="H536" s="90"/>
      <c r="I536" s="20"/>
      <c r="J536" s="104"/>
    </row>
    <row r="537" spans="2:11" ht="15" customHeight="1" x14ac:dyDescent="0.2">
      <c r="B537" s="614" t="s">
        <v>395</v>
      </c>
      <c r="C537" s="615"/>
      <c r="D537" s="90"/>
      <c r="E537" s="301">
        <v>4286207.5889850007</v>
      </c>
      <c r="F537" s="239">
        <v>0.1101811551851406</v>
      </c>
      <c r="G537" s="199"/>
      <c r="H537" s="90"/>
      <c r="I537" s="20"/>
      <c r="J537" s="104"/>
    </row>
    <row r="538" spans="2:11" ht="15" customHeight="1" x14ac:dyDescent="0.2">
      <c r="B538" s="614" t="s">
        <v>396</v>
      </c>
      <c r="C538" s="615"/>
      <c r="D538" s="90"/>
      <c r="E538" s="301">
        <v>5514130.5001650006</v>
      </c>
      <c r="F538" s="239">
        <v>-0.22663751068123139</v>
      </c>
      <c r="G538" s="199"/>
      <c r="H538" s="90"/>
      <c r="I538" s="20"/>
      <c r="J538" s="104"/>
    </row>
    <row r="539" spans="2:11" ht="15" customHeight="1" x14ac:dyDescent="0.2">
      <c r="B539" s="614" t="s">
        <v>397</v>
      </c>
      <c r="C539" s="615"/>
      <c r="D539" s="90"/>
      <c r="E539" s="301">
        <v>1790293.5187200003</v>
      </c>
      <c r="F539" s="239">
        <v>5.3789786356963187E-2</v>
      </c>
      <c r="G539" s="199"/>
      <c r="H539" s="90"/>
      <c r="I539" s="20"/>
      <c r="J539" s="104"/>
    </row>
    <row r="540" spans="2:11" ht="15" customHeight="1" x14ac:dyDescent="0.2">
      <c r="B540" s="630" t="s">
        <v>406</v>
      </c>
      <c r="C540" s="631"/>
      <c r="D540" s="90"/>
      <c r="E540" s="301">
        <v>30742691.529746715</v>
      </c>
      <c r="F540" s="239">
        <v>0.49543660437428483</v>
      </c>
      <c r="G540" s="199"/>
      <c r="H540" s="90"/>
      <c r="I540" s="20"/>
      <c r="J540" s="104"/>
    </row>
    <row r="541" spans="2:11" ht="15" customHeight="1" x14ac:dyDescent="0.2">
      <c r="B541" s="601" t="s">
        <v>362</v>
      </c>
      <c r="C541" s="602"/>
      <c r="D541" s="90"/>
      <c r="E541" s="303">
        <v>1951158.8900000004</v>
      </c>
      <c r="F541" s="237">
        <v>0.21029098137065327</v>
      </c>
      <c r="G541" s="199"/>
      <c r="H541" s="90"/>
      <c r="I541" s="20"/>
      <c r="J541" s="104"/>
    </row>
    <row r="542" spans="2:11" ht="26.25" customHeight="1" x14ac:dyDescent="0.2">
      <c r="B542" s="611" t="s">
        <v>363</v>
      </c>
      <c r="C542" s="613"/>
      <c r="D542" s="90"/>
      <c r="E542" s="303">
        <v>683650657.26745224</v>
      </c>
      <c r="F542" s="237">
        <v>-0.36824102826820171</v>
      </c>
      <c r="G542" s="199"/>
      <c r="H542" s="90"/>
      <c r="I542" s="20"/>
      <c r="J542" s="104"/>
      <c r="K542" s="209" t="b">
        <f>IF(ABS(E542-SUM(E543:E544))&lt;0.001,TRUE,FALSE)</f>
        <v>1</v>
      </c>
    </row>
    <row r="543" spans="2:11" ht="12.75" x14ac:dyDescent="0.2">
      <c r="B543" s="423" t="s">
        <v>408</v>
      </c>
      <c r="C543" s="405"/>
      <c r="D543" s="90"/>
      <c r="E543" s="301">
        <v>672303663.83054709</v>
      </c>
      <c r="F543" s="239">
        <v>-0.36799868525325441</v>
      </c>
      <c r="G543" s="201"/>
      <c r="H543" s="90"/>
      <c r="I543" s="20"/>
      <c r="J543" s="104"/>
    </row>
    <row r="544" spans="2:11" ht="17.25" customHeight="1" x14ac:dyDescent="0.2">
      <c r="B544" s="423" t="s">
        <v>409</v>
      </c>
      <c r="C544" s="405"/>
      <c r="D544" s="90"/>
      <c r="E544" s="301">
        <v>11346993.436904995</v>
      </c>
      <c r="F544" s="239">
        <v>-0.3822753722073049</v>
      </c>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9"/>
      <c r="D546" s="360"/>
      <c r="E546" s="301"/>
      <c r="F546" s="239"/>
      <c r="G546" s="199"/>
      <c r="H546" s="90"/>
      <c r="I546" s="362"/>
      <c r="J546" s="359"/>
    </row>
    <row r="547" spans="1:12" s="363" customFormat="1" ht="29.25" customHeight="1" x14ac:dyDescent="0.2">
      <c r="A547" s="356"/>
      <c r="B547" s="611" t="s">
        <v>366</v>
      </c>
      <c r="C547" s="629"/>
      <c r="D547" s="360"/>
      <c r="E547" s="301"/>
      <c r="F547" s="239"/>
      <c r="G547" s="361"/>
      <c r="H547" s="360"/>
      <c r="I547" s="362"/>
      <c r="J547" s="359"/>
    </row>
    <row r="548" spans="1:12" s="363" customFormat="1" ht="19.5" customHeight="1" x14ac:dyDescent="0.2">
      <c r="A548" s="356"/>
      <c r="B548" s="611" t="s">
        <v>367</v>
      </c>
      <c r="C548" s="629"/>
      <c r="D548" s="360"/>
      <c r="E548" s="301"/>
      <c r="F548" s="239"/>
      <c r="G548" s="361"/>
      <c r="H548" s="360"/>
      <c r="I548" s="362"/>
      <c r="J548" s="359"/>
    </row>
    <row r="549" spans="1:12" s="363" customFormat="1" ht="18.75" customHeight="1" x14ac:dyDescent="0.2">
      <c r="A549" s="356"/>
      <c r="B549" s="611" t="s">
        <v>368</v>
      </c>
      <c r="C549" s="612"/>
      <c r="D549" s="360"/>
      <c r="E549" s="301"/>
      <c r="F549" s="239"/>
      <c r="G549" s="361"/>
      <c r="H549" s="360"/>
      <c r="I549" s="362"/>
      <c r="J549" s="359"/>
      <c r="L549" s="5"/>
    </row>
    <row r="550" spans="1:12" ht="12.75" customHeight="1" x14ac:dyDescent="0.2">
      <c r="A550" s="356"/>
      <c r="B550" s="611" t="s">
        <v>369</v>
      </c>
      <c r="C550" s="612"/>
      <c r="D550" s="90"/>
      <c r="E550" s="301"/>
      <c r="F550" s="239"/>
      <c r="G550" s="361"/>
      <c r="H550" s="360"/>
      <c r="I550" s="20"/>
      <c r="J550" s="104"/>
      <c r="L550" s="95"/>
    </row>
    <row r="551" spans="1:12" s="95" customFormat="1" ht="16.5" customHeight="1" x14ac:dyDescent="0.2">
      <c r="A551" s="6"/>
      <c r="B551" s="599" t="s">
        <v>66</v>
      </c>
      <c r="C551" s="600"/>
      <c r="D551" s="93"/>
      <c r="E551" s="303">
        <v>226648454.85900217</v>
      </c>
      <c r="F551" s="237">
        <v>7.2051650328814221E-2</v>
      </c>
      <c r="G551" s="201"/>
      <c r="H551" s="90"/>
      <c r="I551" s="94"/>
      <c r="J551" s="104"/>
    </row>
    <row r="552" spans="1:12" s="95" customFormat="1" ht="16.5" customHeight="1" x14ac:dyDescent="0.2">
      <c r="A552" s="91"/>
      <c r="B552" s="601" t="s">
        <v>375</v>
      </c>
      <c r="C552" s="602"/>
      <c r="D552" s="93"/>
      <c r="E552" s="301">
        <v>224072812.58900279</v>
      </c>
      <c r="F552" s="239">
        <v>7.0763384865480727E-2</v>
      </c>
      <c r="G552" s="200"/>
      <c r="H552" s="93"/>
      <c r="I552" s="94"/>
      <c r="J552" s="104"/>
      <c r="L552" s="5"/>
    </row>
    <row r="553" spans="1:12" ht="16.5" customHeight="1" x14ac:dyDescent="0.2">
      <c r="A553" s="91"/>
      <c r="B553" s="601" t="s">
        <v>236</v>
      </c>
      <c r="C553" s="602"/>
      <c r="D553" s="90"/>
      <c r="E553" s="301">
        <v>-35654</v>
      </c>
      <c r="F553" s="239">
        <v>-0.87871881569369137</v>
      </c>
      <c r="G553" s="200"/>
      <c r="H553" s="93"/>
      <c r="I553" s="20"/>
      <c r="J553" s="104"/>
    </row>
    <row r="554" spans="1:12" ht="13.5" customHeight="1" x14ac:dyDescent="0.2">
      <c r="B554" s="601" t="s">
        <v>316</v>
      </c>
      <c r="C554" s="602"/>
      <c r="D554" s="90"/>
      <c r="E554" s="301">
        <v>-2568</v>
      </c>
      <c r="F554" s="239">
        <v>-0.35151515151515156</v>
      </c>
      <c r="G554" s="199"/>
      <c r="H554" s="90"/>
      <c r="I554" s="20"/>
      <c r="J554" s="104"/>
      <c r="L554" s="95"/>
    </row>
    <row r="555" spans="1:12" s="95" customFormat="1" ht="16.5" customHeight="1" x14ac:dyDescent="0.2">
      <c r="A555" s="6"/>
      <c r="B555" s="599" t="s">
        <v>67</v>
      </c>
      <c r="C555" s="600"/>
      <c r="D555" s="93"/>
      <c r="E555" s="303">
        <v>34665507.733234644</v>
      </c>
      <c r="F555" s="237">
        <v>0.11111484225354595</v>
      </c>
      <c r="G555" s="199"/>
      <c r="H555" s="90"/>
      <c r="I555" s="94"/>
      <c r="J555" s="104"/>
      <c r="K555" s="209" t="b">
        <f>IF(ABS(E555-SUM(E556:E557))&lt;0.001,TRUE,FALSE)</f>
        <v>1</v>
      </c>
      <c r="L555" s="5"/>
    </row>
    <row r="556" spans="1:12" ht="18" customHeight="1" x14ac:dyDescent="0.2">
      <c r="A556" s="91"/>
      <c r="B556" s="601" t="s">
        <v>68</v>
      </c>
      <c r="C556" s="602"/>
      <c r="D556" s="90"/>
      <c r="E556" s="301">
        <v>29811981.75612966</v>
      </c>
      <c r="F556" s="239">
        <v>0.10547303820897791</v>
      </c>
      <c r="G556" s="200"/>
      <c r="H556" s="93"/>
      <c r="I556" s="20"/>
      <c r="J556" s="104"/>
    </row>
    <row r="557" spans="1:12" ht="15" customHeight="1" x14ac:dyDescent="0.2">
      <c r="B557" s="601" t="s">
        <v>69</v>
      </c>
      <c r="C557" s="602"/>
      <c r="D557" s="90"/>
      <c r="E557" s="301">
        <v>4853525.977104987</v>
      </c>
      <c r="F557" s="239">
        <v>0.14707273976161961</v>
      </c>
      <c r="G557" s="199"/>
      <c r="H557" s="90"/>
      <c r="I557" s="20"/>
      <c r="J557" s="104"/>
      <c r="L557" s="95"/>
    </row>
    <row r="558" spans="1:12" s="95" customFormat="1" ht="27" customHeight="1" x14ac:dyDescent="0.2">
      <c r="A558" s="6"/>
      <c r="B558" s="632" t="s">
        <v>293</v>
      </c>
      <c r="C558" s="633"/>
      <c r="D558" s="98"/>
      <c r="E558" s="326">
        <v>6402091151.7986994</v>
      </c>
      <c r="F558" s="243">
        <v>8.4405078971621084E-3</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FEVRIER 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597"/>
      <c r="C562" s="598"/>
      <c r="D562" s="87"/>
      <c r="E562" s="88" t="s">
        <v>6</v>
      </c>
      <c r="F562" s="339" t="str">
        <f>$H$5</f>
        <v>PCAP</v>
      </c>
      <c r="G562" s="15"/>
      <c r="H562" s="15"/>
      <c r="I562" s="5"/>
      <c r="L562" s="104"/>
    </row>
    <row r="563" spans="1:12" s="104" customFormat="1" ht="13.5" customHeight="1" x14ac:dyDescent="0.2">
      <c r="A563" s="6"/>
      <c r="B563" s="634" t="s">
        <v>292</v>
      </c>
      <c r="C563" s="635"/>
      <c r="D563" s="636"/>
      <c r="E563" s="101"/>
      <c r="F563" s="176"/>
      <c r="G563" s="89"/>
      <c r="H563" s="20"/>
    </row>
    <row r="564" spans="1:12" s="104" customFormat="1" ht="22.5" customHeight="1" x14ac:dyDescent="0.2">
      <c r="A564" s="6"/>
      <c r="B564" s="626" t="s">
        <v>291</v>
      </c>
      <c r="C564" s="627"/>
      <c r="D564" s="628"/>
      <c r="E564" s="327">
        <v>1062422342.5021251</v>
      </c>
      <c r="F564" s="177">
        <v>0.12956328180095245</v>
      </c>
      <c r="G564" s="102"/>
      <c r="H564" s="103"/>
      <c r="K564" s="209" t="b">
        <f>IF(ABS(E564-SUM(E565,E579,E587:E588,E592))&lt;0.001,TRUE,FALSE)</f>
        <v>1</v>
      </c>
    </row>
    <row r="565" spans="1:12" s="104" customFormat="1" ht="15" customHeight="1" x14ac:dyDescent="0.2">
      <c r="A565" s="24"/>
      <c r="B565" s="595" t="s">
        <v>183</v>
      </c>
      <c r="C565" s="596"/>
      <c r="D565" s="637"/>
      <c r="E565" s="327">
        <v>855523575.1746769</v>
      </c>
      <c r="F565" s="177">
        <v>0.11942919977415745</v>
      </c>
      <c r="G565" s="105"/>
      <c r="H565" s="107"/>
      <c r="K565" s="209" t="b">
        <f>IF(ABS(E565-SUM(E566:E578))&lt;0.001,TRUE,FALSE)</f>
        <v>1</v>
      </c>
    </row>
    <row r="566" spans="1:12" s="104" customFormat="1" ht="15.75" customHeight="1" x14ac:dyDescent="0.2">
      <c r="A566" s="6"/>
      <c r="B566" s="603" t="s">
        <v>53</v>
      </c>
      <c r="C566" s="604"/>
      <c r="D566" s="605"/>
      <c r="E566" s="328">
        <v>673105146.87999868</v>
      </c>
      <c r="F566" s="174">
        <v>0.1337196805160592</v>
      </c>
      <c r="G566" s="109"/>
      <c r="H566" s="106"/>
    </row>
    <row r="567" spans="1:12" s="104" customFormat="1" ht="15.75" customHeight="1" x14ac:dyDescent="0.2">
      <c r="A567" s="6"/>
      <c r="B567" s="169" t="s">
        <v>360</v>
      </c>
      <c r="C567" s="383"/>
      <c r="D567" s="384"/>
      <c r="E567" s="328">
        <v>1154558.4939450009</v>
      </c>
      <c r="F567" s="174"/>
      <c r="G567" s="109"/>
      <c r="H567" s="106"/>
    </row>
    <row r="568" spans="1:12" s="104" customFormat="1" ht="12.75" x14ac:dyDescent="0.2">
      <c r="A568" s="6"/>
      <c r="B568" s="603" t="s">
        <v>428</v>
      </c>
      <c r="C568" s="604"/>
      <c r="D568" s="605"/>
      <c r="E568" s="328">
        <v>35529741.889999919</v>
      </c>
      <c r="F568" s="174">
        <v>0.15525975174302009</v>
      </c>
      <c r="G568" s="109"/>
      <c r="H568" s="106"/>
    </row>
    <row r="569" spans="1:12" s="104" customFormat="1" ht="40.5" customHeight="1" x14ac:dyDescent="0.2">
      <c r="A569" s="6"/>
      <c r="B569" s="603" t="s">
        <v>54</v>
      </c>
      <c r="C569" s="604"/>
      <c r="D569" s="605"/>
      <c r="E569" s="328">
        <v>2156542.7499999991</v>
      </c>
      <c r="F569" s="174">
        <v>-2.8087620817378256E-2</v>
      </c>
      <c r="G569" s="109"/>
      <c r="H569" s="106"/>
    </row>
    <row r="570" spans="1:12" s="104" customFormat="1" ht="15" customHeight="1" x14ac:dyDescent="0.2">
      <c r="A570" s="6"/>
      <c r="B570" s="603" t="s">
        <v>497</v>
      </c>
      <c r="C570" s="604"/>
      <c r="D570" s="605"/>
      <c r="E570" s="328">
        <v>5442954.1499999911</v>
      </c>
      <c r="F570" s="174">
        <v>0.10760003554687025</v>
      </c>
      <c r="G570" s="109"/>
      <c r="H570" s="106"/>
    </row>
    <row r="571" spans="1:12" s="104" customFormat="1" ht="15" customHeight="1" x14ac:dyDescent="0.2">
      <c r="A571" s="6"/>
      <c r="B571" s="603" t="s">
        <v>302</v>
      </c>
      <c r="C571" s="604"/>
      <c r="D571" s="605"/>
      <c r="E571" s="328">
        <v>635.6400000000001</v>
      </c>
      <c r="F571" s="174"/>
      <c r="G571" s="109"/>
      <c r="H571" s="106"/>
    </row>
    <row r="572" spans="1:12" s="104" customFormat="1" ht="12.75" x14ac:dyDescent="0.2">
      <c r="A572" s="6"/>
      <c r="B572" s="169" t="s">
        <v>184</v>
      </c>
      <c r="C572" s="170"/>
      <c r="D572" s="171"/>
      <c r="E572" s="328">
        <v>54142648.599999964</v>
      </c>
      <c r="F572" s="174">
        <v>-1.5761971096636129E-2</v>
      </c>
      <c r="G572" s="109"/>
      <c r="H572" s="106"/>
    </row>
    <row r="573" spans="1:12" s="104" customFormat="1" ht="12.75" x14ac:dyDescent="0.2">
      <c r="A573" s="6"/>
      <c r="B573" s="395" t="s">
        <v>373</v>
      </c>
      <c r="C573" s="170"/>
      <c r="D573" s="171"/>
      <c r="E573" s="328">
        <v>68696542.869999975</v>
      </c>
      <c r="F573" s="174">
        <v>6.4769198068593381E-2</v>
      </c>
      <c r="G573" s="109"/>
      <c r="H573" s="110"/>
    </row>
    <row r="574" spans="1:12" s="104" customFormat="1" ht="12.75" x14ac:dyDescent="0.2">
      <c r="A574" s="6"/>
      <c r="B574" s="169" t="s">
        <v>185</v>
      </c>
      <c r="C574" s="170"/>
      <c r="D574" s="171"/>
      <c r="E574" s="328">
        <v>72341.427248999986</v>
      </c>
      <c r="F574" s="174">
        <v>5.449243511475288E-2</v>
      </c>
      <c r="G574" s="109"/>
      <c r="H574" s="110"/>
    </row>
    <row r="575" spans="1:12" s="104" customFormat="1" ht="24" customHeight="1" x14ac:dyDescent="0.2">
      <c r="A575" s="6"/>
      <c r="B575" s="603" t="s">
        <v>186</v>
      </c>
      <c r="C575" s="604"/>
      <c r="D575" s="605"/>
      <c r="E575" s="328">
        <v>14976349.30488185</v>
      </c>
      <c r="F575" s="174">
        <v>3.848013616581536E-2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95672.168602456746</v>
      </c>
      <c r="F577" s="174">
        <v>0.3080076857546441</v>
      </c>
      <c r="G577" s="109"/>
      <c r="H577" s="106"/>
    </row>
    <row r="578" spans="1:11" s="104" customFormat="1" ht="12.75" x14ac:dyDescent="0.2">
      <c r="A578" s="6"/>
      <c r="B578" s="603" t="s">
        <v>378</v>
      </c>
      <c r="C578" s="604"/>
      <c r="D578" s="605"/>
      <c r="E578" s="328">
        <v>150441</v>
      </c>
      <c r="F578" s="174">
        <v>-0.49227311232083371</v>
      </c>
      <c r="G578" s="109"/>
      <c r="H578" s="106"/>
    </row>
    <row r="579" spans="1:11" s="104" customFormat="1" ht="21" customHeight="1" x14ac:dyDescent="0.2">
      <c r="A579" s="6"/>
      <c r="B579" s="595" t="s">
        <v>55</v>
      </c>
      <c r="C579" s="596"/>
      <c r="D579" s="637"/>
      <c r="E579" s="327">
        <v>23174817.157447997</v>
      </c>
      <c r="F579" s="177">
        <v>0.21954693168175532</v>
      </c>
      <c r="G579" s="109"/>
      <c r="H579" s="106"/>
      <c r="K579" s="209" t="b">
        <f>IF(ABS(E579-SUM(E580,E583,E586))&lt;0.001,TRUE,FALSE)</f>
        <v>1</v>
      </c>
    </row>
    <row r="580" spans="1:11" s="104" customFormat="1" ht="18" customHeight="1" x14ac:dyDescent="0.2">
      <c r="A580" s="6"/>
      <c r="B580" s="606" t="s">
        <v>56</v>
      </c>
      <c r="C580" s="607"/>
      <c r="D580" s="608"/>
      <c r="E580" s="328">
        <v>13161714.062086996</v>
      </c>
      <c r="F580" s="174">
        <v>8.3303432997127835E-2</v>
      </c>
      <c r="G580" s="108"/>
      <c r="H580" s="106"/>
      <c r="K580" s="209" t="b">
        <f>IF(ABS(E580-SUM(E581:E582))&lt;0.001,TRUE,FALSE)</f>
        <v>1</v>
      </c>
    </row>
    <row r="581" spans="1:11" s="104" customFormat="1" ht="15" customHeight="1" x14ac:dyDescent="0.2">
      <c r="A581" s="6"/>
      <c r="B581" s="603" t="s">
        <v>57</v>
      </c>
      <c r="C581" s="604"/>
      <c r="D581" s="605"/>
      <c r="E581" s="328">
        <v>528600.08999999636</v>
      </c>
      <c r="F581" s="174">
        <v>8.0370254227674076E-2</v>
      </c>
      <c r="G581" s="109"/>
      <c r="H581" s="106"/>
    </row>
    <row r="582" spans="1:11" s="104" customFormat="1" ht="15" customHeight="1" x14ac:dyDescent="0.2">
      <c r="A582" s="6"/>
      <c r="B582" s="603" t="s">
        <v>58</v>
      </c>
      <c r="C582" s="604"/>
      <c r="D582" s="605"/>
      <c r="E582" s="328">
        <v>12633113.972086998</v>
      </c>
      <c r="F582" s="174">
        <v>8.3426511496275557E-2</v>
      </c>
      <c r="G582" s="109"/>
      <c r="H582" s="111"/>
    </row>
    <row r="583" spans="1:11" s="104" customFormat="1" ht="18" customHeight="1" x14ac:dyDescent="0.2">
      <c r="A583" s="24"/>
      <c r="B583" s="606" t="s">
        <v>379</v>
      </c>
      <c r="C583" s="607"/>
      <c r="D583" s="608"/>
      <c r="E583" s="328">
        <v>10013103.095361004</v>
      </c>
      <c r="F583" s="174">
        <v>0.46108455053154196</v>
      </c>
      <c r="G583" s="109"/>
      <c r="H583" s="112"/>
      <c r="K583" s="209" t="b">
        <f>IF(ABS(E583-SUM(E584:E585))&lt;0.001,TRUE,FALSE)</f>
        <v>1</v>
      </c>
    </row>
    <row r="584" spans="1:11" s="104" customFormat="1" ht="15" customHeight="1" x14ac:dyDescent="0.2">
      <c r="A584" s="24"/>
      <c r="B584" s="603" t="s">
        <v>372</v>
      </c>
      <c r="C584" s="604"/>
      <c r="D584" s="605"/>
      <c r="E584" s="328"/>
      <c r="F584" s="174"/>
      <c r="G584" s="109"/>
      <c r="H584" s="107"/>
    </row>
    <row r="585" spans="1:11" s="104" customFormat="1" ht="15" customHeight="1" x14ac:dyDescent="0.2">
      <c r="A585" s="6"/>
      <c r="B585" s="603" t="s">
        <v>434</v>
      </c>
      <c r="C585" s="604"/>
      <c r="D585" s="605"/>
      <c r="E585" s="328">
        <v>10013103.095361004</v>
      </c>
      <c r="F585" s="174">
        <v>0.46108455053154196</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7"/>
      <c r="E587" s="327">
        <v>88332248.560000077</v>
      </c>
      <c r="F587" s="177">
        <v>0.10634725650541754</v>
      </c>
      <c r="G587" s="109"/>
      <c r="H587" s="111"/>
    </row>
    <row r="588" spans="1:11" s="104" customFormat="1" ht="26.25" customHeight="1" x14ac:dyDescent="0.2">
      <c r="A588" s="24"/>
      <c r="B588" s="595" t="s">
        <v>190</v>
      </c>
      <c r="C588" s="596"/>
      <c r="D588" s="637"/>
      <c r="E588" s="327">
        <v>104174045.52</v>
      </c>
      <c r="F588" s="177">
        <v>0.21506228409824368</v>
      </c>
      <c r="G588" s="109"/>
      <c r="H588" s="107"/>
      <c r="K588" s="209" t="b">
        <f>IF(ABS(E588-SUM(E589:E591))&lt;0.001,TRUE,FALSE)</f>
        <v>1</v>
      </c>
    </row>
    <row r="589" spans="1:11" s="104" customFormat="1" ht="17.25" customHeight="1" x14ac:dyDescent="0.2">
      <c r="A589" s="6"/>
      <c r="B589" s="603" t="s">
        <v>191</v>
      </c>
      <c r="C589" s="604"/>
      <c r="D589" s="605"/>
      <c r="E589" s="328">
        <v>87706162.309999987</v>
      </c>
      <c r="F589" s="174">
        <v>0.18269208883288646</v>
      </c>
      <c r="G589" s="109"/>
      <c r="H589" s="106"/>
    </row>
    <row r="590" spans="1:11" s="104" customFormat="1" ht="17.25" customHeight="1" x14ac:dyDescent="0.2">
      <c r="A590" s="6"/>
      <c r="B590" s="603" t="s">
        <v>392</v>
      </c>
      <c r="C590" s="604"/>
      <c r="D590" s="605"/>
      <c r="E590" s="328">
        <v>35002.209999999992</v>
      </c>
      <c r="F590" s="174">
        <v>-7.3917365307801353E-2</v>
      </c>
      <c r="G590" s="109"/>
      <c r="H590" s="106"/>
    </row>
    <row r="591" spans="1:11" s="104" customFormat="1" ht="17.25" customHeight="1" x14ac:dyDescent="0.2">
      <c r="A591" s="6"/>
      <c r="B591" s="422" t="s">
        <v>393</v>
      </c>
      <c r="C591" s="383"/>
      <c r="D591" s="384"/>
      <c r="E591" s="328">
        <v>16432881.000000009</v>
      </c>
      <c r="F591" s="174">
        <v>0.4240308552778953</v>
      </c>
      <c r="G591" s="109"/>
      <c r="H591" s="106"/>
    </row>
    <row r="592" spans="1:11" s="104" customFormat="1" ht="13.5" customHeight="1" x14ac:dyDescent="0.2">
      <c r="A592" s="6"/>
      <c r="B592" s="595" t="s">
        <v>82</v>
      </c>
      <c r="C592" s="649"/>
      <c r="D592" s="650"/>
      <c r="E592" s="327">
        <v>-8782343.9100000001</v>
      </c>
      <c r="F592" s="177">
        <v>6.2045596033121209E-2</v>
      </c>
      <c r="G592" s="109"/>
      <c r="H592" s="106"/>
    </row>
    <row r="593" spans="1:12" s="104" customFormat="1" ht="32.25" customHeight="1" x14ac:dyDescent="0.2">
      <c r="A593" s="6"/>
      <c r="B593" s="626" t="s">
        <v>60</v>
      </c>
      <c r="C593" s="627"/>
      <c r="D593" s="628"/>
      <c r="E593" s="327">
        <v>38542125.469197966</v>
      </c>
      <c r="F593" s="177">
        <v>-0.67612777956436887</v>
      </c>
      <c r="G593" s="102"/>
      <c r="H593" s="106"/>
      <c r="K593" s="209" t="b">
        <f>IF(ABS(E593-SUM(E594:E596))&lt;0.001,TRUE,FALSE)</f>
        <v>1</v>
      </c>
    </row>
    <row r="594" spans="1:12" s="104" customFormat="1" ht="12.75" customHeight="1" x14ac:dyDescent="0.2">
      <c r="A594" s="24"/>
      <c r="B594" s="674" t="s">
        <v>390</v>
      </c>
      <c r="C594" s="604"/>
      <c r="D594" s="605"/>
      <c r="E594" s="328">
        <v>19549231.122091979</v>
      </c>
      <c r="F594" s="174">
        <v>-0.79706209258029448</v>
      </c>
      <c r="G594" s="105"/>
      <c r="H594" s="107"/>
    </row>
    <row r="595" spans="1:12" s="104" customFormat="1" ht="12.75" customHeight="1" x14ac:dyDescent="0.2">
      <c r="A595" s="24"/>
      <c r="B595" s="674" t="s">
        <v>391</v>
      </c>
      <c r="C595" s="604"/>
      <c r="D595" s="605"/>
      <c r="E595" s="328">
        <v>18992894.347105987</v>
      </c>
      <c r="F595" s="174">
        <v>-0.16231276697147001</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6"/>
      <c r="C597" s="627"/>
      <c r="D597" s="628"/>
      <c r="E597" s="327"/>
      <c r="F597" s="177"/>
      <c r="G597" s="105"/>
      <c r="H597" s="107"/>
      <c r="L597" s="359"/>
    </row>
    <row r="598" spans="1:12" s="359" customFormat="1" ht="29.25" customHeight="1" x14ac:dyDescent="0.2">
      <c r="A598" s="6"/>
      <c r="B598" s="626" t="s">
        <v>481</v>
      </c>
      <c r="C598" s="627"/>
      <c r="D598" s="628"/>
      <c r="E598" s="328"/>
      <c r="F598" s="328"/>
      <c r="G598" s="109"/>
      <c r="H598" s="106"/>
    </row>
    <row r="599" spans="1:12" s="359" customFormat="1" ht="25.5" customHeight="1" x14ac:dyDescent="0.2">
      <c r="A599" s="356"/>
      <c r="B599" s="626" t="s">
        <v>482</v>
      </c>
      <c r="C599" s="638"/>
      <c r="D599" s="639"/>
      <c r="E599" s="328"/>
      <c r="F599" s="174"/>
      <c r="G599" s="357"/>
      <c r="H599" s="358"/>
    </row>
    <row r="600" spans="1:12" s="359" customFormat="1" ht="24.75" customHeight="1" x14ac:dyDescent="0.2">
      <c r="A600" s="356"/>
      <c r="B600" s="626" t="s">
        <v>342</v>
      </c>
      <c r="C600" s="638"/>
      <c r="D600" s="639"/>
      <c r="E600" s="327">
        <v>195250578.92809135</v>
      </c>
      <c r="F600" s="177">
        <v>-0.20206917789100487</v>
      </c>
      <c r="G600" s="357"/>
      <c r="H600" s="358"/>
      <c r="K600" s="209" t="b">
        <f>IF(ABS(E600-SUM(E601,E610))&lt;0.001,TRUE,FALSE)</f>
        <v>1</v>
      </c>
    </row>
    <row r="601" spans="1:12" s="359" customFormat="1" ht="21" customHeight="1" x14ac:dyDescent="0.2">
      <c r="A601" s="356"/>
      <c r="B601" s="595" t="s">
        <v>61</v>
      </c>
      <c r="C601" s="596"/>
      <c r="D601" s="637"/>
      <c r="E601" s="327">
        <v>74912907.907137439</v>
      </c>
      <c r="F601" s="177">
        <v>3.7883672701433113E-3</v>
      </c>
      <c r="G601" s="357"/>
      <c r="H601" s="358"/>
      <c r="K601" s="209" t="b">
        <f>IF(ABS(E601-SUM(E602:E609))&lt;0.001,TRUE,FALSE)</f>
        <v>1</v>
      </c>
      <c r="L601" s="104"/>
    </row>
    <row r="602" spans="1:12" s="104" customFormat="1" ht="18.75" customHeight="1" x14ac:dyDescent="0.2">
      <c r="A602" s="6"/>
      <c r="B602" s="603" t="s">
        <v>471</v>
      </c>
      <c r="C602" s="604"/>
      <c r="D602" s="605"/>
      <c r="E602" s="328">
        <v>11077.51068850802</v>
      </c>
      <c r="F602" s="174">
        <v>-0.70934788542406257</v>
      </c>
      <c r="G602" s="105"/>
      <c r="H602" s="106"/>
    </row>
    <row r="603" spans="1:12" s="104" customFormat="1" ht="18.75" customHeight="1" x14ac:dyDescent="0.2">
      <c r="A603" s="6"/>
      <c r="B603" s="603" t="s">
        <v>473</v>
      </c>
      <c r="C603" s="604"/>
      <c r="D603" s="605"/>
      <c r="E603" s="328">
        <v>74203681.607969001</v>
      </c>
      <c r="F603" s="174">
        <v>-6.2137747260379017E-3</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c r="F605" s="174"/>
      <c r="G605" s="108"/>
      <c r="H605" s="106"/>
    </row>
    <row r="606" spans="1:12" s="104" customFormat="1" ht="12.75" customHeight="1" x14ac:dyDescent="0.2">
      <c r="A606" s="6"/>
      <c r="B606" s="603" t="s">
        <v>399</v>
      </c>
      <c r="C606" s="604"/>
      <c r="D606" s="605"/>
      <c r="E606" s="328">
        <v>0</v>
      </c>
      <c r="F606" s="174">
        <v>-1</v>
      </c>
      <c r="G606" s="109"/>
      <c r="H606" s="106"/>
    </row>
    <row r="607" spans="1:12" s="104" customFormat="1" ht="12.75" customHeight="1" x14ac:dyDescent="0.2">
      <c r="A607" s="6"/>
      <c r="B607" s="603" t="s">
        <v>400</v>
      </c>
      <c r="C607" s="604"/>
      <c r="D607" s="605"/>
      <c r="E607" s="328"/>
      <c r="F607" s="174"/>
      <c r="G607" s="109"/>
      <c r="H607" s="106"/>
    </row>
    <row r="608" spans="1:12" s="104" customFormat="1" ht="12.75" customHeight="1" x14ac:dyDescent="0.2">
      <c r="A608" s="6"/>
      <c r="B608" s="674" t="s">
        <v>443</v>
      </c>
      <c r="C608" s="604"/>
      <c r="D608" s="605"/>
      <c r="E608" s="328">
        <v>655008.56848000013</v>
      </c>
      <c r="F608" s="174"/>
      <c r="G608" s="109"/>
      <c r="H608" s="106"/>
    </row>
    <row r="609" spans="1:12" s="104" customFormat="1" ht="12.75" customHeight="1" x14ac:dyDescent="0.2">
      <c r="A609" s="6"/>
      <c r="B609" s="674" t="s">
        <v>401</v>
      </c>
      <c r="C609" s="604"/>
      <c r="D609" s="605"/>
      <c r="E609" s="328">
        <v>43140.220000000016</v>
      </c>
      <c r="F609" s="174">
        <v>0.78030842014734336</v>
      </c>
      <c r="G609" s="102"/>
      <c r="H609" s="106"/>
    </row>
    <row r="610" spans="1:12" s="104" customFormat="1" ht="11.25" customHeight="1" x14ac:dyDescent="0.2">
      <c r="A610" s="6"/>
      <c r="B610" s="595" t="s">
        <v>62</v>
      </c>
      <c r="C610" s="596"/>
      <c r="D610" s="637"/>
      <c r="E610" s="327">
        <v>120337671.02095388</v>
      </c>
      <c r="F610" s="177">
        <v>-0.29240581876506522</v>
      </c>
      <c r="G610" s="102"/>
      <c r="H610" s="106"/>
      <c r="K610" s="209" t="b">
        <f>IF(ABS(E610-SUM(E611:E619))&lt;0.001,TRUE,FALSE)</f>
        <v>0</v>
      </c>
    </row>
    <row r="611" spans="1:12" s="104" customFormat="1" ht="15" customHeight="1" x14ac:dyDescent="0.2">
      <c r="A611" s="6"/>
      <c r="B611" s="603" t="s">
        <v>470</v>
      </c>
      <c r="C611" s="604"/>
      <c r="D611" s="605"/>
      <c r="E611" s="328">
        <v>24182211.629664704</v>
      </c>
      <c r="F611" s="174">
        <v>-0.83795461153194195</v>
      </c>
      <c r="G611" s="108"/>
      <c r="H611" s="113"/>
    </row>
    <row r="612" spans="1:12" s="104" customFormat="1" ht="15" customHeight="1" x14ac:dyDescent="0.2">
      <c r="A612" s="6"/>
      <c r="B612" s="603" t="s">
        <v>474</v>
      </c>
      <c r="C612" s="604"/>
      <c r="D612" s="605"/>
      <c r="E612" s="328">
        <v>91764458.344263956</v>
      </c>
      <c r="F612" s="174"/>
      <c r="G612" s="108"/>
      <c r="H612" s="113"/>
    </row>
    <row r="613" spans="1:12" s="104" customFormat="1" ht="15" customHeight="1" x14ac:dyDescent="0.2">
      <c r="A613" s="6"/>
      <c r="B613" s="603" t="s">
        <v>402</v>
      </c>
      <c r="C613" s="604"/>
      <c r="D613" s="605"/>
      <c r="E613" s="328">
        <v>1116528.0100000002</v>
      </c>
      <c r="F613" s="174">
        <v>-0.9304695167509961</v>
      </c>
      <c r="G613" s="108"/>
      <c r="H613" s="113"/>
    </row>
    <row r="614" spans="1:12" s="104" customFormat="1" ht="12.75" customHeight="1" x14ac:dyDescent="0.2">
      <c r="A614" s="6"/>
      <c r="B614" s="603" t="s">
        <v>469</v>
      </c>
      <c r="C614" s="604"/>
      <c r="D614" s="605"/>
      <c r="E614" s="328">
        <v>147017.18000000005</v>
      </c>
      <c r="F614" s="174">
        <v>-0.89268330412969221</v>
      </c>
      <c r="G614" s="109"/>
      <c r="H614" s="113"/>
    </row>
    <row r="615" spans="1:12" s="104" customFormat="1" ht="12.75" customHeight="1" x14ac:dyDescent="0.2">
      <c r="A615" s="6"/>
      <c r="B615" s="603" t="s">
        <v>472</v>
      </c>
      <c r="C615" s="604"/>
      <c r="D615" s="605"/>
      <c r="E615" s="328"/>
      <c r="F615" s="174"/>
      <c r="G615" s="109"/>
      <c r="H615" s="113"/>
    </row>
    <row r="616" spans="1:12" s="104" customFormat="1" ht="12.75" customHeight="1" x14ac:dyDescent="0.2">
      <c r="A616" s="6"/>
      <c r="B616" s="603" t="s">
        <v>399</v>
      </c>
      <c r="C616" s="604"/>
      <c r="D616" s="605"/>
      <c r="E616" s="328">
        <v>-165421.09309999997</v>
      </c>
      <c r="F616" s="174">
        <v>-0.67444127442781365</v>
      </c>
      <c r="G616" s="109"/>
      <c r="H616" s="113"/>
    </row>
    <row r="617" spans="1:12" s="104" customFormat="1" ht="12.75" customHeight="1" x14ac:dyDescent="0.2">
      <c r="A617" s="6"/>
      <c r="B617" s="603" t="s">
        <v>400</v>
      </c>
      <c r="C617" s="604"/>
      <c r="D617" s="605"/>
      <c r="E617" s="328">
        <v>-840</v>
      </c>
      <c r="F617" s="174">
        <v>-0.9619151251360174</v>
      </c>
      <c r="G617" s="109"/>
      <c r="H617" s="113"/>
      <c r="L617" s="457"/>
    </row>
    <row r="618" spans="1:12" s="457" customFormat="1" ht="12.75" customHeight="1" x14ac:dyDescent="0.2">
      <c r="A618" s="6"/>
      <c r="B618" s="542" t="s">
        <v>425</v>
      </c>
      <c r="C618" s="545"/>
      <c r="D618" s="546"/>
      <c r="E618" s="453">
        <v>2261806.2401250009</v>
      </c>
      <c r="F618" s="454">
        <v>0.52855338791229212</v>
      </c>
      <c r="G618" s="109"/>
      <c r="H618" s="113"/>
      <c r="K618" s="104"/>
    </row>
    <row r="619" spans="1:12" s="457" customFormat="1" ht="12.75" customHeight="1" x14ac:dyDescent="0.2">
      <c r="A619" s="452"/>
      <c r="B619" s="674" t="s">
        <v>403</v>
      </c>
      <c r="C619" s="604"/>
      <c r="D619" s="605"/>
      <c r="E619" s="453">
        <v>919286.59999999974</v>
      </c>
      <c r="F619" s="454">
        <v>-0.62588998064435764</v>
      </c>
      <c r="G619" s="455"/>
      <c r="H619" s="456"/>
    </row>
    <row r="620" spans="1:12" s="457" customFormat="1" ht="21" customHeight="1" x14ac:dyDescent="0.2">
      <c r="A620" s="452"/>
      <c r="B620" s="626" t="s">
        <v>343</v>
      </c>
      <c r="C620" s="627"/>
      <c r="D620" s="627"/>
      <c r="E620" s="458"/>
      <c r="F620" s="459"/>
      <c r="G620" s="455"/>
      <c r="H620" s="456"/>
    </row>
    <row r="621" spans="1:12" s="457" customFormat="1" ht="18.75" customHeight="1" x14ac:dyDescent="0.2">
      <c r="A621" s="452"/>
      <c r="B621" s="626" t="s">
        <v>344</v>
      </c>
      <c r="C621" s="627"/>
      <c r="D621" s="627"/>
      <c r="E621" s="458">
        <v>22389695.513332013</v>
      </c>
      <c r="F621" s="459">
        <v>0.13813168941735832</v>
      </c>
      <c r="G621" s="460"/>
      <c r="H621" s="461"/>
      <c r="K621" s="209" t="b">
        <f>IF(ABS(E621-SUM(E622:E624))&lt;0.001,TRUE,FALSE)</f>
        <v>1</v>
      </c>
    </row>
    <row r="622" spans="1:12" s="457" customFormat="1" ht="15" customHeight="1" x14ac:dyDescent="0.2">
      <c r="A622" s="452"/>
      <c r="B622" s="595" t="s">
        <v>63</v>
      </c>
      <c r="C622" s="596"/>
      <c r="D622" s="596"/>
      <c r="E622" s="453">
        <v>6111003.5433320049</v>
      </c>
      <c r="F622" s="454">
        <v>8.8025249016752127E-2</v>
      </c>
      <c r="G622" s="460"/>
      <c r="H622" s="461"/>
    </row>
    <row r="623" spans="1:12" s="457" customFormat="1" ht="12.75" customHeight="1" x14ac:dyDescent="0.2">
      <c r="A623" s="452"/>
      <c r="B623" s="595" t="s">
        <v>64</v>
      </c>
      <c r="C623" s="596"/>
      <c r="D623" s="596"/>
      <c r="E623" s="453">
        <v>16278691.97000001</v>
      </c>
      <c r="F623" s="454">
        <v>0.2416043673779138</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43" t="s">
        <v>290</v>
      </c>
      <c r="C626" s="644"/>
      <c r="D626" s="645"/>
      <c r="E626" s="326">
        <v>1318604742.4127467</v>
      </c>
      <c r="F626" s="243">
        <v>-4.0246283179469211E-3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FEVRIER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88" t="s">
        <v>6</v>
      </c>
      <c r="F630" s="339" t="str">
        <f>$H$5</f>
        <v>PCAP</v>
      </c>
      <c r="G630" s="15"/>
      <c r="H630" s="15"/>
      <c r="I630" s="20"/>
    </row>
    <row r="631" spans="1:12" s="121" customFormat="1" ht="15.75" customHeight="1" x14ac:dyDescent="0.2">
      <c r="A631" s="6"/>
      <c r="B631" s="126" t="s">
        <v>475</v>
      </c>
      <c r="C631" s="126"/>
      <c r="D631" s="126"/>
      <c r="E631" s="326">
        <v>85550222.816121563</v>
      </c>
      <c r="F631" s="243">
        <v>0.2883468093710464</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7806246117.027566</v>
      </c>
      <c r="F633" s="408">
        <v>8.7097523027992452E-3</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5416150.8099999959</v>
      </c>
      <c r="F635" s="408">
        <v>-0.32139119291456864</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7774154.5900000017</v>
      </c>
      <c r="F637" s="408">
        <v>-0.38977584548262389</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627257101.28999972</v>
      </c>
      <c r="F639" s="408">
        <v>3.4848542185671016E-2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9530307.870000001</v>
      </c>
      <c r="F641" s="408">
        <v>0.15735615959739668</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345680423.90000004</v>
      </c>
      <c r="F643" s="412">
        <v>1.8922064358549706E-2</v>
      </c>
      <c r="G643" s="173"/>
      <c r="H643" s="130"/>
      <c r="I643" s="111"/>
      <c r="J643" s="104"/>
    </row>
    <row r="644" spans="2:12" ht="12.75" customHeight="1" x14ac:dyDescent="0.2">
      <c r="B644" s="149" t="s">
        <v>83</v>
      </c>
      <c r="C644" s="217"/>
      <c r="D644" s="230"/>
      <c r="E644" s="289">
        <v>46355.450000000004</v>
      </c>
      <c r="F644" s="179">
        <v>-0.11838313550160839</v>
      </c>
      <c r="G644" s="173"/>
      <c r="H644" s="130"/>
      <c r="I644" s="111"/>
      <c r="J644" s="104"/>
    </row>
    <row r="645" spans="2:12" ht="12.75" customHeight="1" x14ac:dyDescent="0.2">
      <c r="B645" s="162" t="s">
        <v>84</v>
      </c>
      <c r="C645" s="231"/>
      <c r="D645" s="232"/>
      <c r="E645" s="413">
        <v>271337.96999999997</v>
      </c>
      <c r="F645" s="187"/>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17580073419.12915</v>
      </c>
      <c r="F656" s="418">
        <v>5.3667226482464025E-2</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19:C519"/>
    <mergeCell ref="B520:C520"/>
    <mergeCell ref="B548:C548"/>
    <mergeCell ref="B549:C549"/>
    <mergeCell ref="B550:C550"/>
    <mergeCell ref="B552:C552"/>
    <mergeCell ref="B524:C524"/>
    <mergeCell ref="B531:C531"/>
    <mergeCell ref="B537:C537"/>
    <mergeCell ref="B525:C525"/>
    <mergeCell ref="B521:C521"/>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FEVRIER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13607370</v>
      </c>
      <c r="D10" s="30">
        <v>4661656</v>
      </c>
      <c r="E10" s="30">
        <v>18269026</v>
      </c>
      <c r="F10" s="222">
        <v>211103</v>
      </c>
      <c r="G10" s="179">
        <v>9.6630876697182178E-2</v>
      </c>
      <c r="H10" s="20"/>
    </row>
    <row r="11" spans="1:8" ht="10.5" customHeight="1" x14ac:dyDescent="0.2">
      <c r="B11" s="16" t="s">
        <v>23</v>
      </c>
      <c r="C11" s="30">
        <v>260169</v>
      </c>
      <c r="D11" s="30">
        <v>775299</v>
      </c>
      <c r="E11" s="30">
        <v>1035468</v>
      </c>
      <c r="F11" s="222">
        <v>597</v>
      </c>
      <c r="G11" s="179">
        <v>-4.283923639227516E-2</v>
      </c>
      <c r="H11" s="20"/>
    </row>
    <row r="12" spans="1:8" ht="10.5" customHeight="1" x14ac:dyDescent="0.2">
      <c r="B12" s="33" t="s">
        <v>193</v>
      </c>
      <c r="C12" s="30">
        <v>54945.550000000039</v>
      </c>
      <c r="D12" s="30">
        <v>193644.03</v>
      </c>
      <c r="E12" s="30">
        <v>248589.58000000002</v>
      </c>
      <c r="F12" s="222">
        <v>187751.6</v>
      </c>
      <c r="G12" s="179">
        <v>3.6812339514291637E-3</v>
      </c>
      <c r="H12" s="20"/>
    </row>
    <row r="13" spans="1:8" ht="10.5" customHeight="1" x14ac:dyDescent="0.2">
      <c r="B13" s="33" t="s">
        <v>194</v>
      </c>
      <c r="C13" s="30">
        <v>730786</v>
      </c>
      <c r="D13" s="30">
        <v>296527</v>
      </c>
      <c r="E13" s="30">
        <v>1027313</v>
      </c>
      <c r="F13" s="222">
        <v>54060</v>
      </c>
      <c r="G13" s="179">
        <v>0.10469880858993807</v>
      </c>
      <c r="H13" s="20"/>
    </row>
    <row r="14" spans="1:8" x14ac:dyDescent="0.2">
      <c r="B14" s="33" t="s">
        <v>322</v>
      </c>
      <c r="C14" s="30">
        <v>29305</v>
      </c>
      <c r="D14" s="30">
        <v>8054</v>
      </c>
      <c r="E14" s="30">
        <v>37359</v>
      </c>
      <c r="F14" s="222">
        <v>2281</v>
      </c>
      <c r="G14" s="179">
        <v>0.12246492203226866</v>
      </c>
      <c r="H14" s="20"/>
    </row>
    <row r="15" spans="1:8" x14ac:dyDescent="0.2">
      <c r="B15" s="33" t="s">
        <v>324</v>
      </c>
      <c r="C15" s="30">
        <v>4</v>
      </c>
      <c r="D15" s="30"/>
      <c r="E15" s="30">
        <v>4</v>
      </c>
      <c r="F15" s="222">
        <v>1</v>
      </c>
      <c r="G15" s="179">
        <v>0.33333333333333326</v>
      </c>
      <c r="H15" s="20"/>
    </row>
    <row r="16" spans="1:8" x14ac:dyDescent="0.2">
      <c r="B16" s="33" t="s">
        <v>325</v>
      </c>
      <c r="C16" s="30">
        <v>19</v>
      </c>
      <c r="D16" s="30">
        <v>275</v>
      </c>
      <c r="E16" s="30">
        <v>294</v>
      </c>
      <c r="F16" s="222">
        <v>262</v>
      </c>
      <c r="G16" s="179">
        <v>-0.14035087719298245</v>
      </c>
      <c r="H16" s="20"/>
    </row>
    <row r="17" spans="1:8" x14ac:dyDescent="0.2">
      <c r="B17" s="33" t="s">
        <v>320</v>
      </c>
      <c r="C17" s="30">
        <v>166762</v>
      </c>
      <c r="D17" s="30">
        <v>76943</v>
      </c>
      <c r="E17" s="30">
        <v>243705</v>
      </c>
      <c r="F17" s="222">
        <v>5852</v>
      </c>
      <c r="G17" s="179">
        <v>1.4055848905865753E-2</v>
      </c>
      <c r="H17" s="20"/>
    </row>
    <row r="18" spans="1:8" x14ac:dyDescent="0.2">
      <c r="B18" s="33" t="s">
        <v>321</v>
      </c>
      <c r="C18" s="30">
        <v>31792</v>
      </c>
      <c r="D18" s="30">
        <v>1060</v>
      </c>
      <c r="E18" s="30">
        <v>32852</v>
      </c>
      <c r="F18" s="222">
        <v>51</v>
      </c>
      <c r="G18" s="179">
        <v>3.2821931589537279E-2</v>
      </c>
      <c r="H18" s="20"/>
    </row>
    <row r="19" spans="1:8" x14ac:dyDescent="0.2">
      <c r="B19" s="33" t="s">
        <v>323</v>
      </c>
      <c r="C19" s="30">
        <v>502904</v>
      </c>
      <c r="D19" s="30">
        <v>210195</v>
      </c>
      <c r="E19" s="30">
        <v>713099</v>
      </c>
      <c r="F19" s="222">
        <v>45613</v>
      </c>
      <c r="G19" s="179">
        <v>0.14244723723957065</v>
      </c>
      <c r="H19" s="20"/>
    </row>
    <row r="20" spans="1:8" x14ac:dyDescent="0.2">
      <c r="B20" s="16" t="s">
        <v>195</v>
      </c>
      <c r="C20" s="30">
        <v>785731.55</v>
      </c>
      <c r="D20" s="30">
        <v>490171.03</v>
      </c>
      <c r="E20" s="30">
        <v>1275902.58</v>
      </c>
      <c r="F20" s="222">
        <v>241811.6</v>
      </c>
      <c r="G20" s="179">
        <v>8.3452839267383228E-2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5046914</v>
      </c>
      <c r="D23" s="30">
        <v>1836623</v>
      </c>
      <c r="E23" s="30">
        <v>6883537</v>
      </c>
      <c r="F23" s="222">
        <v>486748</v>
      </c>
      <c r="G23" s="179">
        <v>7.7190153594425048E-2</v>
      </c>
      <c r="H23" s="20"/>
    </row>
    <row r="24" spans="1:8" ht="10.5" customHeight="1" x14ac:dyDescent="0.2">
      <c r="B24" s="16" t="s">
        <v>23</v>
      </c>
      <c r="C24" s="30">
        <v>2028</v>
      </c>
      <c r="D24" s="30">
        <v>2976</v>
      </c>
      <c r="E24" s="30">
        <v>5004</v>
      </c>
      <c r="F24" s="222">
        <v>12</v>
      </c>
      <c r="G24" s="179">
        <v>-0.25123447553493938</v>
      </c>
      <c r="H24" s="34"/>
    </row>
    <row r="25" spans="1:8" ht="10.5" customHeight="1" x14ac:dyDescent="0.2">
      <c r="B25" s="33" t="s">
        <v>193</v>
      </c>
      <c r="C25" s="30">
        <v>252522.75</v>
      </c>
      <c r="D25" s="30">
        <v>1727225.23</v>
      </c>
      <c r="E25" s="30">
        <v>1979747.98</v>
      </c>
      <c r="F25" s="222">
        <v>1666372.3</v>
      </c>
      <c r="G25" s="179">
        <v>5.4782386889811185E-2</v>
      </c>
      <c r="H25" s="34"/>
    </row>
    <row r="26" spans="1:8" ht="10.5" customHeight="1" x14ac:dyDescent="0.2">
      <c r="B26" s="33" t="s">
        <v>194</v>
      </c>
      <c r="C26" s="30">
        <v>10572242</v>
      </c>
      <c r="D26" s="30">
        <v>5464321</v>
      </c>
      <c r="E26" s="30">
        <v>16036563</v>
      </c>
      <c r="F26" s="222">
        <v>2593202</v>
      </c>
      <c r="G26" s="179">
        <v>0.10937564530003674</v>
      </c>
      <c r="H26" s="34"/>
    </row>
    <row r="27" spans="1:8" ht="10.5" customHeight="1" x14ac:dyDescent="0.2">
      <c r="B27" s="33" t="s">
        <v>322</v>
      </c>
      <c r="C27" s="30">
        <v>191454.5</v>
      </c>
      <c r="D27" s="30">
        <v>581176</v>
      </c>
      <c r="E27" s="30">
        <v>772630.5</v>
      </c>
      <c r="F27" s="222">
        <v>497465</v>
      </c>
      <c r="G27" s="179">
        <v>0.10336616215529193</v>
      </c>
      <c r="H27" s="34"/>
    </row>
    <row r="28" spans="1:8" ht="10.5" customHeight="1" x14ac:dyDescent="0.2">
      <c r="B28" s="33" t="s">
        <v>324</v>
      </c>
      <c r="C28" s="30">
        <v>586</v>
      </c>
      <c r="D28" s="30">
        <v>373</v>
      </c>
      <c r="E28" s="30">
        <v>959</v>
      </c>
      <c r="F28" s="222">
        <v>811</v>
      </c>
      <c r="G28" s="179">
        <v>-4.386839481555338E-2</v>
      </c>
      <c r="H28" s="34"/>
    </row>
    <row r="29" spans="1:8" ht="10.5" customHeight="1" x14ac:dyDescent="0.2">
      <c r="B29" s="33" t="s">
        <v>325</v>
      </c>
      <c r="C29" s="30">
        <v>7500</v>
      </c>
      <c r="D29" s="30">
        <v>729086</v>
      </c>
      <c r="E29" s="30">
        <v>736586</v>
      </c>
      <c r="F29" s="222">
        <v>726874</v>
      </c>
      <c r="G29" s="179">
        <v>9.0787659619209204E-2</v>
      </c>
      <c r="H29" s="34"/>
    </row>
    <row r="30" spans="1:8" ht="10.5" customHeight="1" x14ac:dyDescent="0.2">
      <c r="B30" s="33" t="s">
        <v>320</v>
      </c>
      <c r="C30" s="30">
        <v>1730104</v>
      </c>
      <c r="D30" s="30">
        <v>626671</v>
      </c>
      <c r="E30" s="30">
        <v>2356775</v>
      </c>
      <c r="F30" s="222">
        <v>68967</v>
      </c>
      <c r="G30" s="179">
        <v>0.10888064350388915</v>
      </c>
      <c r="H30" s="34"/>
    </row>
    <row r="31" spans="1:8" ht="10.5" customHeight="1" x14ac:dyDescent="0.2">
      <c r="B31" s="33" t="s">
        <v>321</v>
      </c>
      <c r="C31" s="30">
        <v>4216561</v>
      </c>
      <c r="D31" s="30">
        <v>1250615</v>
      </c>
      <c r="E31" s="30">
        <v>5467176</v>
      </c>
      <c r="F31" s="222">
        <v>352440</v>
      </c>
      <c r="G31" s="179">
        <v>0.1181685287721761</v>
      </c>
      <c r="H31" s="34"/>
    </row>
    <row r="32" spans="1:8" ht="10.5" customHeight="1" x14ac:dyDescent="0.2">
      <c r="B32" s="33" t="s">
        <v>323</v>
      </c>
      <c r="C32" s="30">
        <v>4426036.5</v>
      </c>
      <c r="D32" s="30">
        <v>2276400</v>
      </c>
      <c r="E32" s="30">
        <v>6702436.5</v>
      </c>
      <c r="F32" s="222">
        <v>946645</v>
      </c>
      <c r="G32" s="179">
        <v>0.10524879835519618</v>
      </c>
      <c r="H32" s="34"/>
    </row>
    <row r="33" spans="1:8" ht="10.5" customHeight="1" x14ac:dyDescent="0.2">
      <c r="B33" s="269" t="s">
        <v>195</v>
      </c>
      <c r="C33" s="30">
        <v>10824764.75</v>
      </c>
      <c r="D33" s="30">
        <v>7191546.2299999995</v>
      </c>
      <c r="E33" s="30">
        <v>18016310.98</v>
      </c>
      <c r="F33" s="222">
        <v>4259574.3</v>
      </c>
      <c r="G33" s="179">
        <v>0.10310177165446355</v>
      </c>
      <c r="H33" s="34"/>
    </row>
    <row r="34" spans="1:8" ht="10.5" customHeight="1" x14ac:dyDescent="0.2">
      <c r="B34" s="16" t="s">
        <v>196</v>
      </c>
      <c r="C34" s="30">
        <v>4570</v>
      </c>
      <c r="D34" s="30">
        <v>384</v>
      </c>
      <c r="E34" s="30">
        <v>4954</v>
      </c>
      <c r="F34" s="222">
        <v>21</v>
      </c>
      <c r="G34" s="179">
        <v>-0.24688355123137729</v>
      </c>
      <c r="H34" s="34"/>
    </row>
    <row r="35" spans="1:8" ht="10.5" customHeight="1" x14ac:dyDescent="0.2">
      <c r="B35" s="16" t="s">
        <v>197</v>
      </c>
      <c r="C35" s="30">
        <v>3411</v>
      </c>
      <c r="D35" s="30">
        <v>260</v>
      </c>
      <c r="E35" s="30">
        <v>3671</v>
      </c>
      <c r="F35" s="222">
        <v>3</v>
      </c>
      <c r="G35" s="179">
        <v>-8.4310301820902933E-2</v>
      </c>
      <c r="H35" s="34"/>
    </row>
    <row r="36" spans="1:8" ht="10.5" customHeight="1" x14ac:dyDescent="0.2">
      <c r="B36" s="16" t="s">
        <v>198</v>
      </c>
      <c r="C36" s="30">
        <v>20723.939999999999</v>
      </c>
      <c r="D36" s="30">
        <v>258180</v>
      </c>
      <c r="E36" s="30">
        <v>278903.94</v>
      </c>
      <c r="F36" s="222"/>
      <c r="G36" s="179">
        <v>1.1153492672050458E-2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18654284</v>
      </c>
      <c r="D39" s="30">
        <v>6498279</v>
      </c>
      <c r="E39" s="30">
        <v>25152563</v>
      </c>
      <c r="F39" s="222">
        <v>697851</v>
      </c>
      <c r="G39" s="179">
        <v>9.1241107562372026E-2</v>
      </c>
      <c r="H39" s="34"/>
    </row>
    <row r="40" spans="1:8" ht="10.5" customHeight="1" x14ac:dyDescent="0.2">
      <c r="B40" s="16" t="s">
        <v>23</v>
      </c>
      <c r="C40" s="30">
        <v>262197</v>
      </c>
      <c r="D40" s="30">
        <v>778275</v>
      </c>
      <c r="E40" s="30">
        <v>1040472</v>
      </c>
      <c r="F40" s="222">
        <v>609</v>
      </c>
      <c r="G40" s="179">
        <v>-4.4118714371678358E-2</v>
      </c>
      <c r="H40" s="34"/>
    </row>
    <row r="41" spans="1:8" s="28" customFormat="1" ht="10.5" customHeight="1" x14ac:dyDescent="0.2">
      <c r="A41" s="24"/>
      <c r="B41" s="33" t="s">
        <v>193</v>
      </c>
      <c r="C41" s="30">
        <v>307468.3</v>
      </c>
      <c r="D41" s="30">
        <v>1920869.26</v>
      </c>
      <c r="E41" s="30">
        <v>2228337.56</v>
      </c>
      <c r="F41" s="222">
        <v>1854123.9000000001</v>
      </c>
      <c r="G41" s="179">
        <v>4.8825217416819111E-2</v>
      </c>
      <c r="H41" s="27"/>
    </row>
    <row r="42" spans="1:8" ht="10.5" customHeight="1" x14ac:dyDescent="0.2">
      <c r="B42" s="33" t="s">
        <v>194</v>
      </c>
      <c r="C42" s="30">
        <v>11303028</v>
      </c>
      <c r="D42" s="30">
        <v>5760848</v>
      </c>
      <c r="E42" s="30">
        <v>17063876</v>
      </c>
      <c r="F42" s="222">
        <v>2647262</v>
      </c>
      <c r="G42" s="179">
        <v>0.10909296120905521</v>
      </c>
      <c r="H42" s="34"/>
    </row>
    <row r="43" spans="1:8" ht="10.5" customHeight="1" x14ac:dyDescent="0.2">
      <c r="B43" s="33" t="s">
        <v>322</v>
      </c>
      <c r="C43" s="30">
        <v>220759.5</v>
      </c>
      <c r="D43" s="30">
        <v>589230</v>
      </c>
      <c r="E43" s="30">
        <v>809989.5</v>
      </c>
      <c r="F43" s="222">
        <v>499746</v>
      </c>
      <c r="G43" s="179">
        <v>0.104232742561158</v>
      </c>
      <c r="H43" s="34"/>
    </row>
    <row r="44" spans="1:8" ht="10.5" customHeight="1" x14ac:dyDescent="0.2">
      <c r="B44" s="33" t="s">
        <v>324</v>
      </c>
      <c r="C44" s="30">
        <v>590</v>
      </c>
      <c r="D44" s="30">
        <v>373</v>
      </c>
      <c r="E44" s="343">
        <v>963</v>
      </c>
      <c r="F44" s="222">
        <v>812</v>
      </c>
      <c r="G44" s="344">
        <v>-4.2743538767395672E-2</v>
      </c>
      <c r="H44" s="34"/>
    </row>
    <row r="45" spans="1:8" ht="10.5" customHeight="1" x14ac:dyDescent="0.2">
      <c r="B45" s="33" t="s">
        <v>325</v>
      </c>
      <c r="C45" s="30">
        <v>7519</v>
      </c>
      <c r="D45" s="30">
        <v>729361</v>
      </c>
      <c r="E45" s="343">
        <v>736880</v>
      </c>
      <c r="F45" s="222">
        <v>727136</v>
      </c>
      <c r="G45" s="344">
        <v>9.0670657069570115E-2</v>
      </c>
      <c r="H45" s="34"/>
    </row>
    <row r="46" spans="1:8" ht="10.5" customHeight="1" x14ac:dyDescent="0.2">
      <c r="B46" s="33" t="s">
        <v>320</v>
      </c>
      <c r="C46" s="30">
        <v>1896866</v>
      </c>
      <c r="D46" s="30">
        <v>703614</v>
      </c>
      <c r="E46" s="343">
        <v>2600480</v>
      </c>
      <c r="F46" s="222">
        <v>74819</v>
      </c>
      <c r="G46" s="344">
        <v>9.9247534864020714E-2</v>
      </c>
      <c r="H46" s="34"/>
    </row>
    <row r="47" spans="1:8" ht="10.5" customHeight="1" x14ac:dyDescent="0.2">
      <c r="B47" s="33" t="s">
        <v>321</v>
      </c>
      <c r="C47" s="30">
        <v>4248353</v>
      </c>
      <c r="D47" s="30">
        <v>1251675</v>
      </c>
      <c r="E47" s="343">
        <v>5500028</v>
      </c>
      <c r="F47" s="222">
        <v>352491</v>
      </c>
      <c r="G47" s="344">
        <v>0.11761689527403885</v>
      </c>
      <c r="H47" s="34"/>
    </row>
    <row r="48" spans="1:8" ht="10.5" customHeight="1" x14ac:dyDescent="0.2">
      <c r="B48" s="33" t="s">
        <v>323</v>
      </c>
      <c r="C48" s="30">
        <v>4928940.5</v>
      </c>
      <c r="D48" s="30">
        <v>2486595</v>
      </c>
      <c r="E48" s="343">
        <v>7415535.5</v>
      </c>
      <c r="F48" s="222">
        <v>992258</v>
      </c>
      <c r="G48" s="344">
        <v>0.10872030397225863</v>
      </c>
      <c r="H48" s="34"/>
    </row>
    <row r="49" spans="1:8" ht="10.5" customHeight="1" x14ac:dyDescent="0.2">
      <c r="B49" s="269" t="s">
        <v>195</v>
      </c>
      <c r="C49" s="30">
        <v>11610496.300000001</v>
      </c>
      <c r="D49" s="30">
        <v>7681717.2599999998</v>
      </c>
      <c r="E49" s="343">
        <v>19292213.559999999</v>
      </c>
      <c r="F49" s="222">
        <v>4501385.8999999994</v>
      </c>
      <c r="G49" s="344">
        <v>0.10178029528349031</v>
      </c>
      <c r="H49" s="34"/>
    </row>
    <row r="50" spans="1:8" ht="10.5" customHeight="1" x14ac:dyDescent="0.2">
      <c r="B50" s="16" t="s">
        <v>196</v>
      </c>
      <c r="C50" s="30">
        <v>4570</v>
      </c>
      <c r="D50" s="30">
        <v>384</v>
      </c>
      <c r="E50" s="343">
        <v>4954</v>
      </c>
      <c r="F50" s="222">
        <v>21</v>
      </c>
      <c r="G50" s="344">
        <v>-0.24688355123137729</v>
      </c>
      <c r="H50" s="34"/>
    </row>
    <row r="51" spans="1:8" s="28" customFormat="1" ht="10.5" customHeight="1" x14ac:dyDescent="0.2">
      <c r="A51" s="24"/>
      <c r="B51" s="16" t="s">
        <v>197</v>
      </c>
      <c r="C51" s="30">
        <v>3411</v>
      </c>
      <c r="D51" s="30">
        <v>260</v>
      </c>
      <c r="E51" s="343">
        <v>3671</v>
      </c>
      <c r="F51" s="222">
        <v>3</v>
      </c>
      <c r="G51" s="344">
        <v>-8.4310301820902933E-2</v>
      </c>
      <c r="H51" s="27"/>
    </row>
    <row r="52" spans="1:8" ht="10.5" customHeight="1" x14ac:dyDescent="0.2">
      <c r="B52" s="16" t="s">
        <v>198</v>
      </c>
      <c r="C52" s="30">
        <v>20723.939999999999</v>
      </c>
      <c r="D52" s="30">
        <v>258180</v>
      </c>
      <c r="E52" s="343">
        <v>278903.94</v>
      </c>
      <c r="F52" s="222"/>
      <c r="G52" s="344">
        <v>1.1153492672050458E-2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327506</v>
      </c>
      <c r="D55" s="30">
        <v>34998</v>
      </c>
      <c r="E55" s="30">
        <v>362504</v>
      </c>
      <c r="F55" s="222">
        <v>17</v>
      </c>
      <c r="G55" s="179">
        <v>0.21426418077430687</v>
      </c>
      <c r="H55" s="34"/>
    </row>
    <row r="56" spans="1:8" ht="10.5" customHeight="1" x14ac:dyDescent="0.2">
      <c r="B56" s="16" t="s">
        <v>23</v>
      </c>
      <c r="C56" s="30">
        <v>2618</v>
      </c>
      <c r="D56" s="30">
        <v>121</v>
      </c>
      <c r="E56" s="30">
        <v>2739</v>
      </c>
      <c r="F56" s="222"/>
      <c r="G56" s="179">
        <v>-4.8958333333333326E-2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918819</v>
      </c>
      <c r="D59" s="30">
        <v>60245</v>
      </c>
      <c r="E59" s="30">
        <v>979064</v>
      </c>
      <c r="F59" s="222">
        <v>24</v>
      </c>
      <c r="G59" s="179">
        <v>9.1558976565905725E-2</v>
      </c>
      <c r="H59" s="36"/>
    </row>
    <row r="60" spans="1:8" s="28" customFormat="1" ht="10.5" customHeight="1" x14ac:dyDescent="0.2">
      <c r="A60" s="24"/>
      <c r="B60" s="16" t="s">
        <v>169</v>
      </c>
      <c r="C60" s="30">
        <v>232</v>
      </c>
      <c r="D60" s="30">
        <v>72</v>
      </c>
      <c r="E60" s="30">
        <v>304</v>
      </c>
      <c r="F60" s="222"/>
      <c r="G60" s="179">
        <v>0.59162303664921456</v>
      </c>
      <c r="H60" s="36"/>
    </row>
    <row r="61" spans="1:8" s="28" customFormat="1" ht="10.5" customHeight="1" x14ac:dyDescent="0.2">
      <c r="A61" s="24"/>
      <c r="B61" s="16" t="s">
        <v>199</v>
      </c>
      <c r="C61" s="30">
        <v>4159315.9000000004</v>
      </c>
      <c r="D61" s="30">
        <v>111256</v>
      </c>
      <c r="E61" s="30">
        <v>4270571.9000000004</v>
      </c>
      <c r="F61" s="222">
        <v>86</v>
      </c>
      <c r="G61" s="179">
        <v>0.13123972239460491</v>
      </c>
      <c r="H61" s="36"/>
    </row>
    <row r="62" spans="1:8" s="28" customFormat="1" ht="10.5" customHeight="1" x14ac:dyDescent="0.2">
      <c r="A62" s="24"/>
      <c r="B62" s="16" t="s">
        <v>200</v>
      </c>
      <c r="C62" s="30">
        <v>6072</v>
      </c>
      <c r="D62" s="30">
        <v>41868</v>
      </c>
      <c r="E62" s="30">
        <v>47940</v>
      </c>
      <c r="F62" s="222">
        <v>18</v>
      </c>
      <c r="G62" s="179">
        <v>0.17281534396712006</v>
      </c>
      <c r="H62" s="36"/>
    </row>
    <row r="63" spans="1:8" s="28" customFormat="1" ht="10.5" customHeight="1" x14ac:dyDescent="0.2">
      <c r="A63" s="24"/>
      <c r="B63" s="16" t="s">
        <v>201</v>
      </c>
      <c r="C63" s="30">
        <v>420931</v>
      </c>
      <c r="D63" s="30">
        <v>109488</v>
      </c>
      <c r="E63" s="30">
        <v>530419</v>
      </c>
      <c r="F63" s="222">
        <v>8458</v>
      </c>
      <c r="G63" s="179">
        <v>0.12074164069515603</v>
      </c>
      <c r="H63" s="36"/>
    </row>
    <row r="64" spans="1:8" s="28" customFormat="1" ht="10.5" customHeight="1" x14ac:dyDescent="0.2">
      <c r="A64" s="24"/>
      <c r="B64" s="16" t="s">
        <v>202</v>
      </c>
      <c r="C64" s="30">
        <v>4612401</v>
      </c>
      <c r="D64" s="30">
        <v>274121</v>
      </c>
      <c r="E64" s="30">
        <v>4886522</v>
      </c>
      <c r="F64" s="222">
        <v>3664</v>
      </c>
      <c r="G64" s="179">
        <v>0.12244224323890385</v>
      </c>
      <c r="H64" s="36"/>
    </row>
    <row r="65" spans="1:8" s="28" customFormat="1" ht="10.5" customHeight="1" x14ac:dyDescent="0.2">
      <c r="A65" s="24"/>
      <c r="B65" s="16" t="s">
        <v>203</v>
      </c>
      <c r="C65" s="30">
        <v>1272320</v>
      </c>
      <c r="D65" s="30">
        <v>95693</v>
      </c>
      <c r="E65" s="30">
        <v>1368013</v>
      </c>
      <c r="F65" s="222">
        <v>7</v>
      </c>
      <c r="G65" s="179">
        <v>9.3463897650194028E-2</v>
      </c>
      <c r="H65" s="36"/>
    </row>
    <row r="66" spans="1:8" s="28" customFormat="1" ht="10.5" customHeight="1" x14ac:dyDescent="0.2">
      <c r="A66" s="24"/>
      <c r="B66" s="16" t="s">
        <v>204</v>
      </c>
      <c r="C66" s="30">
        <v>1456012.25</v>
      </c>
      <c r="D66" s="30">
        <v>16494128.83</v>
      </c>
      <c r="E66" s="30">
        <v>17950141.079999998</v>
      </c>
      <c r="F66" s="222"/>
      <c r="G66" s="179">
        <v>0.13054126295830448</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1064988</v>
      </c>
      <c r="D69" s="30">
        <v>413920</v>
      </c>
      <c r="E69" s="30">
        <v>1478908</v>
      </c>
      <c r="F69" s="222"/>
      <c r="G69" s="179">
        <v>0.19972872600190472</v>
      </c>
      <c r="H69" s="36"/>
    </row>
    <row r="70" spans="1:8" s="28" customFormat="1" ht="10.5" customHeight="1" x14ac:dyDescent="0.2">
      <c r="A70" s="24"/>
      <c r="B70" s="16" t="s">
        <v>23</v>
      </c>
      <c r="C70" s="30">
        <v>2563</v>
      </c>
      <c r="D70" s="30">
        <v>9179</v>
      </c>
      <c r="E70" s="30">
        <v>11742</v>
      </c>
      <c r="F70" s="222"/>
      <c r="G70" s="179">
        <v>0.18689982816132611</v>
      </c>
      <c r="H70" s="36"/>
    </row>
    <row r="71" spans="1:8" s="28" customFormat="1" ht="10.5" customHeight="1" x14ac:dyDescent="0.2">
      <c r="A71" s="24"/>
      <c r="B71" s="33" t="s">
        <v>193</v>
      </c>
      <c r="C71" s="30">
        <v>441475.65</v>
      </c>
      <c r="D71" s="30">
        <v>253175.5</v>
      </c>
      <c r="E71" s="30">
        <v>694651.15</v>
      </c>
      <c r="F71" s="222"/>
      <c r="G71" s="179">
        <v>0.13864361698901662</v>
      </c>
      <c r="H71" s="36"/>
    </row>
    <row r="72" spans="1:8" ht="10.5" customHeight="1" x14ac:dyDescent="0.2">
      <c r="B72" s="33" t="s">
        <v>194</v>
      </c>
      <c r="C72" s="30">
        <v>762028.5</v>
      </c>
      <c r="D72" s="30">
        <v>199118</v>
      </c>
      <c r="E72" s="30">
        <v>961146.5</v>
      </c>
      <c r="F72" s="222"/>
      <c r="G72" s="179">
        <v>0.13070405303264243</v>
      </c>
      <c r="H72" s="34"/>
    </row>
    <row r="73" spans="1:8" ht="10.5" customHeight="1" x14ac:dyDescent="0.2">
      <c r="B73" s="33" t="s">
        <v>322</v>
      </c>
      <c r="C73" s="30">
        <v>11863.5</v>
      </c>
      <c r="D73" s="30">
        <v>8373</v>
      </c>
      <c r="E73" s="30">
        <v>20236.5</v>
      </c>
      <c r="F73" s="222"/>
      <c r="G73" s="179">
        <v>0.47814177714473538</v>
      </c>
      <c r="H73" s="34"/>
    </row>
    <row r="74" spans="1:8" ht="10.5" customHeight="1" x14ac:dyDescent="0.2">
      <c r="B74" s="33" t="s">
        <v>324</v>
      </c>
      <c r="C74" s="30">
        <v>13</v>
      </c>
      <c r="D74" s="30">
        <v>16</v>
      </c>
      <c r="E74" s="30">
        <v>29</v>
      </c>
      <c r="F74" s="222"/>
      <c r="G74" s="179">
        <v>0.93333333333333335</v>
      </c>
      <c r="H74" s="34"/>
    </row>
    <row r="75" spans="1:8" ht="10.5" customHeight="1" x14ac:dyDescent="0.2">
      <c r="B75" s="33" t="s">
        <v>325</v>
      </c>
      <c r="C75" s="30">
        <v>73</v>
      </c>
      <c r="D75" s="30">
        <v>2977</v>
      </c>
      <c r="E75" s="30">
        <v>3050</v>
      </c>
      <c r="F75" s="222"/>
      <c r="G75" s="179">
        <v>-0.32952297208177617</v>
      </c>
      <c r="H75" s="34"/>
    </row>
    <row r="76" spans="1:8" ht="10.5" customHeight="1" x14ac:dyDescent="0.2">
      <c r="B76" s="33" t="s">
        <v>320</v>
      </c>
      <c r="C76" s="30">
        <v>51545</v>
      </c>
      <c r="D76" s="30">
        <v>12697</v>
      </c>
      <c r="E76" s="30">
        <v>64242</v>
      </c>
      <c r="F76" s="222"/>
      <c r="G76" s="179">
        <v>0.13415602987129915</v>
      </c>
      <c r="H76" s="34"/>
    </row>
    <row r="77" spans="1:8" ht="10.5" customHeight="1" x14ac:dyDescent="0.2">
      <c r="B77" s="33" t="s">
        <v>321</v>
      </c>
      <c r="C77" s="30">
        <v>202180</v>
      </c>
      <c r="D77" s="30">
        <v>23052</v>
      </c>
      <c r="E77" s="30">
        <v>225232</v>
      </c>
      <c r="F77" s="222"/>
      <c r="G77" s="179">
        <v>0.17222248244778582</v>
      </c>
      <c r="H77" s="34"/>
    </row>
    <row r="78" spans="1:8" ht="10.5" customHeight="1" x14ac:dyDescent="0.2">
      <c r="B78" s="33" t="s">
        <v>323</v>
      </c>
      <c r="C78" s="30">
        <v>496354</v>
      </c>
      <c r="D78" s="30">
        <v>152003</v>
      </c>
      <c r="E78" s="30">
        <v>648357</v>
      </c>
      <c r="F78" s="222"/>
      <c r="G78" s="179">
        <v>0.11209700104973552</v>
      </c>
      <c r="H78" s="34"/>
    </row>
    <row r="79" spans="1:8" ht="10.5" customHeight="1" x14ac:dyDescent="0.2">
      <c r="B79" s="16" t="s">
        <v>195</v>
      </c>
      <c r="C79" s="30">
        <v>1203504.1499999999</v>
      </c>
      <c r="D79" s="30">
        <v>452293.5</v>
      </c>
      <c r="E79" s="30">
        <v>1655797.65</v>
      </c>
      <c r="F79" s="222"/>
      <c r="G79" s="179">
        <v>0.13402138992839085</v>
      </c>
      <c r="H79" s="34"/>
    </row>
    <row r="80" spans="1:8" ht="10.5" customHeight="1" x14ac:dyDescent="0.2">
      <c r="B80" s="16" t="s">
        <v>196</v>
      </c>
      <c r="C80" s="30">
        <v>1215</v>
      </c>
      <c r="D80" s="30">
        <v>98</v>
      </c>
      <c r="E80" s="30">
        <v>1313</v>
      </c>
      <c r="F80" s="222"/>
      <c r="G80" s="179">
        <v>0.31431431431431434</v>
      </c>
      <c r="H80" s="34"/>
    </row>
    <row r="81" spans="1:8" ht="10.5" customHeight="1" x14ac:dyDescent="0.2">
      <c r="B81" s="16" t="s">
        <v>197</v>
      </c>
      <c r="C81" s="30">
        <v>478</v>
      </c>
      <c r="D81" s="30">
        <v>40</v>
      </c>
      <c r="E81" s="30">
        <v>518</v>
      </c>
      <c r="F81" s="222"/>
      <c r="G81" s="179">
        <v>0.58895705521472386</v>
      </c>
      <c r="H81" s="34"/>
    </row>
    <row r="82" spans="1:8" s="28" customFormat="1" ht="10.5" customHeight="1" x14ac:dyDescent="0.2">
      <c r="A82" s="24"/>
      <c r="B82" s="16" t="s">
        <v>198</v>
      </c>
      <c r="C82" s="30">
        <v>820</v>
      </c>
      <c r="D82" s="30">
        <v>9330</v>
      </c>
      <c r="E82" s="30">
        <v>10150</v>
      </c>
      <c r="F82" s="222"/>
      <c r="G82" s="179">
        <v>-0.45223961144090663</v>
      </c>
      <c r="H82" s="36"/>
    </row>
    <row r="83" spans="1:8" s="28" customFormat="1" ht="10.5" customHeight="1" x14ac:dyDescent="0.2">
      <c r="A83" s="24"/>
      <c r="B83" s="16" t="s">
        <v>200</v>
      </c>
      <c r="C83" s="46">
        <v>1137</v>
      </c>
      <c r="D83" s="46">
        <v>13200</v>
      </c>
      <c r="E83" s="46">
        <v>14337</v>
      </c>
      <c r="F83" s="222"/>
      <c r="G83" s="190">
        <v>-1.5586377368854709E-2</v>
      </c>
      <c r="H83" s="47"/>
    </row>
    <row r="84" spans="1:8" s="28" customFormat="1" ht="10.5" customHeight="1" x14ac:dyDescent="0.2">
      <c r="A84" s="24"/>
      <c r="B84" s="16" t="s">
        <v>201</v>
      </c>
      <c r="C84" s="46">
        <v>74180</v>
      </c>
      <c r="D84" s="46">
        <v>32898</v>
      </c>
      <c r="E84" s="345">
        <v>107078</v>
      </c>
      <c r="F84" s="222"/>
      <c r="G84" s="346">
        <v>4.5091647309141392E-2</v>
      </c>
      <c r="H84" s="47"/>
    </row>
    <row r="85" spans="1:8" s="28" customFormat="1" ht="10.5" customHeight="1" x14ac:dyDescent="0.2">
      <c r="A85" s="24"/>
      <c r="B85" s="16" t="s">
        <v>202</v>
      </c>
      <c r="C85" s="46">
        <v>829763</v>
      </c>
      <c r="D85" s="46">
        <v>61175</v>
      </c>
      <c r="E85" s="345">
        <v>890938</v>
      </c>
      <c r="F85" s="222"/>
      <c r="G85" s="346">
        <v>9.4193126859090981E-2</v>
      </c>
      <c r="H85" s="47"/>
    </row>
    <row r="86" spans="1:8" s="28" customFormat="1" ht="10.5" customHeight="1" x14ac:dyDescent="0.2">
      <c r="A86" s="24"/>
      <c r="B86" s="16" t="s">
        <v>203</v>
      </c>
      <c r="C86" s="46">
        <v>247087</v>
      </c>
      <c r="D86" s="46">
        <v>24628</v>
      </c>
      <c r="E86" s="345">
        <v>271715</v>
      </c>
      <c r="F86" s="222"/>
      <c r="G86" s="346">
        <v>6.6318441542132289E-2</v>
      </c>
      <c r="H86" s="47"/>
    </row>
    <row r="87" spans="1:8" s="28" customFormat="1" ht="10.5" customHeight="1" x14ac:dyDescent="0.2">
      <c r="A87" s="24"/>
      <c r="B87" s="16" t="s">
        <v>204</v>
      </c>
      <c r="C87" s="46">
        <v>173877.21000000002</v>
      </c>
      <c r="D87" s="46">
        <v>1773287.5</v>
      </c>
      <c r="E87" s="345">
        <v>1947164.71</v>
      </c>
      <c r="F87" s="222"/>
      <c r="G87" s="346">
        <v>0.11010342985532251</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20965597</v>
      </c>
      <c r="D90" s="46">
        <v>7007442</v>
      </c>
      <c r="E90" s="345">
        <v>27973039</v>
      </c>
      <c r="F90" s="222">
        <v>697892</v>
      </c>
      <c r="G90" s="346">
        <v>9.7942858380915432E-2</v>
      </c>
      <c r="H90" s="47"/>
    </row>
    <row r="91" spans="1:8" ht="10.5" customHeight="1" x14ac:dyDescent="0.2">
      <c r="B91" s="16" t="s">
        <v>23</v>
      </c>
      <c r="C91" s="348">
        <v>267610</v>
      </c>
      <c r="D91" s="46">
        <v>787647</v>
      </c>
      <c r="E91" s="345">
        <v>1055257</v>
      </c>
      <c r="F91" s="222">
        <v>609</v>
      </c>
      <c r="G91" s="346">
        <v>-4.1946182290943157E-2</v>
      </c>
      <c r="H91" s="47"/>
    </row>
    <row r="92" spans="1:8" ht="10.5" customHeight="1" x14ac:dyDescent="0.2">
      <c r="B92" s="33" t="s">
        <v>193</v>
      </c>
      <c r="C92" s="348">
        <v>4988183.8500000006</v>
      </c>
      <c r="D92" s="46">
        <v>2287505.7599999998</v>
      </c>
      <c r="E92" s="46">
        <v>7275689.6100000013</v>
      </c>
      <c r="F92" s="222">
        <v>1854236.9000000001</v>
      </c>
      <c r="G92" s="190">
        <v>0.10656155880840812</v>
      </c>
      <c r="H92" s="47"/>
    </row>
    <row r="93" spans="1:8" ht="10.5" customHeight="1" x14ac:dyDescent="0.2">
      <c r="B93" s="33" t="s">
        <v>194</v>
      </c>
      <c r="C93" s="348">
        <v>12065056.5</v>
      </c>
      <c r="D93" s="46">
        <v>5959966</v>
      </c>
      <c r="E93" s="46">
        <v>18025022.5</v>
      </c>
      <c r="F93" s="222">
        <v>2647262</v>
      </c>
      <c r="G93" s="190">
        <v>0.11022445538399972</v>
      </c>
      <c r="H93" s="47"/>
    </row>
    <row r="94" spans="1:8" ht="10.5" customHeight="1" x14ac:dyDescent="0.2">
      <c r="B94" s="33" t="s">
        <v>322</v>
      </c>
      <c r="C94" s="348">
        <v>232623</v>
      </c>
      <c r="D94" s="46">
        <v>597603</v>
      </c>
      <c r="E94" s="46">
        <v>830226</v>
      </c>
      <c r="F94" s="222">
        <v>499746</v>
      </c>
      <c r="G94" s="190">
        <v>0.11108345311032064</v>
      </c>
      <c r="H94" s="47"/>
    </row>
    <row r="95" spans="1:8" ht="10.5" customHeight="1" x14ac:dyDescent="0.2">
      <c r="B95" s="33" t="s">
        <v>324</v>
      </c>
      <c r="C95" s="348">
        <v>603</v>
      </c>
      <c r="D95" s="46">
        <v>389</v>
      </c>
      <c r="E95" s="46">
        <v>992</v>
      </c>
      <c r="F95" s="222">
        <v>812</v>
      </c>
      <c r="G95" s="190">
        <v>-2.8403525954946107E-2</v>
      </c>
      <c r="H95" s="47"/>
    </row>
    <row r="96" spans="1:8" ht="10.5" customHeight="1" x14ac:dyDescent="0.2">
      <c r="B96" s="33" t="s">
        <v>325</v>
      </c>
      <c r="C96" s="348">
        <v>7592</v>
      </c>
      <c r="D96" s="46">
        <v>732338</v>
      </c>
      <c r="E96" s="46">
        <v>739930</v>
      </c>
      <c r="F96" s="222">
        <v>727136</v>
      </c>
      <c r="G96" s="190">
        <v>8.786038784421546E-2</v>
      </c>
      <c r="H96" s="47"/>
    </row>
    <row r="97" spans="2:8" ht="10.5" customHeight="1" x14ac:dyDescent="0.2">
      <c r="B97" s="33" t="s">
        <v>320</v>
      </c>
      <c r="C97" s="348">
        <v>1948411</v>
      </c>
      <c r="D97" s="46">
        <v>716311</v>
      </c>
      <c r="E97" s="46">
        <v>2664722</v>
      </c>
      <c r="F97" s="222">
        <v>74819</v>
      </c>
      <c r="G97" s="190">
        <v>0.10006382274285874</v>
      </c>
      <c r="H97" s="47"/>
    </row>
    <row r="98" spans="2:8" ht="10.5" customHeight="1" x14ac:dyDescent="0.2">
      <c r="B98" s="33" t="s">
        <v>321</v>
      </c>
      <c r="C98" s="348">
        <v>4450533</v>
      </c>
      <c r="D98" s="46">
        <v>1274727</v>
      </c>
      <c r="E98" s="46">
        <v>5725260</v>
      </c>
      <c r="F98" s="222">
        <v>352491</v>
      </c>
      <c r="G98" s="190">
        <v>0.11966877301511536</v>
      </c>
      <c r="H98" s="47"/>
    </row>
    <row r="99" spans="2:8" ht="10.5" customHeight="1" x14ac:dyDescent="0.2">
      <c r="B99" s="33" t="s">
        <v>323</v>
      </c>
      <c r="C99" s="348">
        <v>5425294.5</v>
      </c>
      <c r="D99" s="46">
        <v>2638598</v>
      </c>
      <c r="E99" s="46">
        <v>8063892.5</v>
      </c>
      <c r="F99" s="222">
        <v>992258</v>
      </c>
      <c r="G99" s="190">
        <v>0.10899104055593312</v>
      </c>
      <c r="H99" s="47"/>
    </row>
    <row r="100" spans="2:8" ht="10.5" customHeight="1" x14ac:dyDescent="0.2">
      <c r="B100" s="16" t="s">
        <v>195</v>
      </c>
      <c r="C100" s="348">
        <v>17053240.350000001</v>
      </c>
      <c r="D100" s="46">
        <v>8247471.7599999998</v>
      </c>
      <c r="E100" s="46">
        <v>25300712.109999999</v>
      </c>
      <c r="F100" s="222">
        <v>4501498.8999999994</v>
      </c>
      <c r="G100" s="190">
        <v>0.10916863977683811</v>
      </c>
      <c r="H100" s="47"/>
    </row>
    <row r="101" spans="2:8" ht="10.5" customHeight="1" x14ac:dyDescent="0.2">
      <c r="B101" s="16" t="s">
        <v>196</v>
      </c>
      <c r="C101" s="348">
        <v>5785</v>
      </c>
      <c r="D101" s="46">
        <v>482</v>
      </c>
      <c r="E101" s="46">
        <v>6267</v>
      </c>
      <c r="F101" s="222">
        <v>21</v>
      </c>
      <c r="G101" s="190">
        <v>-0.17289164577009375</v>
      </c>
      <c r="H101" s="47"/>
    </row>
    <row r="102" spans="2:8" ht="10.5" customHeight="1" x14ac:dyDescent="0.2">
      <c r="B102" s="16" t="s">
        <v>197</v>
      </c>
      <c r="C102" s="348">
        <v>3889</v>
      </c>
      <c r="D102" s="46">
        <v>300</v>
      </c>
      <c r="E102" s="46">
        <v>4189</v>
      </c>
      <c r="F102" s="222">
        <v>3</v>
      </c>
      <c r="G102" s="190">
        <v>-3.3679354094579006E-2</v>
      </c>
      <c r="H102" s="47"/>
    </row>
    <row r="103" spans="2:8" ht="10.5" customHeight="1" x14ac:dyDescent="0.2">
      <c r="B103" s="16" t="s">
        <v>198</v>
      </c>
      <c r="C103" s="348">
        <v>21543.94</v>
      </c>
      <c r="D103" s="46">
        <v>267510</v>
      </c>
      <c r="E103" s="46">
        <v>289053.94</v>
      </c>
      <c r="F103" s="222"/>
      <c r="G103" s="190">
        <v>-1.8017410801491329E-2</v>
      </c>
      <c r="H103" s="47"/>
    </row>
    <row r="104" spans="2:8" ht="10.5" customHeight="1" x14ac:dyDescent="0.2">
      <c r="B104" s="16" t="s">
        <v>200</v>
      </c>
      <c r="C104" s="348">
        <v>7209</v>
      </c>
      <c r="D104" s="46">
        <v>55068</v>
      </c>
      <c r="E104" s="46">
        <v>62277</v>
      </c>
      <c r="F104" s="222">
        <v>18</v>
      </c>
      <c r="G104" s="190">
        <v>0.12332251082251089</v>
      </c>
      <c r="H104" s="47"/>
    </row>
    <row r="105" spans="2:8" ht="10.5" customHeight="1" x14ac:dyDescent="0.2">
      <c r="B105" s="16" t="s">
        <v>201</v>
      </c>
      <c r="C105" s="348">
        <v>495111</v>
      </c>
      <c r="D105" s="46">
        <v>142386</v>
      </c>
      <c r="E105" s="46">
        <v>637497</v>
      </c>
      <c r="F105" s="222">
        <v>8458</v>
      </c>
      <c r="G105" s="190">
        <v>0.10727889490440878</v>
      </c>
      <c r="H105" s="47"/>
    </row>
    <row r="106" spans="2:8" ht="10.5" customHeight="1" x14ac:dyDescent="0.2">
      <c r="B106" s="16" t="s">
        <v>202</v>
      </c>
      <c r="C106" s="348">
        <v>5442164</v>
      </c>
      <c r="D106" s="46">
        <v>335296</v>
      </c>
      <c r="E106" s="46">
        <v>5777460</v>
      </c>
      <c r="F106" s="222">
        <v>3664</v>
      </c>
      <c r="G106" s="190">
        <v>0.11799122049106803</v>
      </c>
      <c r="H106" s="47"/>
    </row>
    <row r="107" spans="2:8" ht="10.5" customHeight="1" x14ac:dyDescent="0.2">
      <c r="B107" s="16" t="s">
        <v>203</v>
      </c>
      <c r="C107" s="348">
        <v>1519407</v>
      </c>
      <c r="D107" s="46">
        <v>120321</v>
      </c>
      <c r="E107" s="46">
        <v>1639728</v>
      </c>
      <c r="F107" s="222">
        <v>7</v>
      </c>
      <c r="G107" s="190">
        <v>8.887056095432766E-2</v>
      </c>
      <c r="H107" s="47"/>
    </row>
    <row r="108" spans="2:8" ht="10.5" customHeight="1" x14ac:dyDescent="0.2">
      <c r="B108" s="16" t="s">
        <v>204</v>
      </c>
      <c r="C108" s="348">
        <v>1629889.46</v>
      </c>
      <c r="D108" s="46">
        <v>18267416.329999998</v>
      </c>
      <c r="E108" s="46">
        <v>19897305.789999999</v>
      </c>
      <c r="F108" s="222"/>
      <c r="G108" s="190">
        <v>0.12850804246770076</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FEVRIER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18843593.670000102</v>
      </c>
      <c r="D119" s="238">
        <v>63159565.349999785</v>
      </c>
      <c r="E119" s="238">
        <v>82003159.019999892</v>
      </c>
      <c r="F119" s="222">
        <v>219431.79999999888</v>
      </c>
      <c r="G119" s="239">
        <v>4.8732734420374735E-2</v>
      </c>
      <c r="H119" s="20"/>
    </row>
    <row r="120" spans="1:8" ht="10.5" customHeight="1" x14ac:dyDescent="0.2">
      <c r="A120" s="2"/>
      <c r="B120" s="37" t="s">
        <v>206</v>
      </c>
      <c r="C120" s="238">
        <v>335599.74</v>
      </c>
      <c r="D120" s="238">
        <v>3425651.83</v>
      </c>
      <c r="E120" s="238">
        <v>3761251.57</v>
      </c>
      <c r="F120" s="222"/>
      <c r="G120" s="239"/>
      <c r="H120" s="20"/>
    </row>
    <row r="121" spans="1:8" ht="10.5" customHeight="1" x14ac:dyDescent="0.2">
      <c r="A121" s="2"/>
      <c r="B121" s="37" t="s">
        <v>226</v>
      </c>
      <c r="C121" s="238">
        <v>1326980.9500000004</v>
      </c>
      <c r="D121" s="238">
        <v>9651377.1399999987</v>
      </c>
      <c r="E121" s="238">
        <v>10978358.09</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20507865.360000104</v>
      </c>
      <c r="D126" s="238">
        <v>76239099.319999799</v>
      </c>
      <c r="E126" s="238">
        <v>96746964.679999888</v>
      </c>
      <c r="F126" s="222">
        <v>219431.79999999888</v>
      </c>
      <c r="G126" s="239">
        <v>-0.16490035733898989</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16690990.239998937</v>
      </c>
      <c r="D129" s="238">
        <v>39706421.359999798</v>
      </c>
      <c r="E129" s="238">
        <v>56397411.599998735</v>
      </c>
      <c r="F129" s="222">
        <v>65961.449999999983</v>
      </c>
      <c r="G129" s="239">
        <v>9.039677515944522E-2</v>
      </c>
      <c r="H129" s="20"/>
    </row>
    <row r="130" spans="1:8" ht="10.5" customHeight="1" x14ac:dyDescent="0.2">
      <c r="A130" s="2"/>
      <c r="B130" s="37" t="s">
        <v>207</v>
      </c>
      <c r="C130" s="238">
        <v>726747.12000001175</v>
      </c>
      <c r="D130" s="238">
        <v>4845361.2799999742</v>
      </c>
      <c r="E130" s="238">
        <v>5572108.3999999864</v>
      </c>
      <c r="F130" s="222">
        <v>2809939.9099999932</v>
      </c>
      <c r="G130" s="239">
        <v>-6.7081449052839304E-2</v>
      </c>
      <c r="H130" s="20"/>
    </row>
    <row r="131" spans="1:8" ht="10.5" customHeight="1" x14ac:dyDescent="0.2">
      <c r="A131" s="2"/>
      <c r="B131" s="37" t="s">
        <v>208</v>
      </c>
      <c r="C131" s="238">
        <v>109726819.09000959</v>
      </c>
      <c r="D131" s="238">
        <v>40122540.949999668</v>
      </c>
      <c r="E131" s="238">
        <v>149849360.04000926</v>
      </c>
      <c r="F131" s="222">
        <v>858188.21999999764</v>
      </c>
      <c r="G131" s="239">
        <v>0.13946324509879071</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127144562.45000854</v>
      </c>
      <c r="D135" s="238">
        <v>84674386.589999422</v>
      </c>
      <c r="E135" s="238">
        <v>211818949.04000795</v>
      </c>
      <c r="F135" s="222">
        <v>3734089.5799999908</v>
      </c>
      <c r="G135" s="239">
        <v>0.11952970191702361</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28424381.759999882</v>
      </c>
      <c r="D138" s="238">
        <v>12605942.930000054</v>
      </c>
      <c r="E138" s="238">
        <v>41030324.689999938</v>
      </c>
      <c r="F138" s="222">
        <v>36886.500000000007</v>
      </c>
      <c r="G138" s="239">
        <v>0.18045300778065698</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28424381.759999882</v>
      </c>
      <c r="D141" s="238">
        <v>12606002.930000054</v>
      </c>
      <c r="E141" s="238">
        <v>41030384.689999938</v>
      </c>
      <c r="F141" s="222">
        <v>36886.500000000007</v>
      </c>
      <c r="G141" s="239">
        <v>0.18045368117546001</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8073707.7400000012</v>
      </c>
      <c r="D144" s="238">
        <v>1325164.5899999985</v>
      </c>
      <c r="E144" s="238">
        <v>9398872.3300000001</v>
      </c>
      <c r="F144" s="222">
        <v>684.1</v>
      </c>
      <c r="G144" s="239">
        <v>0.233040764866985</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8073707.7400000012</v>
      </c>
      <c r="D147" s="55">
        <v>1325164.5899999985</v>
      </c>
      <c r="E147" s="55">
        <v>9398872.3300000001</v>
      </c>
      <c r="F147" s="222">
        <v>684.1</v>
      </c>
      <c r="G147" s="182">
        <v>0.233040764866985</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14291.29</v>
      </c>
      <c r="D150" s="55">
        <v>7843.92</v>
      </c>
      <c r="E150" s="55">
        <v>22135.21</v>
      </c>
      <c r="F150" s="222"/>
      <c r="G150" s="182">
        <v>0.15449722865921589</v>
      </c>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14291.29</v>
      </c>
      <c r="D152" s="55">
        <v>7843.92</v>
      </c>
      <c r="E152" s="55">
        <v>22135.21</v>
      </c>
      <c r="F152" s="222">
        <v>0</v>
      </c>
      <c r="G152" s="182">
        <v>0.15449722865921589</v>
      </c>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1887</v>
      </c>
      <c r="D155" s="55">
        <v>5912.7</v>
      </c>
      <c r="E155" s="55">
        <v>7799.7</v>
      </c>
      <c r="F155" s="222"/>
      <c r="G155" s="182">
        <v>-0.14584679406450207</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1887</v>
      </c>
      <c r="D157" s="55">
        <v>5912.7</v>
      </c>
      <c r="E157" s="55">
        <v>7799.7</v>
      </c>
      <c r="F157" s="222"/>
      <c r="G157" s="182">
        <v>-0.14584679406450207</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24</v>
      </c>
      <c r="D160" s="55"/>
      <c r="E160" s="55">
        <v>24</v>
      </c>
      <c r="F160" s="222"/>
      <c r="G160" s="182">
        <v>-0.27272727272727271</v>
      </c>
      <c r="H160" s="59"/>
    </row>
    <row r="161" spans="1:8" s="60" customFormat="1" ht="15" customHeight="1" x14ac:dyDescent="0.2">
      <c r="A161" s="24"/>
      <c r="B161" s="37" t="s">
        <v>205</v>
      </c>
      <c r="C161" s="55">
        <v>364859.39999999956</v>
      </c>
      <c r="D161" s="55">
        <v>1014920.8400000002</v>
      </c>
      <c r="E161" s="55">
        <v>1379780.2399999998</v>
      </c>
      <c r="F161" s="222"/>
      <c r="G161" s="182">
        <v>1.9635672409438198E-2</v>
      </c>
      <c r="H161" s="59"/>
    </row>
    <row r="162" spans="1:8" s="57" customFormat="1" ht="10.5" customHeight="1" x14ac:dyDescent="0.2">
      <c r="A162" s="6"/>
      <c r="B162" s="37" t="s">
        <v>206</v>
      </c>
      <c r="C162" s="55">
        <v>4745.34</v>
      </c>
      <c r="D162" s="55">
        <v>22914.389999999996</v>
      </c>
      <c r="E162" s="55">
        <v>27659.729999999996</v>
      </c>
      <c r="F162" s="222"/>
      <c r="G162" s="182"/>
      <c r="H162" s="56"/>
    </row>
    <row r="163" spans="1:8" s="57" customFormat="1" ht="10.5" customHeight="1" x14ac:dyDescent="0.2">
      <c r="A163" s="6"/>
      <c r="B163" s="37" t="s">
        <v>127</v>
      </c>
      <c r="C163" s="55">
        <v>27468.9</v>
      </c>
      <c r="D163" s="55">
        <v>163058.25</v>
      </c>
      <c r="E163" s="55">
        <v>190527.15</v>
      </c>
      <c r="F163" s="222"/>
      <c r="G163" s="182"/>
      <c r="H163" s="56"/>
    </row>
    <row r="164" spans="1:8" s="57" customFormat="1" ht="10.5" customHeight="1" x14ac:dyDescent="0.2">
      <c r="A164" s="6"/>
      <c r="B164" s="37" t="s">
        <v>207</v>
      </c>
      <c r="C164" s="55">
        <v>46118.590000000004</v>
      </c>
      <c r="D164" s="55">
        <v>64598.12000000001</v>
      </c>
      <c r="E164" s="55">
        <v>110716.71000000002</v>
      </c>
      <c r="F164" s="222"/>
      <c r="G164" s="182">
        <v>9.9845101207729936E-2</v>
      </c>
      <c r="H164" s="56"/>
    </row>
    <row r="165" spans="1:8" s="57" customFormat="1" ht="10.5" customHeight="1" x14ac:dyDescent="0.2">
      <c r="A165" s="6"/>
      <c r="B165" s="37" t="s">
        <v>208</v>
      </c>
      <c r="C165" s="55">
        <v>5124.8500000000013</v>
      </c>
      <c r="D165" s="55">
        <v>19203.050000000003</v>
      </c>
      <c r="E165" s="55">
        <v>24327.900000000005</v>
      </c>
      <c r="F165" s="222"/>
      <c r="G165" s="182">
        <v>-0.38863179162933759</v>
      </c>
      <c r="H165" s="56"/>
    </row>
    <row r="166" spans="1:8" s="57" customFormat="1" ht="10.5" customHeight="1" x14ac:dyDescent="0.2">
      <c r="A166" s="6"/>
      <c r="B166" s="37" t="s">
        <v>209</v>
      </c>
      <c r="C166" s="55">
        <v>209591.72999999984</v>
      </c>
      <c r="D166" s="55">
        <v>101964.23000000003</v>
      </c>
      <c r="E166" s="55">
        <v>311555.9599999999</v>
      </c>
      <c r="F166" s="222"/>
      <c r="G166" s="182">
        <v>0.11964513588271686</v>
      </c>
      <c r="H166" s="56"/>
    </row>
    <row r="167" spans="1:8" s="57" customFormat="1" ht="10.5" customHeight="1" x14ac:dyDescent="0.2">
      <c r="A167" s="6"/>
      <c r="B167" s="37" t="s">
        <v>210</v>
      </c>
      <c r="C167" s="55">
        <v>39196.999999999978</v>
      </c>
      <c r="D167" s="55">
        <v>12686.099999999999</v>
      </c>
      <c r="E167" s="55">
        <v>51883.099999999977</v>
      </c>
      <c r="F167" s="222"/>
      <c r="G167" s="182">
        <v>-0.14313412832566919</v>
      </c>
      <c r="H167" s="56"/>
    </row>
    <row r="168" spans="1:8" s="57" customFormat="1" ht="10.5" customHeight="1" x14ac:dyDescent="0.2">
      <c r="A168" s="6"/>
      <c r="B168" s="37" t="s">
        <v>211</v>
      </c>
      <c r="C168" s="55">
        <v>2259653.5200000023</v>
      </c>
      <c r="D168" s="55">
        <v>272725.78999999992</v>
      </c>
      <c r="E168" s="55">
        <v>2532379.3100000024</v>
      </c>
      <c r="F168" s="222"/>
      <c r="G168" s="182">
        <v>-1.0647920383025866E-2</v>
      </c>
      <c r="H168" s="56"/>
    </row>
    <row r="169" spans="1:8" s="57" customFormat="1" ht="10.5" customHeight="1" x14ac:dyDescent="0.2">
      <c r="A169" s="6"/>
      <c r="B169" s="37" t="s">
        <v>212</v>
      </c>
      <c r="C169" s="55">
        <v>3</v>
      </c>
      <c r="D169" s="55">
        <v>10.200000000000001</v>
      </c>
      <c r="E169" s="55">
        <v>13.200000000000001</v>
      </c>
      <c r="F169" s="222"/>
      <c r="G169" s="182"/>
      <c r="H169" s="56"/>
    </row>
    <row r="170" spans="1:8" s="57" customFormat="1" ht="10.5" customHeight="1" x14ac:dyDescent="0.2">
      <c r="A170" s="6"/>
      <c r="B170" s="35" t="s">
        <v>234</v>
      </c>
      <c r="C170" s="55">
        <v>2957301.3300000019</v>
      </c>
      <c r="D170" s="55">
        <v>1672457.9700000004</v>
      </c>
      <c r="E170" s="55">
        <v>4629759.3000000017</v>
      </c>
      <c r="F170" s="222"/>
      <c r="G170" s="182">
        <v>-6.4363592094507704E-2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187200424.93000856</v>
      </c>
      <c r="D172" s="55">
        <v>176537090.01999924</v>
      </c>
      <c r="E172" s="55">
        <v>363737514.9500078</v>
      </c>
      <c r="F172" s="222">
        <v>3991091.9799999897</v>
      </c>
      <c r="G172" s="182">
        <v>3.195614278992176E-2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365498.38000000012</v>
      </c>
      <c r="D176" s="55">
        <v>235831.27999999904</v>
      </c>
      <c r="E176" s="55">
        <v>601329.65999999922</v>
      </c>
      <c r="F176" s="222">
        <v>48680.280000000006</v>
      </c>
      <c r="G176" s="182">
        <v>3.5239088148964592E-2</v>
      </c>
      <c r="H176" s="59"/>
    </row>
    <row r="177" spans="1:8" s="60" customFormat="1" ht="10.5" customHeight="1" x14ac:dyDescent="0.2">
      <c r="A177" s="24"/>
      <c r="B177" s="37" t="s">
        <v>214</v>
      </c>
      <c r="C177" s="55">
        <v>933559619.51999998</v>
      </c>
      <c r="D177" s="55">
        <v>588030599</v>
      </c>
      <c r="E177" s="55">
        <v>1521590218.52</v>
      </c>
      <c r="F177" s="222">
        <v>86690019.519999996</v>
      </c>
      <c r="G177" s="182">
        <v>4.3303797407122424E-2</v>
      </c>
      <c r="H177" s="59"/>
    </row>
    <row r="178" spans="1:8" s="60" customFormat="1" ht="10.5" customHeight="1" x14ac:dyDescent="0.2">
      <c r="A178" s="24"/>
      <c r="B178" s="37" t="s">
        <v>215</v>
      </c>
      <c r="C178" s="55">
        <v>186173.75</v>
      </c>
      <c r="D178" s="55">
        <v>54930.1</v>
      </c>
      <c r="E178" s="55">
        <v>241103.85</v>
      </c>
      <c r="F178" s="222">
        <v>7278</v>
      </c>
      <c r="G178" s="182">
        <v>-0.68401643843171067</v>
      </c>
      <c r="H178" s="59"/>
    </row>
    <row r="179" spans="1:8" s="60" customFormat="1" ht="10.5" customHeight="1" x14ac:dyDescent="0.2">
      <c r="A179" s="24"/>
      <c r="B179" s="37" t="s">
        <v>216</v>
      </c>
      <c r="C179" s="55">
        <v>282079.75</v>
      </c>
      <c r="D179" s="55">
        <v>165904.13999999998</v>
      </c>
      <c r="E179" s="55">
        <v>447983.88999999996</v>
      </c>
      <c r="F179" s="222">
        <v>18471.599999999999</v>
      </c>
      <c r="G179" s="182">
        <v>-5.1927341246455261E-2</v>
      </c>
      <c r="H179" s="59"/>
    </row>
    <row r="180" spans="1:8" s="60" customFormat="1" ht="10.5" customHeight="1" x14ac:dyDescent="0.2">
      <c r="A180" s="24"/>
      <c r="B180" s="37" t="s">
        <v>217</v>
      </c>
      <c r="C180" s="55">
        <v>1683554.4700000279</v>
      </c>
      <c r="D180" s="55">
        <v>1081435.8600000052</v>
      </c>
      <c r="E180" s="55">
        <v>2764990.3300000331</v>
      </c>
      <c r="F180" s="222">
        <v>129877.71000000028</v>
      </c>
      <c r="G180" s="182">
        <v>-3.5018612968120255E-2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936076925.86999989</v>
      </c>
      <c r="D186" s="166">
        <v>589568700.38000011</v>
      </c>
      <c r="E186" s="166">
        <v>1525645626.25</v>
      </c>
      <c r="F186" s="342">
        <v>86894327.109999985</v>
      </c>
      <c r="G186" s="194">
        <v>4.2737152479280782E-2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14177549.000261996</v>
      </c>
      <c r="E189" s="55">
        <v>14177549.000261996</v>
      </c>
      <c r="F189" s="222"/>
      <c r="G189" s="185">
        <v>2.9291827295000239E-2</v>
      </c>
      <c r="H189" s="69"/>
    </row>
    <row r="190" spans="1:8" ht="10.5" hidden="1" customHeight="1" x14ac:dyDescent="0.2">
      <c r="A190" s="2"/>
      <c r="B190" s="82" t="s">
        <v>81</v>
      </c>
      <c r="C190" s="55"/>
      <c r="D190" s="55">
        <v>9604681.9749999996</v>
      </c>
      <c r="E190" s="55">
        <v>9604681.9749999996</v>
      </c>
      <c r="F190" s="222"/>
      <c r="G190" s="185">
        <v>8.3440541953148761E-2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25914515.975261994</v>
      </c>
      <c r="E192" s="377">
        <v>25914515.975261994</v>
      </c>
      <c r="F192" s="393"/>
      <c r="G192" s="394">
        <v>6.5968271611108964E-2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FEVRIER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79583</v>
      </c>
      <c r="D10" s="222">
        <v>485</v>
      </c>
      <c r="E10" s="179">
        <v>-4.786801301684529E-2</v>
      </c>
      <c r="F10" s="20"/>
    </row>
    <row r="11" spans="1:6" ht="10.5" customHeight="1" x14ac:dyDescent="0.2">
      <c r="B11" s="16" t="s">
        <v>23</v>
      </c>
      <c r="C11" s="30">
        <v>814</v>
      </c>
      <c r="D11" s="222"/>
      <c r="E11" s="179">
        <v>-0.17611336032388669</v>
      </c>
      <c r="F11" s="20"/>
    </row>
    <row r="12" spans="1:6" ht="10.5" customHeight="1" x14ac:dyDescent="0.2">
      <c r="B12" s="16" t="s">
        <v>218</v>
      </c>
      <c r="C12" s="30">
        <v>102.95000000000002</v>
      </c>
      <c r="D12" s="222"/>
      <c r="E12" s="179">
        <v>-0.39583333333333326</v>
      </c>
      <c r="F12" s="20"/>
    </row>
    <row r="13" spans="1:6" ht="10.5" customHeight="1" x14ac:dyDescent="0.2">
      <c r="B13" s="33" t="s">
        <v>193</v>
      </c>
      <c r="C13" s="30">
        <v>5531</v>
      </c>
      <c r="D13" s="222">
        <v>66</v>
      </c>
      <c r="E13" s="179">
        <v>-6.0312606184165785E-2</v>
      </c>
      <c r="F13" s="20"/>
    </row>
    <row r="14" spans="1:6" x14ac:dyDescent="0.2">
      <c r="B14" s="33" t="s">
        <v>194</v>
      </c>
      <c r="C14" s="30">
        <v>77</v>
      </c>
      <c r="D14" s="222">
        <v>1</v>
      </c>
      <c r="E14" s="179">
        <v>0.24193548387096775</v>
      </c>
      <c r="F14" s="20"/>
    </row>
    <row r="15" spans="1:6" x14ac:dyDescent="0.2">
      <c r="B15" s="33" t="s">
        <v>322</v>
      </c>
      <c r="C15" s="30">
        <v>1</v>
      </c>
      <c r="D15" s="222"/>
      <c r="E15" s="179">
        <v>-0.5</v>
      </c>
      <c r="F15" s="20"/>
    </row>
    <row r="16" spans="1:6" x14ac:dyDescent="0.2">
      <c r="B16" s="33" t="s">
        <v>324</v>
      </c>
      <c r="C16" s="30"/>
      <c r="D16" s="222"/>
      <c r="E16" s="179"/>
      <c r="F16" s="20"/>
    </row>
    <row r="17" spans="1:6" x14ac:dyDescent="0.2">
      <c r="B17" s="33" t="s">
        <v>325</v>
      </c>
      <c r="C17" s="30">
        <v>3573</v>
      </c>
      <c r="D17" s="222">
        <v>37</v>
      </c>
      <c r="E17" s="179">
        <v>-8.1491002570694082E-2</v>
      </c>
      <c r="F17" s="20"/>
    </row>
    <row r="18" spans="1:6" x14ac:dyDescent="0.2">
      <c r="B18" s="33" t="s">
        <v>320</v>
      </c>
      <c r="C18" s="30">
        <v>6</v>
      </c>
      <c r="D18" s="222">
        <v>0</v>
      </c>
      <c r="E18" s="179">
        <v>0</v>
      </c>
      <c r="F18" s="20"/>
    </row>
    <row r="19" spans="1:6" x14ac:dyDescent="0.2">
      <c r="B19" s="33" t="s">
        <v>321</v>
      </c>
      <c r="C19" s="30">
        <v>1874</v>
      </c>
      <c r="D19" s="222">
        <v>28</v>
      </c>
      <c r="E19" s="179">
        <v>-2.6998961578400871E-2</v>
      </c>
      <c r="F19" s="20"/>
    </row>
    <row r="20" spans="1:6" x14ac:dyDescent="0.2">
      <c r="B20" s="33" t="s">
        <v>323</v>
      </c>
      <c r="C20" s="30">
        <v>5633.95</v>
      </c>
      <c r="D20" s="222">
        <v>66</v>
      </c>
      <c r="E20" s="179">
        <v>-6.9752658344891305E-2</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169501</v>
      </c>
      <c r="D23" s="222">
        <v>27446</v>
      </c>
      <c r="E23" s="179">
        <v>-4.3194300971476585E-2</v>
      </c>
      <c r="F23" s="20"/>
    </row>
    <row r="24" spans="1:6" ht="10.5" customHeight="1" x14ac:dyDescent="0.2">
      <c r="B24" s="16" t="s">
        <v>23</v>
      </c>
      <c r="C24" s="30">
        <v>3</v>
      </c>
      <c r="D24" s="222"/>
      <c r="E24" s="179"/>
      <c r="F24" s="34"/>
    </row>
    <row r="25" spans="1:6" ht="10.5" customHeight="1" x14ac:dyDescent="0.2">
      <c r="B25" s="33" t="s">
        <v>193</v>
      </c>
      <c r="C25" s="30">
        <v>3071.5</v>
      </c>
      <c r="D25" s="222">
        <v>669</v>
      </c>
      <c r="E25" s="179">
        <v>-0.20998482471256974</v>
      </c>
      <c r="F25" s="34"/>
    </row>
    <row r="26" spans="1:6" ht="10.5" customHeight="1" x14ac:dyDescent="0.2">
      <c r="B26" s="33" t="s">
        <v>194</v>
      </c>
      <c r="C26" s="30">
        <v>97939</v>
      </c>
      <c r="D26" s="222">
        <v>24271</v>
      </c>
      <c r="E26" s="179">
        <v>3.663604269251941E-3</v>
      </c>
      <c r="F26" s="34"/>
    </row>
    <row r="27" spans="1:6" ht="10.5" customHeight="1" x14ac:dyDescent="0.2">
      <c r="B27" s="33" t="s">
        <v>322</v>
      </c>
      <c r="C27" s="30">
        <v>651</v>
      </c>
      <c r="D27" s="222">
        <v>438</v>
      </c>
      <c r="E27" s="179">
        <v>-3.6982248520710082E-2</v>
      </c>
      <c r="F27" s="34"/>
    </row>
    <row r="28" spans="1:6" ht="10.5" customHeight="1" x14ac:dyDescent="0.2">
      <c r="B28" s="33" t="s">
        <v>324</v>
      </c>
      <c r="C28" s="30">
        <v>8598</v>
      </c>
      <c r="D28" s="222">
        <v>8434</v>
      </c>
      <c r="E28" s="179">
        <v>-3.6962365591397872E-2</v>
      </c>
      <c r="F28" s="34"/>
    </row>
    <row r="29" spans="1:6" ht="10.5" customHeight="1" x14ac:dyDescent="0.2">
      <c r="B29" s="33" t="s">
        <v>325</v>
      </c>
      <c r="C29" s="30">
        <v>9306</v>
      </c>
      <c r="D29" s="222">
        <v>8579</v>
      </c>
      <c r="E29" s="179">
        <v>-2.7861123017574041E-3</v>
      </c>
      <c r="F29" s="34"/>
    </row>
    <row r="30" spans="1:6" ht="10.5" customHeight="1" x14ac:dyDescent="0.2">
      <c r="B30" s="33" t="s">
        <v>320</v>
      </c>
      <c r="C30" s="30">
        <v>57657</v>
      </c>
      <c r="D30" s="222">
        <v>1169</v>
      </c>
      <c r="E30" s="179">
        <v>7.2897682895090021E-4</v>
      </c>
      <c r="F30" s="34"/>
    </row>
    <row r="31" spans="1:6" ht="10.5" customHeight="1" x14ac:dyDescent="0.2">
      <c r="B31" s="33" t="s">
        <v>321</v>
      </c>
      <c r="C31" s="30">
        <v>2668</v>
      </c>
      <c r="D31" s="222">
        <v>387</v>
      </c>
      <c r="E31" s="179">
        <v>4.1400075272863823E-3</v>
      </c>
      <c r="F31" s="34"/>
    </row>
    <row r="32" spans="1:6" ht="10.5" customHeight="1" x14ac:dyDescent="0.2">
      <c r="B32" s="33" t="s">
        <v>323</v>
      </c>
      <c r="C32" s="30">
        <v>19059</v>
      </c>
      <c r="D32" s="222">
        <v>5264</v>
      </c>
      <c r="E32" s="179">
        <v>3.7309168095354783E-2</v>
      </c>
      <c r="F32" s="34"/>
    </row>
    <row r="33" spans="1:6" ht="10.5" customHeight="1" x14ac:dyDescent="0.2">
      <c r="B33" s="16" t="s">
        <v>195</v>
      </c>
      <c r="C33" s="30">
        <v>101010.5</v>
      </c>
      <c r="D33" s="222">
        <v>24940</v>
      </c>
      <c r="E33" s="179">
        <v>-4.5225457132889169E-3</v>
      </c>
      <c r="F33" s="34"/>
    </row>
    <row r="34" spans="1:6" ht="10.5" customHeight="1" x14ac:dyDescent="0.2">
      <c r="B34" s="16" t="s">
        <v>196</v>
      </c>
      <c r="C34" s="30">
        <v>3</v>
      </c>
      <c r="D34" s="222"/>
      <c r="E34" s="179">
        <v>-0.625</v>
      </c>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249084</v>
      </c>
      <c r="D39" s="222">
        <v>27931</v>
      </c>
      <c r="E39" s="179">
        <v>-4.4692544594744921E-2</v>
      </c>
      <c r="F39" s="34"/>
    </row>
    <row r="40" spans="1:6" ht="10.5" customHeight="1" x14ac:dyDescent="0.2">
      <c r="B40" s="16" t="s">
        <v>23</v>
      </c>
      <c r="C40" s="30">
        <v>817</v>
      </c>
      <c r="D40" s="222"/>
      <c r="E40" s="179">
        <v>-0.21517771373679151</v>
      </c>
      <c r="F40" s="34"/>
    </row>
    <row r="41" spans="1:6" s="28" customFormat="1" ht="10.5" customHeight="1" x14ac:dyDescent="0.2">
      <c r="A41" s="24"/>
      <c r="B41" s="33" t="s">
        <v>193</v>
      </c>
      <c r="C41" s="30">
        <v>3174.45</v>
      </c>
      <c r="D41" s="222">
        <v>669</v>
      </c>
      <c r="E41" s="179">
        <v>-0.21778823645368761</v>
      </c>
      <c r="F41" s="27"/>
    </row>
    <row r="42" spans="1:6" ht="10.5" customHeight="1" x14ac:dyDescent="0.2">
      <c r="B42" s="33" t="s">
        <v>194</v>
      </c>
      <c r="C42" s="343">
        <v>103470</v>
      </c>
      <c r="D42" s="222">
        <v>24337</v>
      </c>
      <c r="E42" s="344">
        <v>2.416217652889685E-5</v>
      </c>
      <c r="F42" s="34"/>
    </row>
    <row r="43" spans="1:6" ht="10.5" customHeight="1" x14ac:dyDescent="0.2">
      <c r="B43" s="33" t="s">
        <v>322</v>
      </c>
      <c r="C43" s="343">
        <v>728</v>
      </c>
      <c r="D43" s="222">
        <v>439</v>
      </c>
      <c r="E43" s="344">
        <v>-1.3550135501354976E-2</v>
      </c>
      <c r="F43" s="34"/>
    </row>
    <row r="44" spans="1:6" ht="10.5" customHeight="1" x14ac:dyDescent="0.2">
      <c r="B44" s="33" t="s">
        <v>324</v>
      </c>
      <c r="C44" s="343">
        <v>8599</v>
      </c>
      <c r="D44" s="222">
        <v>8434</v>
      </c>
      <c r="E44" s="344">
        <v>-3.7066069428891346E-2</v>
      </c>
      <c r="F44" s="34"/>
    </row>
    <row r="45" spans="1:6" ht="10.5" customHeight="1" x14ac:dyDescent="0.2">
      <c r="B45" s="33" t="s">
        <v>325</v>
      </c>
      <c r="C45" s="343">
        <v>9306</v>
      </c>
      <c r="D45" s="222">
        <v>8579</v>
      </c>
      <c r="E45" s="344">
        <v>-2.7861123017574041E-3</v>
      </c>
      <c r="F45" s="34"/>
    </row>
    <row r="46" spans="1:6" ht="10.5" customHeight="1" x14ac:dyDescent="0.2">
      <c r="B46" s="33" t="s">
        <v>320</v>
      </c>
      <c r="C46" s="343">
        <v>61230</v>
      </c>
      <c r="D46" s="222">
        <v>1206</v>
      </c>
      <c r="E46" s="344">
        <v>-4.4711812047800725E-3</v>
      </c>
      <c r="F46" s="34"/>
    </row>
    <row r="47" spans="1:6" ht="10.5" customHeight="1" x14ac:dyDescent="0.2">
      <c r="B47" s="33" t="s">
        <v>321</v>
      </c>
      <c r="C47" s="343">
        <v>2674</v>
      </c>
      <c r="D47" s="222">
        <v>387</v>
      </c>
      <c r="E47" s="344">
        <v>4.130679684566374E-3</v>
      </c>
      <c r="F47" s="34"/>
    </row>
    <row r="48" spans="1:6" ht="10.5" customHeight="1" x14ac:dyDescent="0.2">
      <c r="B48" s="33" t="s">
        <v>323</v>
      </c>
      <c r="C48" s="343">
        <v>20933</v>
      </c>
      <c r="D48" s="222">
        <v>5292</v>
      </c>
      <c r="E48" s="344">
        <v>3.1207665213428992E-2</v>
      </c>
      <c r="F48" s="34"/>
    </row>
    <row r="49" spans="1:6" ht="10.5" customHeight="1" x14ac:dyDescent="0.2">
      <c r="B49" s="16" t="s">
        <v>196</v>
      </c>
      <c r="C49" s="343">
        <v>106644.45</v>
      </c>
      <c r="D49" s="222">
        <v>25006</v>
      </c>
      <c r="E49" s="344">
        <v>-8.1966374581727841E-3</v>
      </c>
      <c r="F49" s="34"/>
    </row>
    <row r="50" spans="1:6" s="28" customFormat="1" ht="10.5" customHeight="1" x14ac:dyDescent="0.2">
      <c r="A50" s="24"/>
      <c r="B50" s="16" t="s">
        <v>197</v>
      </c>
      <c r="C50" s="343">
        <v>3</v>
      </c>
      <c r="D50" s="222"/>
      <c r="E50" s="344">
        <v>-0.625</v>
      </c>
      <c r="F50" s="27"/>
    </row>
    <row r="51" spans="1:6" ht="10.5" customHeight="1" x14ac:dyDescent="0.2">
      <c r="B51" s="16" t="s">
        <v>198</v>
      </c>
      <c r="C51" s="343"/>
      <c r="D51" s="222"/>
      <c r="E51" s="344"/>
      <c r="F51" s="34"/>
    </row>
    <row r="52" spans="1:6" ht="11.25" customHeight="1" x14ac:dyDescent="0.2">
      <c r="B52" s="16" t="s">
        <v>303</v>
      </c>
      <c r="C52" s="343"/>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106154</v>
      </c>
      <c r="D55" s="222">
        <v>188</v>
      </c>
      <c r="E55" s="179">
        <v>0.10276121418628326</v>
      </c>
      <c r="F55" s="34"/>
    </row>
    <row r="56" spans="1:6" ht="10.5" customHeight="1" x14ac:dyDescent="0.2">
      <c r="B56" s="16" t="s">
        <v>169</v>
      </c>
      <c r="C56" s="30">
        <v>4867</v>
      </c>
      <c r="D56" s="222"/>
      <c r="E56" s="179">
        <v>-8.3945040466779641E-2</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1983</v>
      </c>
      <c r="D59" s="222"/>
      <c r="E59" s="179">
        <v>6.6129032258064546E-2</v>
      </c>
      <c r="F59" s="36"/>
    </row>
    <row r="60" spans="1:6" s="28" customFormat="1" ht="10.5" customHeight="1" x14ac:dyDescent="0.2">
      <c r="A60" s="24"/>
      <c r="B60" s="16" t="s">
        <v>23</v>
      </c>
      <c r="C60" s="30">
        <v>1</v>
      </c>
      <c r="D60" s="222"/>
      <c r="E60" s="179"/>
      <c r="F60" s="36"/>
    </row>
    <row r="61" spans="1:6" s="28" customFormat="1" ht="10.5" customHeight="1" x14ac:dyDescent="0.2">
      <c r="A61" s="24"/>
      <c r="B61" s="16" t="s">
        <v>199</v>
      </c>
      <c r="C61" s="30">
        <v>1757</v>
      </c>
      <c r="D61" s="222"/>
      <c r="E61" s="179">
        <v>-7.8657577346617713E-2</v>
      </c>
      <c r="F61" s="36"/>
    </row>
    <row r="62" spans="1:6" s="28" customFormat="1" ht="10.5" customHeight="1" x14ac:dyDescent="0.2">
      <c r="A62" s="24"/>
      <c r="B62" s="16" t="s">
        <v>200</v>
      </c>
      <c r="C62" s="30">
        <v>131</v>
      </c>
      <c r="D62" s="222"/>
      <c r="E62" s="179">
        <v>0.15929203539823011</v>
      </c>
      <c r="F62" s="36"/>
    </row>
    <row r="63" spans="1:6" s="28" customFormat="1" ht="10.5" customHeight="1" x14ac:dyDescent="0.2">
      <c r="A63" s="24"/>
      <c r="B63" s="16" t="s">
        <v>201</v>
      </c>
      <c r="C63" s="30">
        <v>443</v>
      </c>
      <c r="D63" s="222">
        <v>2</v>
      </c>
      <c r="E63" s="179">
        <v>0.13589743589743586</v>
      </c>
      <c r="F63" s="36"/>
    </row>
    <row r="64" spans="1:6" s="28" customFormat="1" ht="10.5" customHeight="1" x14ac:dyDescent="0.2">
      <c r="A64" s="24"/>
      <c r="B64" s="16" t="s">
        <v>202</v>
      </c>
      <c r="C64" s="30">
        <v>15468</v>
      </c>
      <c r="D64" s="222"/>
      <c r="E64" s="179">
        <v>0.12054476963199079</v>
      </c>
      <c r="F64" s="36"/>
    </row>
    <row r="65" spans="1:6" s="28" customFormat="1" ht="10.5" customHeight="1" x14ac:dyDescent="0.2">
      <c r="A65" s="24"/>
      <c r="B65" s="16" t="s">
        <v>203</v>
      </c>
      <c r="C65" s="30">
        <v>982</v>
      </c>
      <c r="D65" s="222"/>
      <c r="E65" s="179">
        <v>-4.1015625E-2</v>
      </c>
      <c r="F65" s="36"/>
    </row>
    <row r="66" spans="1:6" s="28" customFormat="1" ht="10.5" customHeight="1" x14ac:dyDescent="0.2">
      <c r="A66" s="24"/>
      <c r="B66" s="16" t="s">
        <v>204</v>
      </c>
      <c r="C66" s="30">
        <v>430</v>
      </c>
      <c r="D66" s="222"/>
      <c r="E66" s="179">
        <v>-0.41095890410958902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17738</v>
      </c>
      <c r="D69" s="222"/>
      <c r="E69" s="179">
        <v>1.7028840089444497E-2</v>
      </c>
      <c r="F69" s="36"/>
    </row>
    <row r="70" spans="1:6" s="28" customFormat="1" ht="10.5" customHeight="1" x14ac:dyDescent="0.2">
      <c r="A70" s="24"/>
      <c r="B70" s="16" t="s">
        <v>23</v>
      </c>
      <c r="C70" s="30">
        <v>986</v>
      </c>
      <c r="D70" s="222"/>
      <c r="E70" s="179">
        <v>-4.9180327868852514E-2</v>
      </c>
      <c r="F70" s="36"/>
    </row>
    <row r="71" spans="1:6" s="28" customFormat="1" ht="10.5" customHeight="1" x14ac:dyDescent="0.2">
      <c r="A71" s="24"/>
      <c r="B71" s="33" t="s">
        <v>193</v>
      </c>
      <c r="C71" s="30">
        <v>1839</v>
      </c>
      <c r="D71" s="222"/>
      <c r="E71" s="179">
        <v>0.18111753371868988</v>
      </c>
      <c r="F71" s="36"/>
    </row>
    <row r="72" spans="1:6" s="28" customFormat="1" ht="10.5" customHeight="1" x14ac:dyDescent="0.2">
      <c r="A72" s="24"/>
      <c r="B72" s="33" t="s">
        <v>194</v>
      </c>
      <c r="C72" s="30">
        <v>3481</v>
      </c>
      <c r="D72" s="222"/>
      <c r="E72" s="179">
        <v>0.12109500805152984</v>
      </c>
      <c r="F72" s="36"/>
    </row>
    <row r="73" spans="1:6" s="28" customFormat="1" ht="10.5" customHeight="1" x14ac:dyDescent="0.2">
      <c r="A73" s="24"/>
      <c r="B73" s="33" t="s">
        <v>322</v>
      </c>
      <c r="C73" s="30">
        <v>14</v>
      </c>
      <c r="D73" s="222"/>
      <c r="E73" s="179">
        <v>-0.33333333333333337</v>
      </c>
      <c r="F73" s="36"/>
    </row>
    <row r="74" spans="1:6" s="28" customFormat="1" ht="10.5" customHeight="1" x14ac:dyDescent="0.2">
      <c r="A74" s="24"/>
      <c r="B74" s="33" t="s">
        <v>324</v>
      </c>
      <c r="C74" s="30">
        <v>241</v>
      </c>
      <c r="D74" s="222"/>
      <c r="E74" s="179">
        <v>0.39306358381502893</v>
      </c>
      <c r="F74" s="36"/>
    </row>
    <row r="75" spans="1:6" s="28" customFormat="1" ht="10.5" customHeight="1" x14ac:dyDescent="0.2">
      <c r="A75" s="24"/>
      <c r="B75" s="33" t="s">
        <v>325</v>
      </c>
      <c r="C75" s="30">
        <v>151</v>
      </c>
      <c r="D75" s="222"/>
      <c r="E75" s="179">
        <v>0.14393939393939403</v>
      </c>
      <c r="F75" s="36"/>
    </row>
    <row r="76" spans="1:6" s="28" customFormat="1" ht="10.5" customHeight="1" x14ac:dyDescent="0.2">
      <c r="A76" s="24"/>
      <c r="B76" s="33" t="s">
        <v>320</v>
      </c>
      <c r="C76" s="30">
        <v>595</v>
      </c>
      <c r="D76" s="222"/>
      <c r="E76" s="179">
        <v>0.15087040618955516</v>
      </c>
      <c r="F76" s="36"/>
    </row>
    <row r="77" spans="1:6" s="28" customFormat="1" ht="10.5" customHeight="1" x14ac:dyDescent="0.2">
      <c r="A77" s="24"/>
      <c r="B77" s="33" t="s">
        <v>321</v>
      </c>
      <c r="C77" s="30">
        <v>439</v>
      </c>
      <c r="D77" s="222"/>
      <c r="E77" s="179">
        <v>0.52430555555555558</v>
      </c>
      <c r="F77" s="36"/>
    </row>
    <row r="78" spans="1:6" s="28" customFormat="1" ht="10.5" customHeight="1" x14ac:dyDescent="0.2">
      <c r="A78" s="24"/>
      <c r="B78" s="33" t="s">
        <v>323</v>
      </c>
      <c r="C78" s="30">
        <v>2041</v>
      </c>
      <c r="D78" s="222"/>
      <c r="E78" s="179">
        <v>3.3941236068895542E-2</v>
      </c>
      <c r="F78" s="36"/>
    </row>
    <row r="79" spans="1:6" s="28" customFormat="1" ht="10.5" customHeight="1" x14ac:dyDescent="0.2">
      <c r="A79" s="24"/>
      <c r="B79" s="16" t="s">
        <v>195</v>
      </c>
      <c r="C79" s="30">
        <v>5320</v>
      </c>
      <c r="D79" s="222"/>
      <c r="E79" s="179">
        <v>0.14114114114114118</v>
      </c>
      <c r="F79" s="36"/>
    </row>
    <row r="80" spans="1:6" s="28" customFormat="1" ht="10.5" customHeight="1" x14ac:dyDescent="0.2">
      <c r="A80" s="24"/>
      <c r="B80" s="16" t="s">
        <v>196</v>
      </c>
      <c r="C80" s="30">
        <v>2</v>
      </c>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43</v>
      </c>
      <c r="D83" s="222"/>
      <c r="E83" s="344">
        <v>-0.20370370370370372</v>
      </c>
      <c r="F83" s="34"/>
    </row>
    <row r="84" spans="1:6" ht="10.5" customHeight="1" x14ac:dyDescent="0.2">
      <c r="B84" s="16" t="s">
        <v>201</v>
      </c>
      <c r="C84" s="343">
        <v>125</v>
      </c>
      <c r="D84" s="222"/>
      <c r="E84" s="344">
        <v>-1.5748031496062964E-2</v>
      </c>
      <c r="F84" s="20"/>
    </row>
    <row r="85" spans="1:6" ht="10.5" customHeight="1" x14ac:dyDescent="0.2">
      <c r="B85" s="16" t="s">
        <v>202</v>
      </c>
      <c r="C85" s="343">
        <v>3242</v>
      </c>
      <c r="D85" s="222"/>
      <c r="E85" s="344">
        <v>0.19985196150999252</v>
      </c>
      <c r="F85" s="34"/>
    </row>
    <row r="86" spans="1:6" ht="10.5" customHeight="1" x14ac:dyDescent="0.2">
      <c r="B86" s="16" t="s">
        <v>203</v>
      </c>
      <c r="C86" s="343">
        <v>346</v>
      </c>
      <c r="D86" s="222"/>
      <c r="E86" s="344">
        <v>-8.4656084656084651E-2</v>
      </c>
      <c r="F86" s="34"/>
    </row>
    <row r="87" spans="1:6" ht="10.5" customHeight="1" x14ac:dyDescent="0.2">
      <c r="B87" s="16" t="s">
        <v>204</v>
      </c>
      <c r="C87" s="343"/>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374959</v>
      </c>
      <c r="D90" s="222">
        <v>28119</v>
      </c>
      <c r="E90" s="346">
        <v>-3.5636460271060155E-3</v>
      </c>
      <c r="F90" s="47"/>
    </row>
    <row r="91" spans="1:6" s="28" customFormat="1" ht="10.5" customHeight="1" x14ac:dyDescent="0.2">
      <c r="A91" s="24"/>
      <c r="B91" s="16" t="s">
        <v>169</v>
      </c>
      <c r="C91" s="345">
        <v>6671</v>
      </c>
      <c r="D91" s="222"/>
      <c r="E91" s="346">
        <v>-9.741577594371531E-2</v>
      </c>
      <c r="F91" s="47"/>
    </row>
    <row r="92" spans="1:6" ht="10.5" customHeight="1" x14ac:dyDescent="0.2">
      <c r="B92" s="33" t="s">
        <v>193</v>
      </c>
      <c r="C92" s="345">
        <v>33080.449999999997</v>
      </c>
      <c r="D92" s="222">
        <v>700</v>
      </c>
      <c r="E92" s="346">
        <v>0.12246320997037796</v>
      </c>
      <c r="F92" s="47"/>
    </row>
    <row r="93" spans="1:6" ht="10.5" customHeight="1" x14ac:dyDescent="0.2">
      <c r="B93" s="33" t="s">
        <v>194</v>
      </c>
      <c r="C93" s="46">
        <v>106951</v>
      </c>
      <c r="D93" s="222">
        <v>24337</v>
      </c>
      <c r="E93" s="190">
        <v>3.5515728729269558E-3</v>
      </c>
      <c r="F93" s="47"/>
    </row>
    <row r="94" spans="1:6" ht="10.5" customHeight="1" x14ac:dyDescent="0.2">
      <c r="B94" s="33" t="s">
        <v>322</v>
      </c>
      <c r="C94" s="46">
        <v>742</v>
      </c>
      <c r="D94" s="222">
        <v>439</v>
      </c>
      <c r="E94" s="190">
        <v>-2.2397891963109373E-2</v>
      </c>
      <c r="F94" s="47"/>
    </row>
    <row r="95" spans="1:6" ht="10.5" customHeight="1" x14ac:dyDescent="0.2">
      <c r="B95" s="33" t="s">
        <v>324</v>
      </c>
      <c r="C95" s="46">
        <v>8840</v>
      </c>
      <c r="D95" s="222">
        <v>8434</v>
      </c>
      <c r="E95" s="190">
        <v>-2.8891574206305615E-2</v>
      </c>
      <c r="F95" s="47"/>
    </row>
    <row r="96" spans="1:6" ht="10.5" customHeight="1" x14ac:dyDescent="0.2">
      <c r="B96" s="33" t="s">
        <v>325</v>
      </c>
      <c r="C96" s="46">
        <v>9457</v>
      </c>
      <c r="D96" s="222">
        <v>8579</v>
      </c>
      <c r="E96" s="190">
        <v>-7.3964497041423272E-4</v>
      </c>
      <c r="F96" s="47"/>
    </row>
    <row r="97" spans="2:6" ht="10.5" customHeight="1" x14ac:dyDescent="0.2">
      <c r="B97" s="33" t="s">
        <v>320</v>
      </c>
      <c r="C97" s="46">
        <v>61825</v>
      </c>
      <c r="D97" s="222">
        <v>1206</v>
      </c>
      <c r="E97" s="190">
        <v>-3.1762922833833418E-3</v>
      </c>
      <c r="F97" s="47"/>
    </row>
    <row r="98" spans="2:6" ht="10.5" customHeight="1" x14ac:dyDescent="0.2">
      <c r="B98" s="33" t="s">
        <v>321</v>
      </c>
      <c r="C98" s="46">
        <v>3113</v>
      </c>
      <c r="D98" s="222">
        <v>387</v>
      </c>
      <c r="E98" s="190">
        <v>5.4896645205015249E-2</v>
      </c>
      <c r="F98" s="47"/>
    </row>
    <row r="99" spans="2:6" ht="10.5" customHeight="1" x14ac:dyDescent="0.2">
      <c r="B99" s="33" t="s">
        <v>323</v>
      </c>
      <c r="C99" s="46">
        <v>22974</v>
      </c>
      <c r="D99" s="222">
        <v>5292</v>
      </c>
      <c r="E99" s="190">
        <v>3.1449929288167588E-2</v>
      </c>
      <c r="F99" s="47"/>
    </row>
    <row r="100" spans="2:6" ht="10.5" customHeight="1" x14ac:dyDescent="0.2">
      <c r="B100" s="16" t="s">
        <v>195</v>
      </c>
      <c r="C100" s="46">
        <v>140031.45000000001</v>
      </c>
      <c r="D100" s="222">
        <v>25037</v>
      </c>
      <c r="E100" s="190">
        <v>2.9311515850042547E-2</v>
      </c>
      <c r="F100" s="47"/>
    </row>
    <row r="101" spans="2:6" ht="10.5" customHeight="1" x14ac:dyDescent="0.2">
      <c r="B101" s="16" t="s">
        <v>196</v>
      </c>
      <c r="C101" s="46">
        <v>5</v>
      </c>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174</v>
      </c>
      <c r="D104" s="222"/>
      <c r="E104" s="190">
        <v>4.1916167664670656E-2</v>
      </c>
      <c r="F104" s="47"/>
    </row>
    <row r="105" spans="2:6" ht="10.5" customHeight="1" x14ac:dyDescent="0.2">
      <c r="B105" s="16" t="s">
        <v>201</v>
      </c>
      <c r="C105" s="46">
        <v>568</v>
      </c>
      <c r="D105" s="222">
        <v>2</v>
      </c>
      <c r="E105" s="190">
        <v>9.8646034816247674E-2</v>
      </c>
      <c r="F105" s="47"/>
    </row>
    <row r="106" spans="2:6" ht="10.5" customHeight="1" x14ac:dyDescent="0.2">
      <c r="B106" s="16" t="s">
        <v>202</v>
      </c>
      <c r="C106" s="46">
        <v>18710</v>
      </c>
      <c r="D106" s="222"/>
      <c r="E106" s="190">
        <v>0.13352720222949221</v>
      </c>
      <c r="F106" s="47"/>
    </row>
    <row r="107" spans="2:6" ht="10.5" customHeight="1" x14ac:dyDescent="0.2">
      <c r="B107" s="16" t="s">
        <v>203</v>
      </c>
      <c r="C107" s="46">
        <v>1328</v>
      </c>
      <c r="D107" s="222"/>
      <c r="E107" s="190">
        <v>-5.2781740370898667E-2</v>
      </c>
      <c r="F107" s="47"/>
    </row>
    <row r="108" spans="2:6" ht="10.5" customHeight="1" x14ac:dyDescent="0.2">
      <c r="B108" s="16" t="s">
        <v>204</v>
      </c>
      <c r="C108" s="46">
        <v>430</v>
      </c>
      <c r="D108" s="222"/>
      <c r="E108" s="190">
        <v>-0.47560975609756095</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FEVRIER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371186.52999999898</v>
      </c>
      <c r="D119" s="222">
        <v>9512.3499999999985</v>
      </c>
      <c r="E119" s="239">
        <v>2.3664185588225806E-2</v>
      </c>
      <c r="F119" s="20"/>
    </row>
    <row r="120" spans="1:6" ht="10.5" customHeight="1" x14ac:dyDescent="0.2">
      <c r="A120" s="2"/>
      <c r="B120" s="37" t="s">
        <v>206</v>
      </c>
      <c r="C120" s="238">
        <v>643</v>
      </c>
      <c r="D120" s="222"/>
      <c r="E120" s="239"/>
      <c r="F120" s="20"/>
    </row>
    <row r="121" spans="1:6" ht="10.5" customHeight="1" x14ac:dyDescent="0.2">
      <c r="A121" s="2"/>
      <c r="B121" s="37" t="s">
        <v>226</v>
      </c>
      <c r="C121" s="238">
        <v>544.4</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372378.929999999</v>
      </c>
      <c r="D126" s="222">
        <v>9512.3499999999985</v>
      </c>
      <c r="E126" s="239">
        <v>1.9696452816407195E-2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468974.85000000353</v>
      </c>
      <c r="D129" s="222">
        <v>311.39999999999998</v>
      </c>
      <c r="E129" s="239">
        <v>5.6597577851085878E-2</v>
      </c>
      <c r="F129" s="20"/>
    </row>
    <row r="130" spans="1:6" ht="10.5" customHeight="1" x14ac:dyDescent="0.2">
      <c r="A130" s="2"/>
      <c r="B130" s="37" t="s">
        <v>208</v>
      </c>
      <c r="C130" s="238">
        <v>22132.650000000005</v>
      </c>
      <c r="D130" s="222">
        <v>18511.450000000008</v>
      </c>
      <c r="E130" s="239">
        <v>0.15596323087770503</v>
      </c>
      <c r="F130" s="20"/>
    </row>
    <row r="131" spans="1:6" ht="10.5" customHeight="1" x14ac:dyDescent="0.2">
      <c r="A131" s="2"/>
      <c r="B131" s="37" t="s">
        <v>209</v>
      </c>
      <c r="C131" s="238">
        <v>375832.08000000141</v>
      </c>
      <c r="D131" s="222">
        <v>5442.7699999999986</v>
      </c>
      <c r="E131" s="239">
        <v>7.7725476454223008E-2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866939.58000000496</v>
      </c>
      <c r="D135" s="222">
        <v>24265.620000000006</v>
      </c>
      <c r="E135" s="239">
        <v>6.8018130224506201E-2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5165.0000000000009</v>
      </c>
      <c r="D138" s="222">
        <v>466</v>
      </c>
      <c r="E138" s="239">
        <v>0.49113690166868751</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5165.0000000000009</v>
      </c>
      <c r="D141" s="222">
        <v>466</v>
      </c>
      <c r="E141" s="239">
        <v>0.49113690166868751</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9390.9499999999971</v>
      </c>
      <c r="D144" s="222"/>
      <c r="E144" s="239">
        <v>0.28245239086942497</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9390.9499999999971</v>
      </c>
      <c r="D147" s="222"/>
      <c r="E147" s="182">
        <v>0.28245239086942497</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75.5</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75.5</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279.60000000000002</v>
      </c>
      <c r="D155" s="222"/>
      <c r="E155" s="182">
        <v>0.28551724137931056</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279.60000000000002</v>
      </c>
      <c r="D157" s="222"/>
      <c r="E157" s="182">
        <v>0.28551724137931056</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30.6</v>
      </c>
      <c r="D160" s="222"/>
      <c r="E160" s="182"/>
      <c r="F160" s="59"/>
    </row>
    <row r="161" spans="1:6" s="57" customFormat="1" ht="10.5" customHeight="1" x14ac:dyDescent="0.2">
      <c r="A161" s="6"/>
      <c r="B161" s="37" t="s">
        <v>205</v>
      </c>
      <c r="C161" s="55">
        <v>5670.4000000000015</v>
      </c>
      <c r="D161" s="222"/>
      <c r="E161" s="182">
        <v>0.15398626303739538</v>
      </c>
      <c r="F161" s="56"/>
    </row>
    <row r="162" spans="1:6" s="57" customFormat="1" ht="10.5" customHeight="1" x14ac:dyDescent="0.2">
      <c r="A162" s="6"/>
      <c r="B162" s="37" t="s">
        <v>206</v>
      </c>
      <c r="C162" s="55">
        <v>25.7</v>
      </c>
      <c r="D162" s="222"/>
      <c r="E162" s="182"/>
      <c r="F162" s="56"/>
    </row>
    <row r="163" spans="1:6" s="57" customFormat="1" ht="10.5" customHeight="1" x14ac:dyDescent="0.2">
      <c r="A163" s="6"/>
      <c r="B163" s="37" t="s">
        <v>226</v>
      </c>
      <c r="C163" s="55">
        <v>22.5</v>
      </c>
      <c r="D163" s="222"/>
      <c r="E163" s="182"/>
      <c r="F163" s="56"/>
    </row>
    <row r="164" spans="1:6" s="57" customFormat="1" ht="10.5" customHeight="1" x14ac:dyDescent="0.2">
      <c r="A164" s="6"/>
      <c r="B164" s="37" t="s">
        <v>207</v>
      </c>
      <c r="C164" s="55">
        <v>2120.6999999999998</v>
      </c>
      <c r="D164" s="222"/>
      <c r="E164" s="182">
        <v>0.113228346456693</v>
      </c>
      <c r="F164" s="56"/>
    </row>
    <row r="165" spans="1:6" s="57" customFormat="1" ht="10.5" customHeight="1" x14ac:dyDescent="0.2">
      <c r="A165" s="6"/>
      <c r="B165" s="37" t="s">
        <v>208</v>
      </c>
      <c r="C165" s="55">
        <v>27.7</v>
      </c>
      <c r="D165" s="222"/>
      <c r="E165" s="182">
        <v>-0.45686274509803926</v>
      </c>
      <c r="F165" s="56"/>
    </row>
    <row r="166" spans="1:6" s="57" customFormat="1" ht="10.5" customHeight="1" x14ac:dyDescent="0.2">
      <c r="A166" s="6"/>
      <c r="B166" s="37" t="s">
        <v>209</v>
      </c>
      <c r="C166" s="55">
        <v>721.1</v>
      </c>
      <c r="D166" s="222"/>
      <c r="E166" s="182">
        <v>0.48282952909726529</v>
      </c>
      <c r="F166" s="56"/>
    </row>
    <row r="167" spans="1:6" s="57" customFormat="1" ht="10.5" customHeight="1" x14ac:dyDescent="0.2">
      <c r="A167" s="6"/>
      <c r="B167" s="37" t="s">
        <v>210</v>
      </c>
      <c r="C167" s="55">
        <v>40</v>
      </c>
      <c r="D167" s="222"/>
      <c r="E167" s="182"/>
      <c r="F167" s="56"/>
    </row>
    <row r="168" spans="1:6" s="57" customFormat="1" ht="10.5" customHeight="1" x14ac:dyDescent="0.2">
      <c r="A168" s="6"/>
      <c r="B168" s="37" t="s">
        <v>211</v>
      </c>
      <c r="C168" s="55">
        <v>5647.2000000000007</v>
      </c>
      <c r="D168" s="222"/>
      <c r="E168" s="182">
        <v>-1.2312858542045557E-2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14307.900000000001</v>
      </c>
      <c r="D170" s="222"/>
      <c r="E170" s="182">
        <v>9.3738175230188903E-2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1268724.4600000042</v>
      </c>
      <c r="D172" s="222">
        <v>34243.97</v>
      </c>
      <c r="E172" s="182">
        <v>5.6168834444635385E-2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21831.799999999996</v>
      </c>
      <c r="D176" s="222">
        <v>1167.5</v>
      </c>
      <c r="E176" s="182">
        <v>5.209691215980139E-2</v>
      </c>
      <c r="F176" s="59"/>
    </row>
    <row r="177" spans="1:10" s="60" customFormat="1" ht="10.5" customHeight="1" x14ac:dyDescent="0.2">
      <c r="A177" s="24"/>
      <c r="B177" s="37" t="s">
        <v>214</v>
      </c>
      <c r="C177" s="55">
        <v>32885136</v>
      </c>
      <c r="D177" s="222">
        <v>3947862</v>
      </c>
      <c r="E177" s="182">
        <v>2.486776736105889E-2</v>
      </c>
      <c r="F177" s="59"/>
    </row>
    <row r="178" spans="1:10" s="60" customFormat="1" ht="10.5" customHeight="1" x14ac:dyDescent="0.2">
      <c r="A178" s="24"/>
      <c r="B178" s="37" t="s">
        <v>215</v>
      </c>
      <c r="C178" s="55">
        <v>8262</v>
      </c>
      <c r="D178" s="222">
        <v>529</v>
      </c>
      <c r="E178" s="182">
        <v>-0.35061209251144598</v>
      </c>
      <c r="F178" s="59"/>
    </row>
    <row r="179" spans="1:10" s="60" customFormat="1" ht="10.5" customHeight="1" x14ac:dyDescent="0.2">
      <c r="A179" s="24"/>
      <c r="B179" s="37" t="s">
        <v>216</v>
      </c>
      <c r="C179" s="55">
        <v>15159</v>
      </c>
      <c r="D179" s="222">
        <v>1565</v>
      </c>
      <c r="E179" s="182">
        <v>-0.10934195064629848</v>
      </c>
      <c r="F179" s="59"/>
    </row>
    <row r="180" spans="1:10" s="60" customFormat="1" ht="10.5" customHeight="1" x14ac:dyDescent="0.2">
      <c r="A180" s="24"/>
      <c r="B180" s="37" t="s">
        <v>217</v>
      </c>
      <c r="C180" s="55">
        <v>88624.400000000081</v>
      </c>
      <c r="D180" s="222">
        <v>4962.6000000000004</v>
      </c>
      <c r="E180" s="182">
        <v>-9.5345476861630196E-4</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33019013.200000003</v>
      </c>
      <c r="D186" s="342">
        <v>3956086.1</v>
      </c>
      <c r="E186" s="194">
        <v>2.4595104746395702E-2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2024-04-02T14:23:10Z</dcterms:modified>
</cp:coreProperties>
</file>