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975" yWindow="-15" windowWidth="10020" windowHeight="7380" tabRatio="401" firstSheet="18" activeTab="1"/>
  </bookViews>
  <sheets>
    <sheet name="SYNTHESE" sheetId="41" r:id="rId1"/>
    <sheet name="CUMUL_SYNTHESE" sheetId="42" r:id="rId2"/>
    <sheet name="Maladie_mnt" sheetId="32" r:id="rId3"/>
    <sheet name="Maternité_mnt" sheetId="33" r:id="rId4"/>
    <sheet name="Inva_mnt" sheetId="34" r:id="rId5"/>
    <sheet name="AT_mnt" sheetId="35" r:id="rId6"/>
    <sheet name="Tousrisques_mnt" sheetId="36" r:id="rId7"/>
    <sheet name="Maladie_nbre" sheetId="37" r:id="rId8"/>
    <sheet name="Maternité_nbre" sheetId="38" r:id="rId9"/>
    <sheet name="AT_nbre" sheetId="39" r:id="rId10"/>
    <sheet name="Tousrisques_nbre" sheetId="40" r:id="rId11"/>
    <sheet name="CUMUL_Maladie_mnt" sheetId="25" r:id="rId12"/>
    <sheet name="CUMUL_Maternité_mnt" sheetId="27" r:id="rId13"/>
    <sheet name="CUMUL_Inva_mnt" sheetId="13" r:id="rId14"/>
    <sheet name="CUMUL_AT_mnt" sheetId="30" r:id="rId15"/>
    <sheet name="CUMUL_Tousrisques_mnt" sheetId="18" r:id="rId16"/>
    <sheet name="CUMUL_Maladie_nbre" sheetId="19" r:id="rId17"/>
    <sheet name="CUMUL_Maternité_nbre" sheetId="20" r:id="rId18"/>
    <sheet name="CUMUL_AT_nbre" sheetId="21" r:id="rId19"/>
    <sheet name="CUMUL_Tousrisques_nbre" sheetId="22" r:id="rId20"/>
    <sheet name="TAUX" sheetId="31" r:id="rId21"/>
  </sheets>
  <externalReferences>
    <externalReference r:id="rId22"/>
  </externalReferences>
  <definedNames>
    <definedName name="àcoller" localSheetId="5">AT_mnt!#REF!</definedName>
    <definedName name="àcoller" localSheetId="9">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7">Maladie_nbre!#REF!</definedName>
    <definedName name="àcoller" localSheetId="3">Maternité_mnt!#REF!</definedName>
    <definedName name="àcoller" localSheetId="8">Maternité_nbre!#REF!</definedName>
    <definedName name="àcoller" localSheetId="20">#REF!</definedName>
    <definedName name="àcoller" localSheetId="6">Tousrisques_mnt!#REF!</definedName>
    <definedName name="àcoller" localSheetId="10">Tousrisques_nbre!#REF!</definedName>
    <definedName name="àcoller">#REF!</definedName>
    <definedName name="àcopier" localSheetId="5">AT_mnt!#REF!</definedName>
    <definedName name="àcopier" localSheetId="9">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7">Maladie_nbre!#REF!</definedName>
    <definedName name="àcopier" localSheetId="3">Maternité_mnt!#REF!</definedName>
    <definedName name="àcopier" localSheetId="8">Maternité_nbre!#REF!</definedName>
    <definedName name="àcopier" localSheetId="20">#REF!</definedName>
    <definedName name="àcopier" localSheetId="6">Tousrisques_mnt!#REF!</definedName>
    <definedName name="àcopier" localSheetId="10">Tousrisques_nbre!#REF!</definedName>
    <definedName name="àcopier">#REF!</definedName>
    <definedName name="asort">TAUX!$A$6:$D$125</definedName>
    <definedName name="asortC" localSheetId="5">AT_mnt!#REF!</definedName>
    <definedName name="asortC" localSheetId="9">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7">Maladie_nbre!#REF!</definedName>
    <definedName name="asortC" localSheetId="3">Maternité_mnt!#REF!</definedName>
    <definedName name="asortC" localSheetId="8">Maternité_nbre!#REF!</definedName>
    <definedName name="asortC" localSheetId="6">Tousrisques_mnt!#REF!</definedName>
    <definedName name="asortC" localSheetId="10">Tousrisques_nbre!#REF!</definedName>
    <definedName name="asortC">#REF!</definedName>
    <definedName name="asortM" localSheetId="5">AT_mnt!$A$1:$F$601</definedName>
    <definedName name="asortM" localSheetId="9">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7">Maladie_nbre!$A$1:$F$193</definedName>
    <definedName name="asortM" localSheetId="3">Maternité_mnt!$A$1:$F$605</definedName>
    <definedName name="asortM" localSheetId="8">Maternité_nbre!$A$1:$D$181</definedName>
    <definedName name="asortM" localSheetId="6">Tousrisques_mnt!$A$1:$F$642</definedName>
    <definedName name="asortM" localSheetId="10">Tousrisques_nbre!$A$1:$F$193</definedName>
    <definedName name="asortM">#REF!</definedName>
    <definedName name="at" localSheetId="5">AT_mnt!#REF!</definedName>
    <definedName name="at" localSheetId="9">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7">Maladie_nbre!#REF!</definedName>
    <definedName name="at" localSheetId="3">Maternité_mnt!#REF!</definedName>
    <definedName name="at" localSheetId="8">Maternité_nbre!#REF!</definedName>
    <definedName name="at" localSheetId="6">Tousrisques_mnt!#REF!</definedName>
    <definedName name="at" localSheetId="10">Tousrisques_nbre!#REF!</definedName>
    <definedName name="at">#REF!</definedName>
    <definedName name="autre_soins_sante" localSheetId="5">AT_mnt!#REF!</definedName>
    <definedName name="autre_soins_sante" localSheetId="9">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7">Maladie_nbre!#REF!</definedName>
    <definedName name="autre_soins_sante" localSheetId="3">Maternité_mnt!#REF!</definedName>
    <definedName name="autre_soins_sante" localSheetId="8">Maternité_nbre!#REF!</definedName>
    <definedName name="autre_soins_sante" localSheetId="6">Tousrisques_mnt!#REF!</definedName>
    <definedName name="autre_soins_sante" localSheetId="10">Tousrisques_nbre!#REF!</definedName>
    <definedName name="autre_soins_sante">#REF!</definedName>
    <definedName name="autss" localSheetId="5">AT_mnt!#REF!</definedName>
    <definedName name="autss" localSheetId="9">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7">Maladie_nbre!#REF!</definedName>
    <definedName name="autss" localSheetId="3">Maternité_mnt!#REF!</definedName>
    <definedName name="autss" localSheetId="8">Maternité_nbre!#REF!</definedName>
    <definedName name="autss" localSheetId="6">Tousrisques_mnt!#REF!</definedName>
    <definedName name="autss" localSheetId="10">Tousrisques_nbre!#REF!</definedName>
    <definedName name="autss">#REF!</definedName>
    <definedName name="c_at" localSheetId="5">AT_mnt!#REF!</definedName>
    <definedName name="c_at" localSheetId="9">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7">Maladie_nbre!#REF!</definedName>
    <definedName name="c_at" localSheetId="3">Maternité_mnt!#REF!</definedName>
    <definedName name="c_at" localSheetId="8">Maternité_nbre!#REF!</definedName>
    <definedName name="c_at" localSheetId="6">Tousrisques_mnt!#REF!</definedName>
    <definedName name="c_at" localSheetId="10">Tousrisques_nbre!#REF!</definedName>
    <definedName name="c_at">#REF!</definedName>
    <definedName name="c_deces" localSheetId="5">AT_mnt!#REF!</definedName>
    <definedName name="c_deces" localSheetId="9">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7">Maladie_nbre!#REF!</definedName>
    <definedName name="c_deces" localSheetId="3">Maternité_mnt!#REF!</definedName>
    <definedName name="c_deces" localSheetId="8">Maternité_nbre!#REF!</definedName>
    <definedName name="c_deces" localSheetId="6">Tousrisques_mnt!#REF!</definedName>
    <definedName name="c_deces" localSheetId="10">Tousrisques_nbre!#REF!</definedName>
    <definedName name="c_deces">#REF!</definedName>
    <definedName name="c_invalidite" localSheetId="5">AT_mnt!#REF!</definedName>
    <definedName name="c_invalidite" localSheetId="9">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7">Maladie_nbre!#REF!</definedName>
    <definedName name="c_invalidite" localSheetId="3">Maternité_mnt!#REF!</definedName>
    <definedName name="c_invalidite" localSheetId="8">Maternité_nbre!#REF!</definedName>
    <definedName name="c_invalidite" localSheetId="6">Tousrisques_mnt!#REF!</definedName>
    <definedName name="c_invalidite" localSheetId="10">Tousrisques_nbre!#REF!</definedName>
    <definedName name="c_invalidite">#REF!</definedName>
    <definedName name="c_maladie" localSheetId="5">AT_mnt!#REF!</definedName>
    <definedName name="c_maladie" localSheetId="9">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7">Maladie_nbre!#REF!</definedName>
    <definedName name="c_maladie" localSheetId="3">Maternité_mnt!#REF!</definedName>
    <definedName name="c_maladie" localSheetId="8">Maternité_nbre!#REF!</definedName>
    <definedName name="c_maladie" localSheetId="6">Tousrisques_mnt!#REF!</definedName>
    <definedName name="c_maladie" localSheetId="10">Tousrisques_nbre!#REF!</definedName>
    <definedName name="c_maladie">#REF!</definedName>
    <definedName name="c_maternite" localSheetId="5">AT_mnt!#REF!</definedName>
    <definedName name="c_maternite" localSheetId="9">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7">Maladie_nbre!#REF!</definedName>
    <definedName name="c_maternite" localSheetId="3">Maternité_mnt!#REF!</definedName>
    <definedName name="c_maternite" localSheetId="8">Maternité_nbre!#REF!</definedName>
    <definedName name="c_maternite" localSheetId="6">Tousrisques_mnt!#REF!</definedName>
    <definedName name="c_maternite" localSheetId="10">Tousrisques_nbre!#REF!</definedName>
    <definedName name="c_maternite">#REF!</definedName>
    <definedName name="cumul_moins1" localSheetId="5">AT_mnt!#REF!</definedName>
    <definedName name="cumul_moins1" localSheetId="9">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7">Maladie_nbre!#REF!</definedName>
    <definedName name="cumul_moins1" localSheetId="3">Maternité_mnt!#REF!</definedName>
    <definedName name="cumul_moins1" localSheetId="8">Maternité_nbre!#REF!</definedName>
    <definedName name="cumul_moins1" localSheetId="6">Tousrisques_mnt!#REF!</definedName>
    <definedName name="cumul_moins1" localSheetId="10">Tousrisques_nbre!#REF!</definedName>
    <definedName name="cumul_moins1">#REF!</definedName>
    <definedName name="deces" localSheetId="5">AT_mnt!#REF!</definedName>
    <definedName name="deces" localSheetId="9">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7">Maladie_nbre!#REF!</definedName>
    <definedName name="deces" localSheetId="3">Maternité_mnt!#REF!</definedName>
    <definedName name="deces" localSheetId="8">Maternité_nbre!#REF!</definedName>
    <definedName name="deces" localSheetId="6">Tousrisques_mnt!#REF!</definedName>
    <definedName name="deces" localSheetId="10">Tousrisques_nbre!#REF!</definedName>
    <definedName name="deces">#REF!</definedName>
    <definedName name="doit_100" localSheetId="5">AT_mnt!#REF!</definedName>
    <definedName name="doit_100" localSheetId="9">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7">Maladie_nbre!#REF!</definedName>
    <definedName name="doit_100" localSheetId="3">Maternité_mnt!#REF!</definedName>
    <definedName name="doit_100" localSheetId="8">Maternité_nbre!#REF!</definedName>
    <definedName name="doit_100" localSheetId="6">Tousrisques_mnt!#REF!</definedName>
    <definedName name="doit_100" localSheetId="10">Tousrisques_nbre!#REF!</definedName>
    <definedName name="doit_100">#REF!</definedName>
    <definedName name="dotation_global" localSheetId="5">AT_mnt!#REF!</definedName>
    <definedName name="dotation_global" localSheetId="9">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7">Maladie_nbre!#REF!</definedName>
    <definedName name="dotation_global" localSheetId="3">Maternité_mnt!#REF!</definedName>
    <definedName name="dotation_global" localSheetId="8">Maternité_nbre!#REF!</definedName>
    <definedName name="dotation_global" localSheetId="6">Tousrisques_mnt!#REF!</definedName>
    <definedName name="dotation_global" localSheetId="10">Tousrisques_nbre!#REF!</definedName>
    <definedName name="dotation_global">#REF!</definedName>
    <definedName name="dotation_mat" localSheetId="5">AT_mnt!#REF!</definedName>
    <definedName name="dotation_mat" localSheetId="9">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7">Maladie_nbre!#REF!</definedName>
    <definedName name="dotation_mat" localSheetId="3">Maternité_mnt!#REF!</definedName>
    <definedName name="dotation_mat" localSheetId="8">Maternité_nbre!#REF!</definedName>
    <definedName name="dotation_mat" localSheetId="6">Tousrisques_mnt!#REF!</definedName>
    <definedName name="dotation_mat" localSheetId="10">Tousrisques_nbre!#REF!</definedName>
    <definedName name="dotation_mat">#REF!</definedName>
    <definedName name="grand_poste" localSheetId="5">AT_mnt!#REF!</definedName>
    <definedName name="grand_poste" localSheetId="9">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7">Maladie_nbre!#REF!</definedName>
    <definedName name="grand_poste" localSheetId="3">Maternité_mnt!#REF!</definedName>
    <definedName name="grand_poste" localSheetId="8">Maternité_nbre!#REF!</definedName>
    <definedName name="grand_poste" localSheetId="6">Tousrisques_mnt!#REF!</definedName>
    <definedName name="grand_poste" localSheetId="10">Tousrisques_nbre!#REF!</definedName>
    <definedName name="grand_poste">#REF!</definedName>
    <definedName name="hon_priv" localSheetId="5">AT_mnt!$D$191</definedName>
    <definedName name="hon_priv" localSheetId="9">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7">Maladie_nbre!#REF!</definedName>
    <definedName name="hon_priv" localSheetId="3">Maternité_mnt!$D$199</definedName>
    <definedName name="hon_priv" localSheetId="8">Maternité_nbre!$D$88</definedName>
    <definedName name="hon_priv" localSheetId="6">Tousrisques_mnt!$F$218</definedName>
    <definedName name="hon_priv" localSheetId="10">Tousrisques_nbre!$F$83</definedName>
    <definedName name="hon_priv">#REF!</definedName>
    <definedName name="hosp_priv" localSheetId="5">AT_mnt!#REF!</definedName>
    <definedName name="hosp_priv" localSheetId="9">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7">Maladie_nbre!#REF!</definedName>
    <definedName name="hosp_priv" localSheetId="3">Maternité_mnt!#REF!</definedName>
    <definedName name="hosp_priv" localSheetId="8">Maternité_nbre!#REF!</definedName>
    <definedName name="hosp_priv" localSheetId="6">Tousrisques_mnt!$F$630</definedName>
    <definedName name="hosp_priv" localSheetId="10">Tousrisques_nbre!#REF!</definedName>
    <definedName name="hosp_priv">#REF!</definedName>
    <definedName name="hosp_pub" localSheetId="5">AT_mnt!#REF!</definedName>
    <definedName name="hosp_pub" localSheetId="9">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7">Maladie_nbre!#REF!</definedName>
    <definedName name="hosp_pub" localSheetId="3">Maternité_mnt!#REF!</definedName>
    <definedName name="hosp_pub" localSheetId="8">Maternité_nbre!#REF!</definedName>
    <definedName name="hosp_pub" localSheetId="6">Tousrisques_mnt!#REF!</definedName>
    <definedName name="hosp_pub" localSheetId="10">Tousrisques_nbre!#REF!</definedName>
    <definedName name="hosp_pub">#REF!</definedName>
    <definedName name="_xlnm.Print_Titles" localSheetId="20">TAUX!$1:$1</definedName>
    <definedName name="invalidite" localSheetId="5">AT_mnt!#REF!</definedName>
    <definedName name="invalidite" localSheetId="9">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7">Maladie_nbre!#REF!</definedName>
    <definedName name="invalidite" localSheetId="3">Maternité_mnt!#REF!</definedName>
    <definedName name="invalidite" localSheetId="8">Maternité_nbre!#REF!</definedName>
    <definedName name="invalidite" localSheetId="6">Tousrisques_mnt!#REF!</definedName>
    <definedName name="invalidite" localSheetId="10">Tousrisques_nbre!#REF!</definedName>
    <definedName name="invalidite">#REF!</definedName>
    <definedName name="juillet">#REF!</definedName>
    <definedName name="m_at" localSheetId="5">AT_mnt!#REF!</definedName>
    <definedName name="m_at" localSheetId="9">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7">Maladie_nbre!#REF!</definedName>
    <definedName name="m_at" localSheetId="3">Maternité_mnt!#REF!</definedName>
    <definedName name="m_at" localSheetId="8">Maternité_nbre!#REF!</definedName>
    <definedName name="m_at" localSheetId="6">Tousrisques_mnt!#REF!</definedName>
    <definedName name="m_at" localSheetId="10">Tousrisques_nbre!#REF!</definedName>
    <definedName name="m_at">#REF!</definedName>
    <definedName name="m_deces" localSheetId="5">AT_mnt!#REF!</definedName>
    <definedName name="m_deces" localSheetId="9">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7">Maladie_nbre!#REF!</definedName>
    <definedName name="m_deces" localSheetId="3">Maternité_mnt!#REF!</definedName>
    <definedName name="m_deces" localSheetId="8">Maternité_nbre!#REF!</definedName>
    <definedName name="m_deces" localSheetId="6">Tousrisques_mnt!#REF!</definedName>
    <definedName name="m_deces" localSheetId="10">Tousrisques_nbre!#REF!</definedName>
    <definedName name="m_deces">#REF!</definedName>
    <definedName name="m_invalidite" localSheetId="5">AT_mnt!#REF!</definedName>
    <definedName name="m_invalidite" localSheetId="9">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7">Maladie_nbre!#REF!</definedName>
    <definedName name="m_invalidite" localSheetId="3">Maternité_mnt!#REF!</definedName>
    <definedName name="m_invalidite" localSheetId="8">Maternité_nbre!#REF!</definedName>
    <definedName name="m_invalidite" localSheetId="6">Tousrisques_mnt!#REF!</definedName>
    <definedName name="m_invalidite" localSheetId="10">Tousrisques_nbre!#REF!</definedName>
    <definedName name="m_invalidite">#REF!</definedName>
    <definedName name="m_maladie" localSheetId="5">AT_mnt!$E$578</definedName>
    <definedName name="m_maladie" localSheetId="9">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7">Maladie_nbre!#REF!</definedName>
    <definedName name="m_maladie" localSheetId="3">Maternité_mnt!$E$589</definedName>
    <definedName name="m_maladie" localSheetId="8">Maternité_nbre!#REF!</definedName>
    <definedName name="m_maladie" localSheetId="6">Tousrisques_mnt!#REF!</definedName>
    <definedName name="m_maladie" localSheetId="10">Tousrisques_nbre!#REF!</definedName>
    <definedName name="m_maladie">#REF!</definedName>
    <definedName name="m_maternite" localSheetId="5">AT_mnt!#REF!</definedName>
    <definedName name="m_maternite" localSheetId="9">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7">Maladie_nbre!#REF!</definedName>
    <definedName name="m_maternite" localSheetId="3">Maternité_mnt!#REF!</definedName>
    <definedName name="m_maternite" localSheetId="8">Maternité_nbre!#REF!</definedName>
    <definedName name="m_maternite" localSheetId="6">Tousrisques_mnt!#REF!</definedName>
    <definedName name="m_maternite" localSheetId="10">Tousrisques_nbre!#REF!</definedName>
    <definedName name="m_maternite">#REF!</definedName>
    <definedName name="maladie" localSheetId="5">AT_mnt!$F$578</definedName>
    <definedName name="maladie" localSheetId="9">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7">Maladie_nbre!#REF!</definedName>
    <definedName name="maladie" localSheetId="3">Maternité_mnt!$F$589</definedName>
    <definedName name="maladie" localSheetId="8">Maternité_nbre!#REF!</definedName>
    <definedName name="maladie" localSheetId="6">Tousrisques_mnt!#REF!</definedName>
    <definedName name="maladie" localSheetId="10">Tousrisques_nbre!#REF!</definedName>
    <definedName name="maladie">#REF!</definedName>
    <definedName name="maternite" localSheetId="5">AT_mnt!#REF!</definedName>
    <definedName name="maternite" localSheetId="9">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7">Maladie_nbre!#REF!</definedName>
    <definedName name="maternite" localSheetId="3">Maternité_mnt!#REF!</definedName>
    <definedName name="maternite" localSheetId="8">Maternité_nbre!#REF!</definedName>
    <definedName name="maternite" localSheetId="6">Tousrisques_mnt!#REF!</definedName>
    <definedName name="maternite" localSheetId="10">Tousrisques_nbre!#REF!</definedName>
    <definedName name="maternite">#REF!</definedName>
    <definedName name="page1" localSheetId="5">AT_mnt!#REF!</definedName>
    <definedName name="page1" localSheetId="9">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7">Maladie_nbre!#REF!</definedName>
    <definedName name="page1" localSheetId="3">Maternité_mnt!#REF!</definedName>
    <definedName name="page1" localSheetId="8">Maternité_nbre!#REF!</definedName>
    <definedName name="page1" localSheetId="6">Tousrisques_mnt!#REF!</definedName>
    <definedName name="page1" localSheetId="10">Tousrisques_nbre!#REF!</definedName>
    <definedName name="page1">#REF!</definedName>
    <definedName name="prescription" localSheetId="5">AT_mnt!#REF!</definedName>
    <definedName name="prescription" localSheetId="9">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7">Maladie_nbre!#REF!</definedName>
    <definedName name="prescription" localSheetId="3">Maternité_mnt!#REF!</definedName>
    <definedName name="prescription" localSheetId="8">Maternité_nbre!#REF!</definedName>
    <definedName name="prescription" localSheetId="6">Tousrisques_mnt!#REF!</definedName>
    <definedName name="prescription" localSheetId="10">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9">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7">Maladie_nbre!$A$1:$H$193</definedName>
    <definedName name="_xlnm.Print_Area" localSheetId="3">Maternité_mnt!$A$1:$I$607</definedName>
    <definedName name="_xlnm.Print_Area" localSheetId="8">Maternité_nbre!$A$1:$F$193</definedName>
    <definedName name="_xlnm.Print_Area" localSheetId="20">TAUX!$A$1:$D$210</definedName>
    <definedName name="_xlnm.Print_Area" localSheetId="6">Tousrisques_mnt!$A$1:$I$659</definedName>
    <definedName name="_xlnm.Print_Area" localSheetId="10">Tousrisques_nbre!$A$1:$H$193</definedName>
  </definedNames>
  <calcPr calcId="145621" fullCalcOnLoad="1"/>
</workbook>
</file>

<file path=xl/calcChain.xml><?xml version="1.0" encoding="utf-8"?>
<calcChain xmlns="http://schemas.openxmlformats.org/spreadsheetml/2006/main">
  <c r="G1" i="42" l="1"/>
  <c r="G3" i="42"/>
  <c r="G4" i="42"/>
  <c r="H4" i="42"/>
  <c r="I4" i="42"/>
  <c r="J4" i="42"/>
  <c r="K4" i="42"/>
  <c r="G7" i="42"/>
  <c r="G8" i="42"/>
  <c r="G9" i="42"/>
  <c r="G10" i="42"/>
  <c r="G11" i="42"/>
  <c r="G12" i="42"/>
  <c r="G13" i="42"/>
  <c r="G14" i="42"/>
  <c r="G15" i="42"/>
  <c r="G16" i="42"/>
  <c r="G17" i="42"/>
  <c r="G18" i="42"/>
  <c r="G20" i="42"/>
  <c r="G21" i="42"/>
  <c r="G22" i="42"/>
  <c r="G23" i="42"/>
  <c r="G24" i="42"/>
  <c r="G25" i="42"/>
  <c r="G26" i="42"/>
  <c r="G27" i="42"/>
  <c r="G28" i="42"/>
  <c r="G29" i="42"/>
  <c r="G30" i="42"/>
  <c r="G31" i="42"/>
  <c r="G32" i="42"/>
  <c r="G33" i="42"/>
  <c r="G34" i="42"/>
  <c r="G35" i="42"/>
  <c r="G37" i="42"/>
  <c r="G38" i="42"/>
  <c r="G39" i="42"/>
  <c r="G40" i="42"/>
  <c r="G41" i="42"/>
  <c r="G42" i="42"/>
  <c r="G44" i="42"/>
  <c r="G45" i="42"/>
  <c r="G46" i="42"/>
  <c r="G47" i="42"/>
  <c r="G48" i="42"/>
  <c r="G54" i="42"/>
  <c r="G55" i="42"/>
  <c r="G61" i="42"/>
  <c r="G62" i="42"/>
  <c r="G63" i="42"/>
  <c r="G65" i="42"/>
  <c r="G66" i="42"/>
  <c r="C3" i="40"/>
  <c r="G5" i="40"/>
  <c r="G6" i="40"/>
  <c r="C112" i="40"/>
  <c r="G114" i="40"/>
  <c r="G115" i="40"/>
  <c r="B3" i="39"/>
  <c r="E5" i="39"/>
  <c r="E6" i="39"/>
  <c r="B112" i="39"/>
  <c r="E114" i="39"/>
  <c r="E115" i="39"/>
  <c r="B3" i="38"/>
  <c r="E5" i="38"/>
  <c r="E6" i="38"/>
  <c r="B112" i="38"/>
  <c r="E114" i="38"/>
  <c r="E115" i="38"/>
  <c r="C3" i="37"/>
  <c r="C112" i="37" s="1"/>
  <c r="G5" i="37"/>
  <c r="G6" i="37"/>
  <c r="G114" i="37"/>
  <c r="G115" i="37"/>
  <c r="C3" i="36"/>
  <c r="C158" i="36" s="1"/>
  <c r="K43" i="36"/>
  <c r="K90" i="36"/>
  <c r="K138" i="36"/>
  <c r="K151" i="36"/>
  <c r="B159" i="36"/>
  <c r="H160" i="36"/>
  <c r="H161" i="36"/>
  <c r="K178" i="36"/>
  <c r="K237" i="36"/>
  <c r="K297" i="36"/>
  <c r="C304" i="36"/>
  <c r="B305" i="36"/>
  <c r="H306" i="36"/>
  <c r="H307" i="36"/>
  <c r="K323" i="36"/>
  <c r="K336" i="36"/>
  <c r="K347" i="36"/>
  <c r="K358" i="36"/>
  <c r="K368" i="36"/>
  <c r="K378" i="36"/>
  <c r="K401" i="36"/>
  <c r="K402" i="36"/>
  <c r="K415" i="36"/>
  <c r="C422" i="36"/>
  <c r="B423" i="36"/>
  <c r="H424" i="36"/>
  <c r="H425" i="36"/>
  <c r="K445" i="36"/>
  <c r="K466" i="36"/>
  <c r="K482" i="36"/>
  <c r="K493" i="36"/>
  <c r="K500" i="36"/>
  <c r="K501" i="36"/>
  <c r="K504" i="36"/>
  <c r="K507" i="36"/>
  <c r="C517" i="36"/>
  <c r="B518" i="36"/>
  <c r="B561" i="36" s="1"/>
  <c r="B629" i="36" s="1"/>
  <c r="F519" i="36"/>
  <c r="K523" i="36"/>
  <c r="K524" i="36"/>
  <c r="K529" i="36"/>
  <c r="K535" i="36"/>
  <c r="K542" i="36"/>
  <c r="K555" i="36"/>
  <c r="K558" i="36"/>
  <c r="C560" i="36"/>
  <c r="F562" i="36"/>
  <c r="K564" i="36"/>
  <c r="K565" i="36"/>
  <c r="K579" i="36"/>
  <c r="K580" i="36"/>
  <c r="K583" i="36"/>
  <c r="K588" i="36"/>
  <c r="K593" i="36"/>
  <c r="K600" i="36"/>
  <c r="K601" i="36"/>
  <c r="K610" i="36"/>
  <c r="K621" i="36"/>
  <c r="K626" i="36"/>
  <c r="C628" i="36"/>
  <c r="F630" i="36"/>
  <c r="K633" i="36"/>
  <c r="K656" i="36"/>
  <c r="C3" i="35"/>
  <c r="C507" i="35" s="1"/>
  <c r="F5" i="35"/>
  <c r="F6" i="35"/>
  <c r="B134" i="35"/>
  <c r="F135" i="35"/>
  <c r="F136" i="35"/>
  <c r="B261" i="35"/>
  <c r="F262" i="35"/>
  <c r="F263" i="35"/>
  <c r="F374" i="35"/>
  <c r="F375" i="35"/>
  <c r="B466" i="35"/>
  <c r="B508" i="35" s="1"/>
  <c r="B574" i="35" s="1"/>
  <c r="F467" i="35"/>
  <c r="F509" i="35"/>
  <c r="F575" i="35"/>
  <c r="B3" i="34"/>
  <c r="C3" i="34"/>
  <c r="F5" i="33"/>
  <c r="F6" i="33"/>
  <c r="B139" i="33"/>
  <c r="F140" i="33"/>
  <c r="F141" i="33"/>
  <c r="B272" i="33"/>
  <c r="F273" i="33"/>
  <c r="F274" i="33"/>
  <c r="B388" i="33"/>
  <c r="F389" i="33"/>
  <c r="F390" i="33"/>
  <c r="B476" i="33"/>
  <c r="F477" i="33"/>
  <c r="B518" i="33"/>
  <c r="F519" i="33"/>
  <c r="B582" i="33"/>
  <c r="B585" i="33"/>
  <c r="K42" i="32"/>
  <c r="K89" i="32"/>
  <c r="K137" i="32"/>
  <c r="K151" i="32"/>
  <c r="C159" i="32"/>
  <c r="B160" i="32"/>
  <c r="H161" i="32"/>
  <c r="H162" i="32"/>
  <c r="K179" i="32"/>
  <c r="K238" i="32"/>
  <c r="K298" i="32"/>
  <c r="C305" i="32"/>
  <c r="B306" i="32"/>
  <c r="H307" i="32"/>
  <c r="H308" i="32"/>
  <c r="K324" i="32"/>
  <c r="K338" i="32"/>
  <c r="K350" i="32"/>
  <c r="K362" i="32"/>
  <c r="K372" i="32"/>
  <c r="K382" i="32"/>
  <c r="K406" i="32"/>
  <c r="K407" i="32"/>
  <c r="K421" i="32"/>
  <c r="C429" i="32"/>
  <c r="B430" i="32"/>
  <c r="H431" i="32"/>
  <c r="H432" i="32"/>
  <c r="K452" i="32"/>
  <c r="K473" i="32"/>
  <c r="K488" i="32"/>
  <c r="K499" i="32"/>
  <c r="K506" i="32"/>
  <c r="K507" i="32"/>
  <c r="K510" i="32"/>
  <c r="K513" i="32"/>
  <c r="C523" i="32"/>
  <c r="B524" i="32"/>
  <c r="B567" i="32" s="1"/>
  <c r="B635" i="32" s="1"/>
  <c r="F525" i="32"/>
  <c r="K529" i="32"/>
  <c r="K530" i="32"/>
  <c r="K535" i="32"/>
  <c r="K541" i="32"/>
  <c r="K548" i="32"/>
  <c r="K561" i="32"/>
  <c r="K564" i="32"/>
  <c r="C566" i="32"/>
  <c r="F568" i="32"/>
  <c r="K570" i="32"/>
  <c r="K571" i="32"/>
  <c r="K585" i="32"/>
  <c r="K586" i="32"/>
  <c r="K589" i="32"/>
  <c r="K594" i="32"/>
  <c r="K599" i="32"/>
  <c r="K606" i="32"/>
  <c r="K607" i="32"/>
  <c r="K616" i="32"/>
  <c r="K627" i="32"/>
  <c r="K632" i="32"/>
  <c r="C634" i="32"/>
  <c r="F636" i="32"/>
  <c r="K639" i="32"/>
  <c r="K659" i="32"/>
  <c r="C573" i="35" l="1"/>
  <c r="C372" i="35"/>
  <c r="C260" i="35"/>
  <c r="C133" i="35"/>
  <c r="C465" i="35"/>
  <c r="C3" i="33"/>
  <c r="C138" i="33"/>
  <c r="K501" i="18"/>
  <c r="K493" i="18"/>
  <c r="K482" i="18"/>
  <c r="K507" i="25"/>
  <c r="K499" i="25"/>
  <c r="K421" i="25"/>
  <c r="K488"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3" i="25"/>
  <c r="K510" i="25"/>
  <c r="K506" i="25"/>
  <c r="K473" i="25"/>
  <c r="K452" i="25"/>
  <c r="K406" i="25"/>
  <c r="K382" i="25"/>
  <c r="K372" i="25"/>
  <c r="K362" i="25"/>
  <c r="K350" i="25"/>
  <c r="K338" i="25"/>
  <c r="K324" i="25"/>
  <c r="K298" i="25"/>
  <c r="K238" i="25"/>
  <c r="K137" i="25"/>
  <c r="K500"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7" i="18"/>
  <c r="K504" i="18"/>
  <c r="K633" i="18"/>
  <c r="K42" i="25"/>
  <c r="C3" i="18"/>
  <c r="C517" i="18"/>
  <c r="C628" i="18"/>
  <c r="F630" i="18"/>
  <c r="F562" i="18"/>
  <c r="F519" i="18"/>
  <c r="H425" i="18"/>
  <c r="H424" i="18"/>
  <c r="H307" i="18"/>
  <c r="H306" i="18"/>
  <c r="B305" i="18"/>
  <c r="B423" i="18"/>
  <c r="B518" i="18"/>
  <c r="B561" i="18"/>
  <c r="B629" i="18"/>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5" i="25"/>
  <c r="H432" i="25"/>
  <c r="H431" i="25"/>
  <c r="H308" i="25"/>
  <c r="H307" i="25"/>
  <c r="H161" i="25"/>
  <c r="H162" i="25"/>
  <c r="C429" i="25"/>
  <c r="B134" i="30"/>
  <c r="B261" i="30"/>
  <c r="B466" i="30"/>
  <c r="B508" i="30"/>
  <c r="B574" i="30"/>
  <c r="B272" i="27"/>
  <c r="B388" i="27"/>
  <c r="B476" i="27"/>
  <c r="B518" i="27"/>
  <c r="B585" i="27"/>
  <c r="B139" i="27"/>
  <c r="B306" i="25"/>
  <c r="B430" i="25"/>
  <c r="B524" i="25"/>
  <c r="B567" i="25"/>
  <c r="B635" i="25"/>
  <c r="B160" i="25"/>
  <c r="C159" i="25"/>
  <c r="C305" i="25"/>
  <c r="C523" i="25"/>
  <c r="C566" i="25"/>
  <c r="C634" i="25"/>
  <c r="C3" i="19"/>
  <c r="B3" i="20"/>
  <c r="C158" i="18"/>
  <c r="C560" i="18"/>
  <c r="C304" i="18"/>
  <c r="B3" i="21"/>
  <c r="B112" i="20"/>
  <c r="C422" i="18"/>
  <c r="C112" i="19"/>
  <c r="C3" i="30"/>
  <c r="C133" i="30"/>
  <c r="C573" i="30"/>
  <c r="C465" i="30"/>
  <c r="C3" i="27"/>
  <c r="C372" i="30"/>
  <c r="C260" i="30"/>
  <c r="C507" i="30"/>
  <c r="C3" i="22"/>
  <c r="C112" i="22"/>
  <c r="B112" i="21"/>
  <c r="C584" i="27"/>
  <c r="C387" i="27"/>
  <c r="C475" i="27"/>
  <c r="C138" i="27"/>
  <c r="C517" i="27"/>
  <c r="C271" i="27"/>
  <c r="C517" i="33" l="1"/>
  <c r="C271" i="33"/>
  <c r="C387" i="33"/>
  <c r="C475" i="33"/>
  <c r="C584" i="33"/>
</calcChain>
</file>

<file path=xl/sharedStrings.xml><?xml version="1.0" encoding="utf-8"?>
<sst xmlns="http://schemas.openxmlformats.org/spreadsheetml/2006/main" count="6495" uniqueCount="662">
  <si>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</si>
  <si>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</si>
  <si>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</si>
  <si>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</si>
  <si>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</si>
  <si>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</si>
  <si>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</si>
  <si>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</si>
  <si>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</si>
  <si>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</si>
  <si>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</si>
  <si>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</si>
  <si>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</si>
  <si>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</si>
  <si>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</si>
  <si>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</si>
  <si>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</si>
  <si>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</si>
  <si>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</si>
  <si>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</si>
  <si>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</si>
  <si>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</si>
  <si>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</si>
  <si>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</si>
  <si>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</si>
  <si>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</si>
  <si>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</si>
  <si>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</si>
  <si>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</si>
  <si>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</si>
  <si>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</si>
  <si>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</si>
  <si>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</si>
  <si>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</si>
  <si>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</si>
  <si>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</si>
  <si>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</si>
  <si>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</si>
  <si>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</si>
  <si>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</si>
  <si>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</si>
  <si>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</si>
  <si>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</si>
  <si>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</si>
  <si>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</si>
  <si>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</si>
  <si>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</si>
  <si>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</si>
  <si>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</si>
  <si>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</si>
  <si>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</si>
  <si>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</si>
  <si>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</si>
  <si>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</si>
  <si>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</si>
  <si>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</si>
  <si>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</si>
  <si>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</si>
  <si>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</si>
  <si>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</si>
  <si>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</si>
  <si>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</si>
  <si>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</si>
  <si>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</si>
  <si>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</si>
  <si>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</si>
  <si>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</si>
  <si>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</si>
  <si>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</si>
  <si>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</si>
  <si>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</si>
  <si>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</si>
  <si>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</si>
  <si>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</si>
  <si>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</si>
  <si>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</si>
  <si>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</si>
  <si>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</si>
  <si>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</si>
  <si>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</si>
  <si>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</si>
  <si>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</si>
  <si>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</si>
  <si>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</si>
  <si>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</si>
  <si>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</si>
  <si>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</si>
  <si>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</si>
  <si>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</si>
  <si>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</si>
  <si>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</si>
  <si>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</si>
  <si>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</si>
  <si>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</si>
  <si>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</si>
  <si>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</si>
  <si>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</si>
  <si>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</si>
  <si>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</si>
  <si>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</si>
  <si>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</si>
  <si>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</si>
  <si>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</si>
  <si>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</si>
  <si>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</si>
  <si>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</si>
  <si>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</si>
  <si>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</si>
  <si>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</si>
  <si>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</si>
  <si>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</si>
  <si>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</si>
  <si>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</si>
  <si>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</si>
  <si>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</si>
  <si>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</si>
  <si>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</si>
  <si>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</si>
  <si>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</si>
  <si>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</si>
  <si>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</si>
  <si>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</si>
  <si>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</si>
  <si>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</si>
  <si>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</si>
  <si>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</si>
  <si>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</si>
  <si>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</si>
  <si>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</si>
  <si>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</si>
  <si>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</si>
  <si>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</si>
  <si>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</si>
  <si>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</si>
  <si>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</si>
  <si>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</si>
  <si>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</si>
  <si>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</si>
  <si>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</si>
  <si>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</si>
  <si>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</si>
  <si>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</si>
  <si>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</si>
  <si>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</si>
  <si>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</si>
  <si>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</si>
  <si>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</si>
  <si>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</si>
  <si>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</si>
  <si>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</si>
  <si>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</si>
  <si>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</si>
  <si>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</si>
  <si>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</si>
  <si>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</si>
  <si>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</si>
  <si>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</si>
  <si>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</si>
  <si>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</si>
  <si>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</si>
  <si>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</si>
  <si>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</si>
  <si>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</si>
  <si>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</si>
  <si>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</si>
  <si>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</si>
  <si>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</si>
  <si>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</si>
  <si>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</si>
  <si>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</si>
  <si>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</si>
  <si>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</si>
  <si>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</si>
  <si>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</si>
  <si>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</si>
  <si>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</si>
  <si>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</si>
  <si>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</si>
  <si>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</si>
  <si>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</si>
  <si>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</si>
  <si>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</si>
  <si>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</si>
  <si>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</si>
  <si>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</si>
  <si>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</si>
  <si>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</si>
  <si>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</si>
  <si>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</si>
  <si>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</si>
  <si>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</si>
  <si>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</si>
  <si>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</si>
  <si>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</si>
  <si>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</si>
  <si>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</si>
  <si>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</si>
  <si>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</si>
  <si>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</si>
  <si>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</si>
  <si>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</si>
  <si>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</si>
  <si>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</si>
  <si>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</si>
  <si>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</si>
  <si>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</si>
  <si>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</si>
  <si>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</si>
  <si>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</si>
  <si>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</si>
  <si>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</si>
  <si>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</si>
  <si>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</si>
  <si>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</si>
  <si>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</si>
  <si>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</si>
  <si>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</si>
  <si>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</si>
  <si>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</si>
  <si>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</si>
  <si>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</si>
  <si>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</si>
  <si>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</si>
  <si>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</si>
  <si>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</si>
  <si>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</si>
  <si>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</si>
  <si>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</si>
  <si>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</si>
  <si>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</si>
  <si>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</si>
  <si>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</si>
  <si>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</si>
  <si>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</si>
  <si>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</si>
  <si>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</si>
  <si>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</si>
  <si>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</si>
  <si>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</si>
  <si>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</si>
  <si>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</si>
  <si>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</si>
  <si>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</si>
  <si>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</si>
  <si>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</si>
  <si>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</si>
  <si>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</si>
  <si>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</si>
  <si>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</si>
  <si>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</si>
  <si>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</si>
  <si>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</si>
  <si>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</si>
  <si>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</si>
  <si>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</si>
  <si>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</si>
  <si>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</si>
  <si>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</si>
  <si>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</si>
  <si>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</si>
  <si>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</si>
  <si>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</si>
  <si>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</si>
  <si>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</si>
  <si>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</si>
  <si>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</si>
  <si>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</si>
  <si>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</si>
  <si>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</si>
  <si>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</si>
  <si>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</si>
  <si>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</si>
  <si>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</si>
  <si>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</si>
  <si>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</si>
  <si>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</si>
  <si>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</si>
  <si>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</si>
  <si>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</si>
  <si>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</si>
  <si>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</si>
  <si>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</si>
  <si>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</si>
  <si>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</si>
  <si>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</si>
  <si>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</si>
  <si>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</si>
  <si>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</si>
  <si>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</si>
  <si>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</si>
  <si>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</si>
  <si>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</si>
  <si>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</si>
  <si>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</si>
  <si>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</si>
  <si>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</si>
  <si>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</si>
  <si>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</si>
  <si>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</si>
  <si>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</si>
  <si>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</si>
  <si>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</si>
  <si>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</si>
  <si>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</si>
  <si>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</si>
  <si>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</si>
  <si>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</si>
  <si>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</si>
  <si>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</si>
  <si>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</si>
  <si>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</si>
  <si>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</si>
  <si>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</si>
  <si>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</si>
  <si>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</si>
  <si>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</si>
  <si>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</si>
  <si>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</si>
  <si>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</si>
  <si>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</si>
  <si>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</si>
  <si>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</si>
  <si>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</si>
  <si>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</si>
  <si>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</si>
  <si>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</si>
  <si>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</si>
  <si>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</si>
  <si>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</si>
  <si>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</si>
  <si>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</si>
  <si>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</si>
  <si>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</si>
  <si>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</si>
  <si>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</si>
  <si>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</si>
  <si>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</si>
  <si>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</si>
  <si>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</si>
  <si>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</si>
  <si>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</si>
  <si>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</si>
  <si>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</si>
  <si>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</si>
  <si>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</si>
  <si>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</si>
  <si>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</si>
  <si>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</si>
  <si>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</si>
  <si>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</si>
  <si>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</si>
  <si>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</si>
  <si>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</si>
  <si>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</si>
  <si>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</si>
  <si>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</si>
  <si>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</si>
  <si>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</si>
  <si>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</si>
  <si>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</si>
  <si>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</si>
  <si>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</si>
  <si>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</si>
  <si>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</si>
  <si>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</si>
  <si>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</si>
  <si>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</si>
  <si>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</si>
  <si>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</si>
  <si>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</si>
  <si>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</si>
  <si>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</si>
  <si>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</si>
  <si>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</si>
  <si>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</si>
  <si>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</si>
  <si>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</si>
  <si>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</si>
  <si>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</si>
  <si>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</si>
  <si>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</si>
  <si>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</si>
  <si>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</si>
  <si>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</si>
  <si>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</si>
  <si>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</si>
  <si>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</si>
  <si>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</si>
  <si>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</si>
  <si>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</si>
  <si>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</si>
  <si>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</si>
  <si>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</si>
  <si>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</si>
  <si>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</si>
  <si>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</si>
  <si>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</si>
  <si>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</si>
  <si>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</si>
  <si>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</si>
  <si>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</si>
  <si>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</si>
  <si>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</si>
  <si>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</si>
  <si>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</si>
  <si>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</si>
  <si>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</si>
  <si>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</si>
  <si>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</si>
  <si>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</si>
  <si>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</si>
  <si>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</si>
  <si>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</si>
  <si>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</si>
  <si>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</si>
  <si>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</si>
  <si>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</si>
  <si>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</si>
  <si>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</si>
  <si>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</si>
  <si>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</si>
  <si>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</si>
  <si>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</si>
  <si>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</si>
  <si>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</si>
  <si>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</si>
  <si>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</si>
  <si>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</si>
  <si>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</si>
  <si>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</si>
  <si>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</si>
  <si>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</si>
  <si>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</si>
  <si>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</si>
  <si>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</si>
  <si>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</si>
  <si>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</si>
  <si>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</si>
  <si>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</si>
  <si>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</si>
  <si>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</si>
  <si>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</si>
  <si>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</si>
  <si>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</si>
  <si>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</si>
  <si>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</si>
  <si>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</si>
  <si>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</si>
  <si>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</si>
  <si>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</si>
  <si>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</si>
  <si>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</si>
  <si>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</si>
  <si>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</si>
  <si>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</si>
  <si>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</si>
  <si>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</si>
  <si>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</si>
  <si>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</si>
  <si>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</si>
  <si>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</si>
  <si>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</si>
  <si>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</si>
  <si>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</si>
  <si>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</si>
  <si>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</si>
  <si>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</si>
  <si>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</si>
  <si>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</si>
  <si>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</si>
  <si>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</si>
  <si>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</si>
  <si>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</si>
  <si>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</si>
  <si>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</si>
  <si>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</si>
  <si>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</si>
  <si>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</si>
  <si>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</si>
  <si>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</si>
  <si>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</si>
  <si>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</si>
  <si>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</si>
  <si>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</si>
  <si>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</si>
  <si>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</si>
  <si>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</si>
  <si>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</si>
  <si>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</si>
  <si>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</si>
  <si>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</si>
  <si>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</si>
  <si>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</si>
  <si>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</si>
  <si>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</si>
  <si>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</si>
  <si>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</si>
  <si>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</si>
  <si>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Acte de télésurveillance</t>
  </si>
  <si>
    <t>PERIODE DU 1.1 AU 31.3.2024</t>
  </si>
  <si>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</si>
  <si>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</si>
  <si>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</si>
  <si>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</si>
  <si>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</si>
  <si>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</si>
  <si>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</si>
  <si>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</si>
  <si>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</si>
  <si>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</si>
  <si>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</si>
  <si>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</si>
  <si>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</si>
  <si>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</si>
  <si>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</si>
  <si>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</si>
  <si>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</si>
  <si>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</si>
  <si>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</si>
  <si>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</si>
  <si>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</si>
  <si>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</si>
  <si>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</si>
  <si>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</si>
  <si>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</si>
  <si>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</si>
  <si>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</si>
  <si>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</si>
  <si>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</si>
  <si>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</si>
  <si>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</si>
  <si>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</si>
  <si>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</si>
  <si>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</si>
  <si>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</si>
  <si>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</si>
  <si>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</si>
  <si>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</si>
  <si>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</si>
  <si>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</si>
  <si>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</si>
  <si>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</si>
  <si>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</si>
  <si>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</si>
  <si>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</si>
  <si>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</si>
  <si>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</si>
  <si>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</si>
  <si>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</si>
  <si>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</si>
  <si>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</si>
  <si>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</si>
  <si>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</si>
  <si>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</si>
  <si>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</si>
  <si>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</si>
  <si>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</si>
  <si>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</si>
  <si>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</si>
  <si>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</si>
  <si>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</si>
  <si>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</si>
  <si>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</si>
  <si>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</si>
  <si>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</si>
  <si>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</si>
  <si>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</si>
  <si>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</si>
  <si>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</si>
  <si>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</si>
  <si>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</si>
  <si>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</si>
  <si>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</si>
  <si>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</si>
  <si>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</si>
  <si>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</si>
  <si>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</si>
  <si>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</si>
  <si>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</si>
  <si>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</si>
  <si>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</si>
  <si>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</si>
  <si>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</si>
  <si>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</si>
  <si>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</si>
  <si>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</si>
  <si>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</si>
  <si>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</si>
  <si>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</si>
  <si>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</si>
  <si>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</si>
  <si>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</si>
  <si>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</si>
  <si>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</si>
  <si>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</si>
  <si>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</si>
  <si>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</si>
  <si>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</si>
  <si>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</si>
  <si>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</si>
  <si>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</si>
  <si>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</si>
  <si>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</si>
  <si>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</si>
  <si>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</si>
  <si>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</si>
  <si>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</si>
  <si>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</si>
  <si>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</si>
  <si>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</si>
  <si>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</si>
  <si>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</si>
  <si>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</si>
  <si>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</si>
  <si>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</si>
  <si>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</si>
  <si>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</si>
  <si>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</si>
  <si>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</si>
  <si>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</si>
  <si>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</si>
  <si>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</si>
  <si>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</si>
  <si>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MARS 2024</t>
  </si>
  <si>
    <t>Taux moyen de remboursement de MARS 2024</t>
  </si>
  <si>
    <t>JANVIER à DECEMBRE 2023</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</si>
  <si>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</si>
  <si>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GAM</t>
  </si>
  <si>
    <t>MOIS DE MARS 2024</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</si>
  <si>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</si>
  <si>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</si>
  <si>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</si>
  <si>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</si>
  <si>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</si>
  <si>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</si>
  <si>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</si>
  <si>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</si>
  <si>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</si>
  <si>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</si>
  <si>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</si>
  <si>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</si>
  <si>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</si>
  <si>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</si>
  <si>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</si>
  <si>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</si>
  <si>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</si>
  <si>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</si>
  <si>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</si>
  <si>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</si>
  <si>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</si>
  <si>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</si>
  <si>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</si>
  <si>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</si>
  <si>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</si>
  <si>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</si>
  <si>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</si>
  <si>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</si>
  <si>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</si>
  <si>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</si>
  <si>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MATERNITÉ   INVALIDITE   DÉCÈS   ACCIDENTS DU TRAVAIL                                           
DÉPENSES en milliers d'euros </t>
  </si>
  <si>
    <t xml:space="preserve">RÉSULTATS  DE SYNTHESE           </t>
  </si>
  <si>
    <t xml:space="preserve"> ASSURANCES :  MALADIE   MATERNITE   INVALIDITE   DECES   ACCIDENTS DU TRAVAIL                                           
Taux d'évolution PCAP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</si>
</sst>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81" formatCode="_-* #,##0.00\ _F_-;\-* #,##0.00\ _F_-;_-* &quot;-&quot;??\ _F_-;_-@_-"/>
    <numFmt numFmtId="182" formatCode="#,##0&quot; &quot;"/>
    <numFmt numFmtId="184" formatCode="#,##0&quot;        &quot;"/>
    <numFmt numFmtId="186" formatCode="#,##0&quot;  &quot;"/>
    <numFmt numFmtId="190" formatCode="0;0;"/>
    <numFmt numFmtId="200" formatCode="&quot;page&quot;\ 0"/>
    <numFmt numFmtId="208" formatCode="0.0%"/>
    <numFmt numFmtId="210" formatCode="#,##0,"/>
  </numFmts>
  <fonts count="39"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sz val="8"/>
      <color indexed="8"/>
      <name val="Arial"/>
      <family val="2"/>
    </font>
    <font>
      <i/>
      <sz val="8"/>
      <name val="Arial"/>
      <family val="2"/>
    </font>
    <font>
      <sz val="8"/>
      <color theme="1"/>
      <name val="Arial"/>
      <family val="2"/>
    </font>
    <font>
      <b/>
      <sz val="10"/>
      <name val="Arial"/>
      <family val="2"/>
    </font>
    <font>
      <i/>
      <sz val="10"/>
      <name val="Arial"/>
      <family val="2"/>
    </font>
    <font>
      <sz val="10"/>
      <name val="MS Sans Serif"/>
      <family val="2"/>
    </font>
    <font>
      <sz val="10"/>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181" fontId="1" fillId="0" borderId="0" applyFont="0" applyFill="0" applyBorder="0" applyAlignment="0" applyProtection="0"/>
    <xf numFmtId="9" fontId="1" fillId="0" borderId="0" applyFont="0" applyFill="0" applyBorder="0" applyAlignment="0" applyProtection="0"/>
    <xf numFmtId="0" fontId="37" fillId="0" borderId="0"/>
    <xf numFmtId="9" fontId="38" fillId="0" borderId="0" applyFont="0" applyFill="0" applyBorder="0" applyAlignment="0" applyProtection="0"/>
  </cellStyleXfs>
  <cellXfs count="899">
    <xf numFmtId="0" fontId="0" fillId="0" borderId="0" xfId="0"/>
    <xf numFmtId="182" fontId="2" fillId="2" borderId="0" xfId="0" applyNumberFormat="1" applyFont="1" applyFill="1" applyAlignment="1">
      <alignment horizontal="left"/>
    </xf>
    <xf numFmtId="190" fontId="2" fillId="2" borderId="0" xfId="0" applyNumberFormat="1" applyFont="1" applyFill="1" applyAlignment="1">
      <alignment horizontal="left"/>
    </xf>
    <xf numFmtId="182" fontId="2" fillId="2" borderId="0" xfId="0" applyNumberFormat="1" applyFont="1" applyFill="1"/>
    <xf numFmtId="200" fontId="2" fillId="2" borderId="0" xfId="0" applyNumberFormat="1" applyFont="1" applyFill="1" applyAlignment="1">
      <alignment horizontal="right"/>
    </xf>
    <xf numFmtId="190" fontId="2" fillId="2" borderId="0" xfId="0" applyNumberFormat="1" applyFont="1" applyFill="1"/>
    <xf numFmtId="190" fontId="3" fillId="2" borderId="0" xfId="0" applyNumberFormat="1" applyFont="1" applyFill="1" applyAlignment="1">
      <alignment horizontal="left"/>
    </xf>
    <xf numFmtId="190" fontId="4" fillId="2" borderId="0" xfId="0" applyNumberFormat="1" applyFont="1" applyFill="1" applyAlignment="1">
      <alignment horizontal="centerContinuous"/>
    </xf>
    <xf numFmtId="182" fontId="2" fillId="2" borderId="0" xfId="0" applyNumberFormat="1" applyFont="1" applyFill="1" applyAlignment="1">
      <alignment horizontal="centerContinuous"/>
    </xf>
    <xf numFmtId="190" fontId="5" fillId="2" borderId="0" xfId="0" applyNumberFormat="1" applyFont="1" applyFill="1" applyAlignment="1">
      <alignment horizontal="right"/>
    </xf>
    <xf numFmtId="182" fontId="5" fillId="2" borderId="0" xfId="0" applyNumberFormat="1" applyFont="1" applyFill="1" applyAlignment="1">
      <alignment horizontal="right" vertical="center"/>
    </xf>
    <xf numFmtId="182" fontId="5" fillId="2" borderId="0" xfId="0" applyNumberFormat="1" applyFont="1" applyFill="1" applyAlignment="1">
      <alignment horizontal="left" vertical="center"/>
    </xf>
    <xf numFmtId="190" fontId="6" fillId="2" borderId="1" xfId="0" applyNumberFormat="1" applyFont="1" applyFill="1" applyBorder="1" applyAlignment="1">
      <alignment horizontal="left" vertical="center"/>
    </xf>
    <xf numFmtId="182" fontId="2" fillId="2" borderId="2" xfId="0" applyNumberFormat="1" applyFont="1" applyFill="1" applyBorder="1" applyAlignment="1">
      <alignment horizontal="left"/>
    </xf>
    <xf numFmtId="182" fontId="2" fillId="2" borderId="3" xfId="0" applyNumberFormat="1" applyFont="1" applyFill="1" applyBorder="1" applyAlignment="1">
      <alignment horizontal="left"/>
    </xf>
    <xf numFmtId="182" fontId="2" fillId="2" borderId="0" xfId="0" applyNumberFormat="1" applyFont="1" applyFill="1" applyBorder="1" applyAlignment="1">
      <alignment horizontal="left"/>
    </xf>
    <xf numFmtId="190" fontId="2" fillId="2" borderId="4" xfId="0" applyNumberFormat="1" applyFont="1" applyFill="1" applyBorder="1"/>
    <xf numFmtId="182" fontId="2" fillId="2" borderId="5" xfId="0" applyNumberFormat="1" applyFont="1" applyFill="1" applyBorder="1" applyAlignment="1">
      <alignment horizontal="center"/>
    </xf>
    <xf numFmtId="182" fontId="2" fillId="2" borderId="6" xfId="0" applyNumberFormat="1" applyFont="1" applyFill="1" applyBorder="1" applyAlignment="1">
      <alignment horizontal="center"/>
    </xf>
    <xf numFmtId="182" fontId="3" fillId="2" borderId="7" xfId="0" applyNumberFormat="1" applyFont="1" applyFill="1" applyBorder="1" applyAlignment="1">
      <alignment horizontal="center"/>
    </xf>
    <xf numFmtId="182" fontId="2" fillId="2" borderId="0" xfId="0" applyNumberFormat="1" applyFont="1" applyFill="1" applyBorder="1"/>
    <xf numFmtId="190" fontId="2" fillId="2" borderId="8" xfId="0" applyNumberFormat="1" applyFont="1" applyFill="1" applyBorder="1"/>
    <xf numFmtId="182" fontId="3" fillId="2" borderId="8" xfId="0" applyNumberFormat="1" applyFont="1" applyFill="1" applyBorder="1" applyAlignment="1">
      <alignment horizontal="center"/>
    </xf>
    <xf numFmtId="182" fontId="2" fillId="2" borderId="0" xfId="0" applyNumberFormat="1" applyFont="1" applyFill="1" applyBorder="1" applyAlignment="1">
      <alignment horizontal="center"/>
    </xf>
    <xf numFmtId="190" fontId="7" fillId="2" borderId="0" xfId="0" applyNumberFormat="1" applyFont="1" applyFill="1" applyAlignment="1">
      <alignment horizontal="left"/>
    </xf>
    <xf numFmtId="190" fontId="14" fillId="2" borderId="7" xfId="0" applyNumberFormat="1" applyFont="1" applyFill="1" applyBorder="1"/>
    <xf numFmtId="186" fontId="7" fillId="2" borderId="7" xfId="1" applyNumberFormat="1" applyFont="1" applyFill="1" applyBorder="1" applyAlignment="1">
      <alignment horizontal="right"/>
    </xf>
    <xf numFmtId="182" fontId="5" fillId="2" borderId="0" xfId="0" applyNumberFormat="1" applyFont="1" applyFill="1" applyBorder="1"/>
    <xf numFmtId="190" fontId="5" fillId="2" borderId="0" xfId="0" applyNumberFormat="1" applyFont="1" applyFill="1"/>
    <xf numFmtId="190" fontId="5" fillId="2" borderId="4" xfId="0" applyNumberFormat="1" applyFont="1" applyFill="1" applyBorder="1"/>
    <xf numFmtId="186" fontId="3" fillId="2" borderId="4" xfId="1" applyNumberFormat="1" applyFont="1" applyFill="1" applyBorder="1" applyAlignment="1">
      <alignment horizontal="right"/>
    </xf>
    <xf numFmtId="190" fontId="10" fillId="2" borderId="4" xfId="0" applyNumberFormat="1" applyFont="1" applyFill="1" applyBorder="1" applyAlignment="1">
      <alignment horizontal="center"/>
    </xf>
    <xf numFmtId="186" fontId="7" fillId="2" borderId="4" xfId="1" applyNumberFormat="1" applyFont="1" applyFill="1" applyBorder="1" applyAlignment="1">
      <alignment horizontal="right"/>
    </xf>
    <xf numFmtId="190" fontId="3" fillId="2" borderId="4" xfId="0" applyNumberFormat="1" applyFont="1" applyFill="1" applyBorder="1"/>
    <xf numFmtId="182" fontId="3" fillId="2" borderId="0" xfId="0" applyNumberFormat="1" applyFont="1" applyFill="1" applyBorder="1"/>
    <xf numFmtId="190" fontId="5" fillId="2" borderId="4" xfId="0" applyNumberFormat="1" applyFont="1" applyFill="1" applyBorder="1" applyAlignment="1"/>
    <xf numFmtId="182" fontId="7" fillId="2" borderId="0" xfId="0" applyNumberFormat="1" applyFont="1" applyFill="1" applyBorder="1"/>
    <xf numFmtId="190" fontId="2" fillId="2" borderId="4" xfId="0" applyNumberFormat="1" applyFont="1" applyFill="1" applyBorder="1" applyAlignment="1"/>
    <xf numFmtId="190" fontId="8" fillId="2" borderId="0" xfId="0" applyNumberFormat="1" applyFont="1" applyFill="1" applyAlignment="1">
      <alignment horizontal="left"/>
    </xf>
    <xf numFmtId="182" fontId="9" fillId="2" borderId="0" xfId="0" applyNumberFormat="1" applyFont="1" applyFill="1" applyBorder="1"/>
    <xf numFmtId="190" fontId="9" fillId="2" borderId="0" xfId="0" applyNumberFormat="1" applyFont="1" applyFill="1"/>
    <xf numFmtId="190" fontId="5" fillId="2" borderId="8" xfId="0" applyNumberFormat="1" applyFont="1" applyFill="1" applyBorder="1" applyAlignment="1"/>
    <xf numFmtId="186" fontId="7" fillId="2" borderId="8" xfId="1" applyNumberFormat="1" applyFont="1" applyFill="1" applyBorder="1" applyAlignment="1">
      <alignment horizontal="right"/>
    </xf>
    <xf numFmtId="200" fontId="2" fillId="2" borderId="0" xfId="0" applyNumberFormat="1" applyFont="1" applyFill="1" applyAlignment="1">
      <alignment horizontal="left"/>
    </xf>
    <xf numFmtId="182" fontId="2" fillId="2" borderId="9" xfId="0" applyNumberFormat="1" applyFont="1" applyFill="1" applyBorder="1" applyAlignment="1">
      <alignment horizontal="center"/>
    </xf>
    <xf numFmtId="182" fontId="2" fillId="2" borderId="8" xfId="0" applyNumberFormat="1" applyFont="1" applyFill="1" applyBorder="1" applyAlignment="1">
      <alignment horizontal="center"/>
    </xf>
    <xf numFmtId="186" fontId="3" fillId="2" borderId="4" xfId="1" applyNumberFormat="1" applyFont="1" applyFill="1" applyBorder="1" applyAlignment="1">
      <alignment horizontal="right" vertical="center"/>
    </xf>
    <xf numFmtId="182" fontId="5" fillId="2" borderId="0" xfId="0" applyNumberFormat="1" applyFont="1" applyFill="1" applyBorder="1" applyAlignment="1">
      <alignment vertical="center"/>
    </xf>
    <xf numFmtId="186" fontId="5" fillId="2" borderId="0" xfId="1" applyNumberFormat="1" applyFont="1" applyFill="1" applyBorder="1" applyAlignment="1">
      <alignment horizontal="right" vertical="center"/>
    </xf>
    <xf numFmtId="186" fontId="2" fillId="2" borderId="0" xfId="1" applyNumberFormat="1" applyFont="1" applyFill="1" applyBorder="1" applyAlignment="1">
      <alignment horizontal="right" vertical="center"/>
    </xf>
    <xf numFmtId="190" fontId="5" fillId="2" borderId="0" xfId="0" applyNumberFormat="1" applyFont="1" applyFill="1" applyBorder="1" applyAlignment="1"/>
    <xf numFmtId="182" fontId="2" fillId="2" borderId="0" xfId="0" applyNumberFormat="1" applyFont="1" applyFill="1" applyAlignment="1">
      <alignment horizontal="right"/>
    </xf>
    <xf numFmtId="190" fontId="14" fillId="2" borderId="4" xfId="0" applyNumberFormat="1" applyFont="1" applyFill="1" applyBorder="1"/>
    <xf numFmtId="186" fontId="2" fillId="2" borderId="4" xfId="0" applyNumberFormat="1" applyFont="1" applyFill="1" applyBorder="1"/>
    <xf numFmtId="190" fontId="5" fillId="2" borderId="0" xfId="0" applyNumberFormat="1" applyFont="1" applyFill="1" applyAlignment="1">
      <alignment horizontal="left"/>
    </xf>
    <xf numFmtId="186" fontId="3" fillId="2" borderId="4" xfId="0" applyNumberFormat="1" applyFont="1" applyFill="1" applyBorder="1" applyProtection="1">
      <protection locked="0"/>
    </xf>
    <xf numFmtId="182" fontId="3" fillId="2" borderId="0" xfId="0" applyNumberFormat="1" applyFont="1" applyFill="1" applyBorder="1" applyProtection="1">
      <protection locked="0"/>
    </xf>
    <xf numFmtId="190" fontId="3" fillId="2" borderId="0" xfId="0" applyNumberFormat="1" applyFont="1" applyFill="1"/>
    <xf numFmtId="186" fontId="7" fillId="2" borderId="4" xfId="0" applyNumberFormat="1" applyFont="1" applyFill="1" applyBorder="1" applyProtection="1">
      <protection locked="0"/>
    </xf>
    <xf numFmtId="182" fontId="7" fillId="2" borderId="0" xfId="0" applyNumberFormat="1" applyFont="1" applyFill="1" applyBorder="1" applyProtection="1">
      <protection locked="0"/>
    </xf>
    <xf numFmtId="190" fontId="7" fillId="2" borderId="0" xfId="0" applyNumberFormat="1" applyFont="1" applyFill="1"/>
    <xf numFmtId="190" fontId="10" fillId="2" borderId="0" xfId="0" applyNumberFormat="1" applyFont="1" applyFill="1" applyAlignment="1">
      <alignment horizontal="left"/>
    </xf>
    <xf numFmtId="182" fontId="10" fillId="2" borderId="0" xfId="0" applyNumberFormat="1" applyFont="1" applyFill="1" applyBorder="1" applyProtection="1">
      <protection locked="0"/>
    </xf>
    <xf numFmtId="190" fontId="10" fillId="2" borderId="0" xfId="0" applyNumberFormat="1" applyFont="1" applyFill="1"/>
    <xf numFmtId="190" fontId="3" fillId="2" borderId="4" xfId="0" applyNumberFormat="1" applyFont="1" applyFill="1" applyBorder="1" applyAlignment="1"/>
    <xf numFmtId="186" fontId="7" fillId="2" borderId="8" xfId="0" applyNumberFormat="1" applyFont="1" applyFill="1" applyBorder="1" applyProtection="1">
      <protection locked="0"/>
    </xf>
    <xf numFmtId="190" fontId="3" fillId="2" borderId="0" xfId="0" applyNumberFormat="1" applyFont="1" applyFill="1" applyBorder="1" applyProtection="1">
      <protection locked="0"/>
    </xf>
    <xf numFmtId="190" fontId="2" fillId="2" borderId="4" xfId="0" applyNumberFormat="1" applyFont="1" applyFill="1" applyBorder="1" applyAlignment="1">
      <alignment horizontal="left"/>
    </xf>
    <xf numFmtId="186" fontId="2" fillId="2" borderId="5" xfId="0" applyNumberFormat="1" applyFont="1" applyFill="1" applyBorder="1" applyProtection="1">
      <protection locked="0"/>
    </xf>
    <xf numFmtId="182" fontId="2" fillId="2" borderId="0" xfId="0" applyNumberFormat="1" applyFont="1" applyFill="1" applyBorder="1" applyProtection="1">
      <protection locked="0"/>
    </xf>
    <xf numFmtId="182" fontId="5" fillId="2" borderId="0" xfId="0" applyNumberFormat="1" applyFont="1" applyFill="1" applyBorder="1" applyProtection="1">
      <protection locked="0"/>
    </xf>
    <xf numFmtId="190" fontId="2" fillId="2" borderId="0" xfId="0" applyNumberFormat="1" applyFont="1" applyFill="1" applyBorder="1" applyProtection="1">
      <protection locked="0"/>
    </xf>
    <xf numFmtId="186" fontId="2" fillId="2" borderId="8" xfId="0" applyNumberFormat="1" applyFont="1" applyFill="1" applyBorder="1" applyProtection="1">
      <protection locked="0"/>
    </xf>
    <xf numFmtId="190" fontId="2" fillId="2" borderId="10" xfId="0" applyNumberFormat="1" applyFont="1" applyFill="1" applyBorder="1"/>
    <xf numFmtId="190" fontId="10" fillId="2" borderId="10" xfId="0" applyNumberFormat="1" applyFont="1" applyFill="1" applyBorder="1" applyAlignment="1">
      <alignment horizontal="center"/>
    </xf>
    <xf numFmtId="0" fontId="2" fillId="2" borderId="4" xfId="0" applyFont="1" applyFill="1" applyBorder="1" applyAlignment="1"/>
    <xf numFmtId="190" fontId="2" fillId="2" borderId="10" xfId="0" applyNumberFormat="1" applyFont="1" applyFill="1" applyBorder="1" applyAlignment="1"/>
    <xf numFmtId="190" fontId="14" fillId="2" borderId="0" xfId="0" applyNumberFormat="1" applyFont="1" applyFill="1" applyAlignment="1">
      <alignment horizontal="left"/>
    </xf>
    <xf numFmtId="190" fontId="10" fillId="2" borderId="10" xfId="0" applyNumberFormat="1" applyFont="1" applyFill="1" applyBorder="1" applyAlignment="1">
      <alignment horizontal="left" wrapText="1"/>
    </xf>
    <xf numFmtId="182" fontId="14" fillId="2" borderId="0" xfId="0" applyNumberFormat="1" applyFont="1" applyFill="1" applyBorder="1" applyProtection="1">
      <protection locked="0"/>
    </xf>
    <xf numFmtId="190" fontId="14" fillId="2" borderId="0" xfId="0" applyNumberFormat="1" applyFont="1" applyFill="1"/>
    <xf numFmtId="190" fontId="14" fillId="2" borderId="10" xfId="0" applyNumberFormat="1" applyFont="1" applyFill="1" applyBorder="1" applyAlignment="1">
      <alignment horizontal="left"/>
    </xf>
    <xf numFmtId="190" fontId="2" fillId="2" borderId="10" xfId="0" applyNumberFormat="1" applyFont="1" applyFill="1" applyBorder="1" applyAlignment="1">
      <alignment wrapText="1"/>
    </xf>
    <xf numFmtId="190" fontId="10" fillId="2" borderId="10" xfId="0" applyNumberFormat="1" applyFont="1" applyFill="1" applyBorder="1" applyAlignment="1">
      <alignment vertical="center"/>
    </xf>
    <xf numFmtId="190" fontId="10" fillId="2" borderId="8" xfId="0" applyNumberFormat="1" applyFont="1" applyFill="1" applyBorder="1" applyAlignment="1">
      <alignment vertical="center"/>
    </xf>
    <xf numFmtId="190" fontId="2" fillId="2" borderId="0" xfId="0" applyNumberFormat="1" applyFont="1" applyFill="1" applyBorder="1" applyAlignment="1" applyProtection="1">
      <alignment vertical="center"/>
      <protection locked="0"/>
    </xf>
    <xf numFmtId="182" fontId="2" fillId="2" borderId="0" xfId="0" applyNumberFormat="1" applyFont="1" applyFill="1" applyBorder="1" applyAlignment="1" applyProtection="1">
      <alignment vertical="center"/>
      <protection locked="0"/>
    </xf>
    <xf numFmtId="182"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86" fontId="2" fillId="2" borderId="0" xfId="0" applyNumberFormat="1" applyFont="1" applyFill="1" applyBorder="1"/>
    <xf numFmtId="190" fontId="13" fillId="2" borderId="0" xfId="0" applyNumberFormat="1" applyFont="1" applyFill="1" applyAlignment="1">
      <alignment horizontal="left"/>
    </xf>
    <xf numFmtId="190" fontId="10" fillId="2" borderId="10" xfId="0" applyNumberFormat="1" applyFont="1" applyFill="1" applyBorder="1" applyAlignment="1"/>
    <xf numFmtId="186" fontId="13" fillId="2" borderId="0" xfId="0" applyNumberFormat="1" applyFont="1" applyFill="1" applyBorder="1"/>
    <xf numFmtId="182" fontId="13" fillId="2" borderId="0" xfId="0" applyNumberFormat="1" applyFont="1" applyFill="1" applyBorder="1"/>
    <xf numFmtId="190" fontId="13" fillId="2" borderId="0" xfId="0" applyNumberFormat="1" applyFont="1" applyFill="1"/>
    <xf numFmtId="186" fontId="2" fillId="2" borderId="0" xfId="0" applyNumberFormat="1" applyFont="1" applyFill="1" applyBorder="1" applyAlignment="1">
      <alignment horizontal="center"/>
    </xf>
    <xf numFmtId="190" fontId="2" fillId="2" borderId="10" xfId="0" applyNumberFormat="1" applyFont="1" applyFill="1" applyBorder="1" applyAlignment="1">
      <alignment horizontal="left"/>
    </xf>
    <xf numFmtId="186" fontId="10" fillId="2" borderId="12" xfId="0" applyNumberFormat="1" applyFont="1" applyFill="1" applyBorder="1" applyAlignment="1">
      <alignment vertical="center"/>
    </xf>
    <xf numFmtId="186" fontId="10" fillId="2" borderId="0" xfId="0" applyNumberFormat="1" applyFont="1" applyFill="1" applyBorder="1" applyAlignment="1">
      <alignment vertical="center"/>
    </xf>
    <xf numFmtId="182" fontId="2" fillId="2" borderId="0" xfId="0" applyNumberFormat="1" applyFont="1" applyFill="1" applyAlignment="1"/>
    <xf numFmtId="186" fontId="3" fillId="2" borderId="13" xfId="1" applyNumberFormat="1" applyFont="1" applyFill="1" applyBorder="1" applyAlignment="1"/>
    <xf numFmtId="0" fontId="0" fillId="2" borderId="10" xfId="0" applyFill="1" applyBorder="1" applyAlignment="1"/>
    <xf numFmtId="182" fontId="7" fillId="2" borderId="0" xfId="0" applyNumberFormat="1" applyFont="1" applyFill="1" applyBorder="1" applyAlignment="1">
      <alignment horizontal="centerContinuous" vertical="center"/>
    </xf>
    <xf numFmtId="0" fontId="0" fillId="2" borderId="0" xfId="0" applyFill="1"/>
    <xf numFmtId="184"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84" fontId="5" fillId="2" borderId="10" xfId="1" applyNumberFormat="1" applyFont="1" applyFill="1" applyBorder="1" applyAlignment="1" applyProtection="1">
      <protection locked="0"/>
    </xf>
    <xf numFmtId="184"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90" fontId="6" fillId="2" borderId="0" xfId="0" applyNumberFormat="1" applyFont="1" applyFill="1" applyAlignment="1">
      <alignment horizontal="left"/>
    </xf>
    <xf numFmtId="182" fontId="15" fillId="2" borderId="0" xfId="0" applyNumberFormat="1" applyFont="1" applyFill="1" applyAlignment="1">
      <alignment horizontal="centerContinuous"/>
    </xf>
    <xf numFmtId="182" fontId="15" fillId="2" borderId="0" xfId="0" applyNumberFormat="1" applyFont="1" applyFill="1"/>
    <xf numFmtId="182"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90" fontId="6" fillId="2" borderId="0" xfId="0" applyNumberFormat="1" applyFont="1" applyFill="1"/>
    <xf numFmtId="0" fontId="17" fillId="2" borderId="0" xfId="0" applyFont="1" applyFill="1" applyBorder="1"/>
    <xf numFmtId="190" fontId="7" fillId="2" borderId="2" xfId="0" applyNumberFormat="1" applyFont="1" applyFill="1" applyBorder="1" applyAlignment="1"/>
    <xf numFmtId="186"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86" fontId="14" fillId="2" borderId="2" xfId="1" applyNumberFormat="1" applyFont="1" applyFill="1" applyBorder="1" applyAlignment="1">
      <alignment horizontal="right"/>
    </xf>
    <xf numFmtId="186"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86" fontId="14" fillId="2" borderId="2" xfId="1" applyNumberFormat="1" applyFont="1" applyFill="1" applyBorder="1" applyAlignment="1"/>
    <xf numFmtId="0" fontId="24" fillId="2" borderId="3" xfId="0" applyFont="1" applyFill="1" applyBorder="1" applyAlignment="1"/>
    <xf numFmtId="190" fontId="14" fillId="2" borderId="14" xfId="0" applyNumberFormat="1" applyFont="1" applyFill="1" applyBorder="1" applyAlignment="1">
      <alignment vertical="center"/>
    </xf>
    <xf numFmtId="186" fontId="10" fillId="2" borderId="15" xfId="1" applyNumberFormat="1" applyFont="1" applyFill="1" applyBorder="1" applyAlignment="1" applyProtection="1">
      <alignment horizontal="right" vertical="center"/>
      <protection locked="0"/>
    </xf>
    <xf numFmtId="190" fontId="20" fillId="2" borderId="0" xfId="0" applyNumberFormat="1" applyFont="1" applyFill="1" applyBorder="1" applyAlignment="1" applyProtection="1">
      <alignment vertical="center"/>
      <protection locked="0"/>
    </xf>
    <xf numFmtId="190" fontId="2" fillId="2" borderId="0" xfId="0" applyNumberFormat="1" applyFont="1" applyFill="1" applyAlignment="1">
      <alignment vertical="center"/>
    </xf>
    <xf numFmtId="190" fontId="4" fillId="2" borderId="0" xfId="0" applyNumberFormat="1" applyFont="1" applyFill="1" applyAlignment="1">
      <alignment horizontal="centerContinuous" vertical="center"/>
    </xf>
    <xf numFmtId="182" fontId="2" fillId="2" borderId="0" xfId="0" applyNumberFormat="1" applyFont="1" applyFill="1" applyAlignment="1">
      <alignment horizontal="centerContinuous" vertical="center"/>
    </xf>
    <xf numFmtId="182" fontId="2" fillId="2" borderId="2" xfId="0" applyNumberFormat="1" applyFont="1" applyFill="1" applyBorder="1" applyAlignment="1" applyProtection="1">
      <alignment vertical="center"/>
      <protection locked="0"/>
    </xf>
    <xf numFmtId="182" fontId="2" fillId="2" borderId="3" xfId="0" applyNumberFormat="1" applyFont="1" applyFill="1" applyBorder="1" applyAlignment="1" applyProtection="1">
      <alignment vertical="center"/>
      <protection locked="0"/>
    </xf>
    <xf numFmtId="190" fontId="2" fillId="2" borderId="1" xfId="0" applyNumberFormat="1" applyFont="1" applyFill="1" applyBorder="1" applyAlignment="1" applyProtection="1">
      <alignment vertical="center"/>
      <protection locked="0"/>
    </xf>
    <xf numFmtId="182" fontId="5" fillId="2" borderId="3" xfId="0" applyNumberFormat="1" applyFont="1" applyFill="1" applyBorder="1" applyAlignment="1" applyProtection="1">
      <alignment horizontal="right" vertical="center"/>
      <protection locked="0"/>
    </xf>
    <xf numFmtId="182" fontId="2" fillId="2" borderId="3" xfId="0" applyNumberFormat="1" applyFont="1" applyFill="1" applyBorder="1" applyAlignment="1" applyProtection="1">
      <alignment horizontal="center" vertical="center"/>
      <protection locked="0"/>
    </xf>
    <xf numFmtId="182" fontId="5" fillId="2" borderId="0" xfId="0" applyNumberFormat="1" applyFont="1" applyFill="1" applyBorder="1" applyAlignment="1">
      <alignment horizontal="left" vertical="center"/>
    </xf>
    <xf numFmtId="190" fontId="14" fillId="2" borderId="10" xfId="0" applyNumberFormat="1" applyFont="1" applyFill="1" applyBorder="1" applyAlignment="1" applyProtection="1">
      <alignment vertical="center"/>
      <protection locked="0"/>
    </xf>
    <xf numFmtId="186" fontId="5" fillId="2" borderId="5" xfId="0" applyNumberFormat="1" applyFont="1" applyFill="1" applyBorder="1" applyAlignment="1" applyProtection="1">
      <alignment horizontal="right" vertical="center"/>
      <protection locked="0"/>
    </xf>
    <xf numFmtId="190" fontId="10" fillId="2" borderId="10" xfId="0" applyNumberFormat="1" applyFont="1" applyFill="1" applyBorder="1" applyProtection="1">
      <protection locked="0"/>
    </xf>
    <xf numFmtId="186" fontId="13" fillId="2" borderId="5" xfId="0" applyNumberFormat="1" applyFont="1" applyFill="1" applyBorder="1" applyProtection="1">
      <protection locked="0"/>
    </xf>
    <xf numFmtId="190" fontId="2" fillId="2" borderId="10" xfId="0" applyNumberFormat="1" applyFont="1" applyFill="1" applyBorder="1" applyProtection="1">
      <protection locked="0"/>
    </xf>
    <xf numFmtId="186" fontId="2" fillId="2" borderId="5" xfId="0" applyNumberFormat="1" applyFont="1" applyFill="1" applyBorder="1"/>
    <xf numFmtId="190" fontId="10" fillId="2" borderId="10" xfId="0" applyNumberFormat="1" applyFont="1" applyFill="1" applyBorder="1" applyAlignment="1" applyProtection="1">
      <alignment vertical="center"/>
      <protection locked="0"/>
    </xf>
    <xf numFmtId="186" fontId="10" fillId="2" borderId="5" xfId="0" applyNumberFormat="1" applyFont="1" applyFill="1" applyBorder="1" applyAlignment="1" applyProtection="1">
      <alignment vertical="center"/>
      <protection locked="0"/>
    </xf>
    <xf numFmtId="182" fontId="10" fillId="2" borderId="0" xfId="0" applyNumberFormat="1" applyFont="1" applyFill="1" applyBorder="1" applyAlignment="1">
      <alignment vertical="center"/>
    </xf>
    <xf numFmtId="190" fontId="14" fillId="2" borderId="14" xfId="0" applyNumberFormat="1" applyFont="1" applyFill="1" applyBorder="1" applyAlignment="1" applyProtection="1">
      <alignment vertical="center"/>
      <protection locked="0"/>
    </xf>
    <xf numFmtId="186" fontId="14" fillId="2" borderId="15" xfId="0" applyNumberFormat="1" applyFont="1" applyFill="1" applyBorder="1" applyAlignment="1" applyProtection="1">
      <alignment vertical="center"/>
      <protection locked="0"/>
    </xf>
    <xf numFmtId="182" fontId="14" fillId="2" borderId="0" xfId="0" applyNumberFormat="1" applyFont="1" applyFill="1" applyBorder="1" applyAlignment="1">
      <alignment vertical="center"/>
    </xf>
    <xf numFmtId="190"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lignment vertical="center"/>
    </xf>
    <xf numFmtId="190" fontId="2" fillId="2" borderId="0" xfId="0" applyNumberFormat="1" applyFont="1" applyFill="1" applyBorder="1"/>
    <xf numFmtId="190" fontId="14" fillId="2" borderId="10" xfId="0" applyNumberFormat="1" applyFont="1" applyFill="1" applyBorder="1" applyAlignment="1">
      <alignment vertical="center"/>
    </xf>
    <xf numFmtId="190" fontId="2" fillId="2" borderId="16" xfId="0" applyNumberFormat="1" applyFont="1" applyFill="1" applyBorder="1" applyProtection="1">
      <protection locked="0"/>
    </xf>
    <xf numFmtId="182" fontId="2" fillId="2" borderId="6" xfId="0" applyNumberFormat="1" applyFont="1" applyFill="1" applyBorder="1" applyAlignment="1">
      <alignment vertical="center"/>
    </xf>
    <xf numFmtId="190" fontId="10" fillId="2" borderId="0" xfId="0" applyNumberFormat="1" applyFont="1" applyFill="1" applyBorder="1" applyAlignment="1">
      <alignment vertical="center"/>
    </xf>
    <xf numFmtId="186" fontId="2" fillId="2" borderId="0" xfId="0" applyNumberFormat="1" applyFont="1" applyFill="1" applyBorder="1" applyProtection="1">
      <protection locked="0"/>
    </xf>
    <xf numFmtId="186" fontId="3" fillId="2" borderId="8" xfId="0" applyNumberFormat="1" applyFont="1" applyFill="1" applyBorder="1" applyProtection="1">
      <protection locked="0"/>
    </xf>
    <xf numFmtId="190" fontId="5" fillId="2" borderId="13" xfId="0" applyNumberFormat="1" applyFont="1" applyFill="1" applyBorder="1" applyAlignment="1">
      <alignment horizontal="left" wrapText="1"/>
    </xf>
    <xf numFmtId="190" fontId="5" fillId="2" borderId="16" xfId="0" applyNumberFormat="1" applyFont="1" applyFill="1" applyBorder="1" applyAlignment="1">
      <alignment horizontal="left" wrapText="1"/>
    </xf>
    <xf numFmtId="190" fontId="2" fillId="2" borderId="10" xfId="0" applyNumberFormat="1" applyFont="1" applyFill="1" applyBorder="1" applyAlignment="1">
      <alignment horizontal="left" wrapText="1" indent="10"/>
    </xf>
    <xf numFmtId="190" fontId="2" fillId="2" borderId="0" xfId="0" applyNumberFormat="1" applyFont="1" applyFill="1" applyBorder="1" applyAlignment="1">
      <alignment horizontal="left" wrapText="1" indent="10"/>
    </xf>
    <xf numFmtId="190" fontId="2" fillId="2" borderId="5" xfId="0" applyNumberFormat="1" applyFont="1" applyFill="1" applyBorder="1" applyAlignment="1">
      <alignment horizontal="left" wrapText="1" indent="10"/>
    </xf>
    <xf numFmtId="0" fontId="26" fillId="2" borderId="0" xfId="0" applyFont="1" applyFill="1" applyBorder="1" applyAlignment="1"/>
    <xf numFmtId="208" fontId="21" fillId="2" borderId="0" xfId="2" applyNumberFormat="1" applyFont="1" applyFill="1" applyBorder="1" applyAlignment="1">
      <alignment horizontal="right"/>
    </xf>
    <xf numFmtId="208" fontId="3" fillId="2" borderId="4" xfId="2" applyNumberFormat="1" applyFont="1" applyFill="1" applyBorder="1" applyAlignment="1" applyProtection="1">
      <protection locked="0"/>
    </xf>
    <xf numFmtId="208" fontId="2" fillId="2" borderId="0" xfId="2" applyNumberFormat="1" applyFont="1" applyFill="1" applyBorder="1" applyAlignment="1" applyProtection="1">
      <alignment horizontal="right"/>
      <protection locked="0"/>
    </xf>
    <xf numFmtId="208" fontId="3" fillId="2" borderId="7" xfId="2" applyNumberFormat="1" applyFont="1" applyFill="1" applyBorder="1" applyAlignment="1"/>
    <xf numFmtId="208" fontId="7" fillId="2" borderId="4" xfId="2" applyNumberFormat="1" applyFont="1" applyFill="1" applyBorder="1" applyAlignment="1" applyProtection="1">
      <protection locked="0"/>
    </xf>
    <xf numFmtId="208" fontId="7" fillId="2" borderId="4" xfId="2" applyNumberFormat="1" applyFont="1" applyFill="1" applyBorder="1" applyAlignment="1">
      <alignment horizontal="right"/>
    </xf>
    <xf numFmtId="208" fontId="3" fillId="2" borderId="4" xfId="2" applyNumberFormat="1" applyFont="1" applyFill="1" applyBorder="1" applyAlignment="1">
      <alignment horizontal="right"/>
    </xf>
    <xf numFmtId="208" fontId="7" fillId="2" borderId="4" xfId="2" applyNumberFormat="1" applyFont="1" applyFill="1" applyBorder="1" applyAlignment="1">
      <alignment horizontal="right" vertical="center"/>
    </xf>
    <xf numFmtId="208" fontId="7" fillId="2" borderId="7" xfId="2" applyNumberFormat="1" applyFont="1" applyFill="1" applyBorder="1" applyAlignment="1">
      <alignment horizontal="right"/>
    </xf>
    <xf numFmtId="208" fontId="3" fillId="2" borderId="4" xfId="2" applyNumberFormat="1" applyFont="1" applyFill="1" applyBorder="1" applyProtection="1">
      <protection locked="0"/>
    </xf>
    <xf numFmtId="208" fontId="7" fillId="2" borderId="4" xfId="2" applyNumberFormat="1" applyFont="1" applyFill="1" applyBorder="1" applyProtection="1">
      <protection locked="0"/>
    </xf>
    <xf numFmtId="208" fontId="7" fillId="2" borderId="8" xfId="2" applyNumberFormat="1" applyFont="1" applyFill="1" applyBorder="1" applyProtection="1">
      <protection locked="0"/>
    </xf>
    <xf numFmtId="208" fontId="3" fillId="2" borderId="5" xfId="2" applyNumberFormat="1" applyFont="1" applyFill="1" applyBorder="1" applyProtection="1">
      <protection locked="0"/>
    </xf>
    <xf numFmtId="208" fontId="7" fillId="2" borderId="5" xfId="2" applyNumberFormat="1" applyFont="1" applyFill="1" applyBorder="1" applyProtection="1">
      <protection locked="0"/>
    </xf>
    <xf numFmtId="208" fontId="3" fillId="2" borderId="8" xfId="2" applyNumberFormat="1" applyFont="1" applyFill="1" applyBorder="1" applyAlignment="1">
      <alignment horizontal="right"/>
    </xf>
    <xf numFmtId="208" fontId="5" fillId="2" borderId="0" xfId="2" applyNumberFormat="1" applyFont="1" applyFill="1" applyBorder="1" applyAlignment="1">
      <alignment vertical="center"/>
    </xf>
    <xf numFmtId="182" fontId="2" fillId="2" borderId="1" xfId="0" applyNumberFormat="1" applyFont="1" applyFill="1" applyBorder="1" applyAlignment="1" applyProtection="1">
      <alignment horizontal="center" vertical="center"/>
      <protection locked="0"/>
    </xf>
    <xf numFmtId="208" fontId="3" fillId="2" borderId="4" xfId="2" applyNumberFormat="1" applyFont="1" applyFill="1" applyBorder="1" applyAlignment="1">
      <alignment horizontal="right" vertical="center"/>
    </xf>
    <xf numFmtId="186" fontId="13" fillId="2" borderId="4" xfId="0" applyNumberFormat="1" applyFont="1" applyFill="1" applyBorder="1" applyProtection="1">
      <protection locked="0"/>
    </xf>
    <xf numFmtId="186" fontId="3" fillId="2" borderId="7" xfId="1" applyNumberFormat="1" applyFont="1" applyFill="1" applyBorder="1" applyAlignment="1">
      <alignment horizontal="right"/>
    </xf>
    <xf numFmtId="208" fontId="3" fillId="2" borderId="7" xfId="2" applyNumberFormat="1" applyFont="1" applyFill="1" applyBorder="1" applyAlignment="1">
      <alignment horizontal="right"/>
    </xf>
    <xf numFmtId="208" fontId="3" fillId="2" borderId="8" xfId="2" applyNumberFormat="1" applyFont="1" applyFill="1" applyBorder="1" applyProtection="1">
      <protection locked="0"/>
    </xf>
    <xf numFmtId="190"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208" fontId="2" fillId="2" borderId="0" xfId="2" applyNumberFormat="1" applyFont="1" applyFill="1" applyBorder="1" applyAlignment="1">
      <alignment horizontal="center"/>
    </xf>
    <xf numFmtId="208" fontId="2" fillId="2" borderId="0" xfId="2" applyNumberFormat="1" applyFont="1" applyFill="1" applyBorder="1"/>
    <xf numFmtId="208" fontId="10" fillId="2" borderId="0" xfId="2" applyNumberFormat="1" applyFont="1" applyFill="1" applyBorder="1"/>
    <xf numFmtId="208" fontId="5" fillId="2" borderId="0" xfId="2" applyNumberFormat="1" applyFont="1" applyFill="1" applyBorder="1"/>
    <xf numFmtId="208" fontId="10" fillId="2" borderId="0" xfId="2" applyNumberFormat="1" applyFont="1" applyFill="1" applyBorder="1" applyAlignment="1">
      <alignment vertical="center"/>
    </xf>
    <xf numFmtId="208" fontId="22" fillId="2" borderId="0" xfId="2" applyNumberFormat="1" applyFont="1" applyFill="1" applyBorder="1" applyAlignment="1">
      <alignment horizontal="center" vertical="center"/>
    </xf>
    <xf numFmtId="208" fontId="14" fillId="2" borderId="0" xfId="2" applyNumberFormat="1" applyFont="1" applyFill="1" applyBorder="1" applyAlignment="1">
      <alignment horizontal="right" vertical="center"/>
    </xf>
    <xf numFmtId="208" fontId="3" fillId="2" borderId="0" xfId="2" applyNumberFormat="1" applyFont="1" applyFill="1" applyBorder="1" applyAlignment="1">
      <alignment horizontal="right"/>
    </xf>
    <xf numFmtId="208" fontId="14" fillId="2" borderId="0" xfId="2" applyNumberFormat="1" applyFont="1" applyFill="1" applyBorder="1" applyAlignment="1">
      <alignment horizontal="right"/>
    </xf>
    <xf numFmtId="208" fontId="10" fillId="2" borderId="0" xfId="2" applyNumberFormat="1" applyFont="1" applyFill="1" applyBorder="1" applyAlignment="1" applyProtection="1">
      <alignment horizontal="right" vertical="center"/>
      <protection locked="0"/>
    </xf>
    <xf numFmtId="186" fontId="7" fillId="2" borderId="0" xfId="1" applyNumberFormat="1" applyFont="1" applyFill="1" applyBorder="1" applyAlignment="1">
      <alignment horizontal="right"/>
    </xf>
    <xf numFmtId="208" fontId="7" fillId="2" borderId="0" xfId="2" applyNumberFormat="1" applyFont="1" applyFill="1" applyBorder="1" applyAlignment="1">
      <alignment horizontal="right"/>
    </xf>
    <xf numFmtId="186" fontId="7" fillId="2" borderId="0" xfId="0" applyNumberFormat="1" applyFont="1" applyFill="1" applyBorder="1" applyProtection="1">
      <protection locked="0"/>
    </xf>
    <xf numFmtId="208" fontId="7" fillId="2" borderId="0" xfId="2" applyNumberFormat="1" applyFont="1" applyFill="1" applyBorder="1" applyProtection="1">
      <protection locked="0"/>
    </xf>
    <xf numFmtId="190" fontId="14" fillId="2" borderId="11" xfId="0" applyNumberFormat="1" applyFont="1" applyFill="1" applyBorder="1" applyAlignment="1">
      <alignment horizontal="center" vertical="center"/>
    </xf>
    <xf numFmtId="186" fontId="5" fillId="2" borderId="0" xfId="0" applyNumberFormat="1" applyFont="1" applyFill="1" applyBorder="1" applyProtection="1">
      <protection locked="0"/>
    </xf>
    <xf numFmtId="208" fontId="5" fillId="2" borderId="0" xfId="2" applyNumberFormat="1" applyFont="1" applyFill="1" applyBorder="1" applyProtection="1">
      <protection locked="0"/>
    </xf>
    <xf numFmtId="208" fontId="2" fillId="2" borderId="0" xfId="2" applyNumberFormat="1" applyFont="1" applyFill="1" applyBorder="1" applyProtection="1">
      <protection locked="0"/>
    </xf>
    <xf numFmtId="0" fontId="14" fillId="2" borderId="0" xfId="0" applyFont="1" applyFill="1" applyBorder="1"/>
    <xf numFmtId="186" fontId="14" fillId="2" borderId="0" xfId="1" applyNumberFormat="1" applyFont="1" applyFill="1" applyBorder="1" applyAlignment="1"/>
    <xf numFmtId="0" fontId="14" fillId="2" borderId="2" xfId="0" applyFont="1" applyFill="1" applyBorder="1"/>
    <xf numFmtId="182" fontId="12" fillId="2" borderId="7" xfId="0" applyNumberFormat="1" applyFont="1" applyFill="1" applyBorder="1" applyAlignment="1">
      <alignment horizontal="center"/>
    </xf>
    <xf numFmtId="182" fontId="12" fillId="2" borderId="8" xfId="0" applyNumberFormat="1" applyFont="1" applyFill="1" applyBorder="1" applyAlignment="1">
      <alignment horizontal="center"/>
    </xf>
    <xf numFmtId="186" fontId="28" fillId="2" borderId="7" xfId="1" applyNumberFormat="1" applyFont="1" applyFill="1" applyBorder="1" applyAlignment="1">
      <alignment horizontal="right"/>
    </xf>
    <xf numFmtId="186" fontId="12" fillId="2" borderId="4" xfId="1" applyNumberFormat="1" applyFont="1" applyFill="1" applyBorder="1" applyAlignment="1">
      <alignment horizontal="right"/>
    </xf>
    <xf numFmtId="186" fontId="28" fillId="2" borderId="4" xfId="1" applyNumberFormat="1" applyFont="1" applyFill="1" applyBorder="1" applyAlignment="1">
      <alignment horizontal="right"/>
    </xf>
    <xf numFmtId="186" fontId="28" fillId="2" borderId="8" xfId="1" applyNumberFormat="1" applyFont="1" applyFill="1" applyBorder="1" applyAlignment="1">
      <alignment horizontal="right"/>
    </xf>
    <xf numFmtId="186" fontId="12" fillId="2" borderId="4" xfId="0" applyNumberFormat="1" applyFont="1" applyFill="1" applyBorder="1" applyProtection="1">
      <protection locked="0"/>
    </xf>
    <xf numFmtId="186" fontId="28" fillId="2" borderId="4" xfId="0" applyNumberFormat="1" applyFont="1" applyFill="1" applyBorder="1" applyProtection="1">
      <protection locked="0"/>
    </xf>
    <xf numFmtId="186" fontId="12" fillId="2" borderId="4" xfId="1" applyNumberFormat="1" applyFont="1" applyFill="1" applyBorder="1" applyAlignment="1">
      <alignment horizontal="right" vertical="center"/>
    </xf>
    <xf numFmtId="186" fontId="12" fillId="2" borderId="7" xfId="1" applyNumberFormat="1" applyFont="1" applyFill="1" applyBorder="1" applyAlignment="1">
      <alignment horizontal="right"/>
    </xf>
    <xf numFmtId="190" fontId="10" fillId="2" borderId="11" xfId="0" applyNumberFormat="1" applyFont="1" applyFill="1" applyBorder="1" applyAlignment="1">
      <alignment vertical="center"/>
    </xf>
    <xf numFmtId="0" fontId="24" fillId="2" borderId="5" xfId="0" applyFont="1" applyFill="1" applyBorder="1" applyAlignment="1"/>
    <xf numFmtId="186" fontId="14" fillId="2" borderId="12" xfId="1" applyNumberFormat="1" applyFont="1" applyFill="1" applyBorder="1" applyAlignment="1"/>
    <xf numFmtId="0" fontId="24" fillId="2" borderId="9" xfId="0" applyFont="1" applyFill="1" applyBorder="1" applyAlignment="1"/>
    <xf numFmtId="190" fontId="10" fillId="2" borderId="1" xfId="0" applyNumberFormat="1" applyFont="1" applyFill="1" applyBorder="1" applyProtection="1">
      <protection locked="0"/>
    </xf>
    <xf numFmtId="208" fontId="7" fillId="2" borderId="8" xfId="2" applyNumberFormat="1" applyFont="1" applyFill="1" applyBorder="1" applyAlignment="1">
      <alignment horizontal="right" vertical="center"/>
    </xf>
    <xf numFmtId="186" fontId="7" fillId="2" borderId="4" xfId="0" applyNumberFormat="1" applyFont="1" applyFill="1" applyBorder="1"/>
    <xf numFmtId="186" fontId="28" fillId="2" borderId="4" xfId="0" applyNumberFormat="1" applyFont="1" applyFill="1" applyBorder="1"/>
    <xf numFmtId="208" fontId="7" fillId="2" borderId="4" xfId="2" applyNumberFormat="1" applyFont="1" applyFill="1" applyBorder="1"/>
    <xf numFmtId="186" fontId="3" fillId="2" borderId="4" xfId="0" applyNumberFormat="1" applyFont="1" applyFill="1" applyBorder="1"/>
    <xf numFmtId="208" fontId="3" fillId="2" borderId="4" xfId="2" applyNumberFormat="1" applyFont="1" applyFill="1" applyBorder="1"/>
    <xf numFmtId="208" fontId="3" fillId="2" borderId="7" xfId="2" applyNumberFormat="1" applyFont="1" applyFill="1" applyBorder="1" applyProtection="1">
      <protection locked="0"/>
    </xf>
    <xf numFmtId="186" fontId="7" fillId="2" borderId="11" xfId="0" applyNumberFormat="1" applyFont="1" applyFill="1" applyBorder="1" applyProtection="1">
      <protection locked="0"/>
    </xf>
    <xf numFmtId="208" fontId="3" fillId="2" borderId="4" xfId="2" applyNumberFormat="1" applyFont="1" applyFill="1" applyBorder="1" applyAlignment="1">
      <alignment horizontal="center"/>
    </xf>
    <xf numFmtId="208" fontId="7" fillId="2" borderId="8" xfId="2" applyNumberFormat="1" applyFont="1" applyFill="1" applyBorder="1" applyAlignment="1">
      <alignment vertical="center"/>
    </xf>
    <xf numFmtId="208" fontId="30" fillId="2" borderId="2" xfId="2" applyNumberFormat="1" applyFont="1" applyFill="1" applyBorder="1" applyAlignment="1">
      <alignment horizontal="right"/>
    </xf>
    <xf numFmtId="208" fontId="31" fillId="2" borderId="3" xfId="2" applyNumberFormat="1" applyFont="1" applyFill="1" applyBorder="1" applyAlignment="1">
      <alignment horizontal="right"/>
    </xf>
    <xf numFmtId="208" fontId="31" fillId="2" borderId="2" xfId="2" applyNumberFormat="1" applyFont="1" applyFill="1" applyBorder="1" applyAlignment="1">
      <alignment horizontal="right"/>
    </xf>
    <xf numFmtId="186" fontId="31" fillId="2" borderId="0" xfId="1" applyNumberFormat="1" applyFont="1" applyFill="1" applyBorder="1" applyAlignment="1">
      <alignment horizontal="right"/>
    </xf>
    <xf numFmtId="208" fontId="31" fillId="2" borderId="0" xfId="2" applyNumberFormat="1" applyFont="1" applyFill="1" applyBorder="1" applyAlignment="1">
      <alignment horizontal="right"/>
    </xf>
    <xf numFmtId="208" fontId="31" fillId="2" borderId="11" xfId="2" applyNumberFormat="1" applyFont="1" applyFill="1" applyBorder="1" applyAlignment="1">
      <alignment horizontal="right"/>
    </xf>
    <xf numFmtId="186" fontId="30" fillId="2" borderId="4" xfId="1" applyNumberFormat="1" applyFont="1" applyFill="1" applyBorder="1" applyAlignment="1">
      <alignment horizontal="right"/>
    </xf>
    <xf numFmtId="208" fontId="30" fillId="2" borderId="4" xfId="2" applyNumberFormat="1" applyFont="1" applyFill="1" applyBorder="1" applyAlignment="1">
      <alignment horizontal="right"/>
    </xf>
    <xf numFmtId="186" fontId="30" fillId="2" borderId="8" xfId="1" applyNumberFormat="1" applyFont="1" applyFill="1" applyBorder="1" applyAlignment="1">
      <alignment horizontal="right"/>
    </xf>
    <xf numFmtId="208" fontId="30" fillId="2" borderId="8" xfId="2" applyNumberFormat="1" applyFont="1" applyFill="1" applyBorder="1" applyAlignment="1">
      <alignment horizontal="right"/>
    </xf>
    <xf numFmtId="0" fontId="29" fillId="2" borderId="0" xfId="0" applyFont="1" applyFill="1" applyBorder="1" applyAlignment="1"/>
    <xf numFmtId="208" fontId="29" fillId="2" borderId="0" xfId="2" applyNumberFormat="1" applyFont="1" applyFill="1" applyBorder="1" applyAlignment="1"/>
    <xf numFmtId="208" fontId="31" fillId="2" borderId="17" xfId="2" applyNumberFormat="1" applyFont="1" applyFill="1" applyBorder="1" applyAlignment="1" applyProtection="1">
      <alignment horizontal="right" vertical="center"/>
      <protection locked="0"/>
    </xf>
    <xf numFmtId="186" fontId="3" fillId="2" borderId="18" xfId="0" applyNumberFormat="1" applyFont="1" applyFill="1" applyBorder="1" applyAlignment="1">
      <alignment vertical="center"/>
    </xf>
    <xf numFmtId="186" fontId="3" fillId="2" borderId="5" xfId="0" applyNumberFormat="1" applyFont="1" applyFill="1" applyBorder="1"/>
    <xf numFmtId="186" fontId="7" fillId="2" borderId="19" xfId="0" applyNumberFormat="1" applyFont="1" applyFill="1" applyBorder="1" applyAlignment="1">
      <alignment vertical="center"/>
    </xf>
    <xf numFmtId="208" fontId="7" fillId="2" borderId="17" xfId="2" applyNumberFormat="1" applyFont="1" applyFill="1" applyBorder="1" applyAlignment="1">
      <alignment vertical="center"/>
    </xf>
    <xf numFmtId="182" fontId="2" fillId="2" borderId="0" xfId="0" applyNumberFormat="1" applyFont="1" applyFill="1" applyAlignment="1">
      <alignment horizontal="right" vertical="center"/>
    </xf>
    <xf numFmtId="182" fontId="2" fillId="2" borderId="0" xfId="0" applyNumberFormat="1" applyFont="1" applyFill="1" applyAlignment="1">
      <alignment horizontal="left" vertical="center"/>
    </xf>
    <xf numFmtId="190" fontId="14" fillId="2" borderId="8" xfId="0" applyNumberFormat="1" applyFont="1" applyFill="1" applyBorder="1" applyAlignment="1">
      <alignment wrapText="1"/>
    </xf>
    <xf numFmtId="190" fontId="7" fillId="2" borderId="4" xfId="0" applyNumberFormat="1" applyFont="1" applyFill="1" applyBorder="1"/>
    <xf numFmtId="190" fontId="3" fillId="2" borderId="0" xfId="0" applyNumberFormat="1" applyFont="1" applyFill="1" applyBorder="1" applyAlignment="1"/>
    <xf numFmtId="186" fontId="5" fillId="2" borderId="0" xfId="1" applyNumberFormat="1" applyFont="1" applyFill="1" applyBorder="1" applyAlignment="1">
      <alignment horizontal="right" vertical="top"/>
    </xf>
    <xf numFmtId="208" fontId="5" fillId="2" borderId="0" xfId="2" applyNumberFormat="1" applyFont="1" applyFill="1" applyBorder="1" applyAlignment="1">
      <alignment horizontal="right" vertical="top"/>
    </xf>
    <xf numFmtId="190" fontId="2" fillId="0" borderId="4" xfId="0" applyNumberFormat="1" applyFont="1" applyFill="1" applyBorder="1" applyAlignment="1"/>
    <xf numFmtId="190" fontId="2" fillId="0" borderId="4" xfId="0" applyNumberFormat="1" applyFont="1" applyFill="1" applyBorder="1"/>
    <xf numFmtId="186" fontId="28" fillId="2" borderId="0" xfId="1" applyNumberFormat="1" applyFont="1" applyFill="1" applyBorder="1" applyAlignment="1">
      <alignment horizontal="right" vertical="center"/>
    </xf>
    <xf numFmtId="208" fontId="7" fillId="2" borderId="0" xfId="2" applyNumberFormat="1" applyFont="1" applyFill="1" applyBorder="1" applyAlignment="1">
      <alignment horizontal="right" vertical="center"/>
    </xf>
    <xf numFmtId="190" fontId="5" fillId="2" borderId="4" xfId="0" applyNumberFormat="1" applyFont="1" applyFill="1" applyBorder="1" applyAlignment="1">
      <alignment horizontal="left"/>
    </xf>
    <xf numFmtId="190" fontId="5" fillId="2" borderId="10" xfId="0" applyNumberFormat="1" applyFont="1" applyFill="1" applyBorder="1"/>
    <xf numFmtId="186" fontId="7" fillId="2" borderId="13" xfId="0" applyNumberFormat="1" applyFont="1" applyFill="1" applyBorder="1" applyProtection="1">
      <protection locked="0"/>
    </xf>
    <xf numFmtId="186" fontId="7" fillId="2" borderId="16" xfId="0" applyNumberFormat="1" applyFont="1" applyFill="1" applyBorder="1" applyProtection="1">
      <protection locked="0"/>
    </xf>
    <xf numFmtId="186" fontId="7" fillId="2" borderId="7" xfId="0" applyNumberFormat="1" applyFont="1" applyFill="1" applyBorder="1" applyProtection="1">
      <protection locked="0"/>
    </xf>
    <xf numFmtId="186"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208" fontId="31" fillId="2" borderId="18" xfId="2" applyNumberFormat="1" applyFont="1" applyFill="1" applyBorder="1" applyAlignment="1">
      <alignment horizontal="right"/>
    </xf>
    <xf numFmtId="208" fontId="3" fillId="2" borderId="5" xfId="2" applyNumberFormat="1" applyFont="1" applyFill="1" applyBorder="1" applyAlignment="1" applyProtection="1">
      <alignment horizontal="right"/>
      <protection locked="0"/>
    </xf>
    <xf numFmtId="182" fontId="2" fillId="2" borderId="0" xfId="0" applyNumberFormat="1" applyFont="1" applyFill="1" applyBorder="1" applyAlignment="1" applyProtection="1">
      <alignment horizontal="right"/>
      <protection locked="0"/>
    </xf>
    <xf numFmtId="190" fontId="2" fillId="2" borderId="0" xfId="0" applyNumberFormat="1" applyFont="1" applyFill="1" applyAlignment="1">
      <alignment horizontal="right"/>
    </xf>
    <xf numFmtId="190" fontId="2" fillId="2" borderId="0" xfId="0" applyNumberFormat="1" applyFont="1" applyFill="1" applyBorder="1" applyAlignment="1" applyProtection="1">
      <alignment horizontal="right"/>
      <protection locked="0"/>
    </xf>
    <xf numFmtId="208" fontId="27" fillId="2" borderId="4" xfId="2" applyNumberFormat="1" applyFont="1" applyFill="1" applyBorder="1" applyAlignment="1">
      <alignment horizontal="right"/>
    </xf>
    <xf numFmtId="208" fontId="7" fillId="2" borderId="8" xfId="2" applyNumberFormat="1" applyFont="1" applyFill="1" applyBorder="1" applyAlignment="1">
      <alignment horizontal="right"/>
    </xf>
    <xf numFmtId="210" fontId="7" fillId="2" borderId="7" xfId="1" applyNumberFormat="1" applyFont="1" applyFill="1" applyBorder="1" applyAlignment="1">
      <alignment horizontal="right"/>
    </xf>
    <xf numFmtId="210" fontId="28" fillId="2" borderId="7" xfId="1" applyNumberFormat="1" applyFont="1" applyFill="1" applyBorder="1" applyAlignment="1">
      <alignment horizontal="right"/>
    </xf>
    <xf numFmtId="210" fontId="3" fillId="2" borderId="4" xfId="1" applyNumberFormat="1" applyFont="1" applyFill="1" applyBorder="1" applyAlignment="1">
      <alignment horizontal="right"/>
    </xf>
    <xf numFmtId="210" fontId="12" fillId="2" borderId="4" xfId="1" applyNumberFormat="1" applyFont="1" applyFill="1" applyBorder="1" applyAlignment="1">
      <alignment horizontal="right"/>
    </xf>
    <xf numFmtId="210" fontId="7" fillId="2" borderId="4" xfId="1" applyNumberFormat="1" applyFont="1" applyFill="1" applyBorder="1" applyAlignment="1">
      <alignment horizontal="right"/>
    </xf>
    <xf numFmtId="210" fontId="28" fillId="2" borderId="4" xfId="1" applyNumberFormat="1" applyFont="1" applyFill="1" applyBorder="1" applyAlignment="1">
      <alignment horizontal="right"/>
    </xf>
    <xf numFmtId="210" fontId="7" fillId="2" borderId="8" xfId="1" applyNumberFormat="1" applyFont="1" applyFill="1" applyBorder="1" applyAlignment="1">
      <alignment horizontal="right"/>
    </xf>
    <xf numFmtId="210" fontId="28" fillId="2" borderId="8" xfId="1" applyNumberFormat="1" applyFont="1" applyFill="1" applyBorder="1" applyAlignment="1">
      <alignment horizontal="right"/>
    </xf>
    <xf numFmtId="210" fontId="3" fillId="2" borderId="4" xfId="1" applyNumberFormat="1" applyFont="1" applyFill="1" applyBorder="1" applyAlignment="1">
      <alignment horizontal="right" vertical="center"/>
    </xf>
    <xf numFmtId="210" fontId="12" fillId="2" borderId="4" xfId="1" applyNumberFormat="1" applyFont="1" applyFill="1" applyBorder="1" applyAlignment="1">
      <alignment horizontal="right" vertical="center"/>
    </xf>
    <xf numFmtId="210" fontId="7" fillId="2" borderId="4" xfId="1" applyNumberFormat="1" applyFont="1" applyFill="1" applyBorder="1" applyAlignment="1">
      <alignment horizontal="right" vertical="center"/>
    </xf>
    <xf numFmtId="210" fontId="28" fillId="2" borderId="4" xfId="1" applyNumberFormat="1" applyFont="1" applyFill="1" applyBorder="1" applyAlignment="1">
      <alignment horizontal="right" vertical="center"/>
    </xf>
    <xf numFmtId="210" fontId="7" fillId="2" borderId="8" xfId="1" applyNumberFormat="1" applyFont="1" applyFill="1" applyBorder="1" applyAlignment="1">
      <alignment horizontal="right" vertical="center"/>
    </xf>
    <xf numFmtId="210" fontId="28" fillId="2" borderId="8" xfId="1" applyNumberFormat="1" applyFont="1" applyFill="1" applyBorder="1" applyAlignment="1">
      <alignment horizontal="right" vertical="center"/>
    </xf>
    <xf numFmtId="210" fontId="3" fillId="2" borderId="4" xfId="0" applyNumberFormat="1" applyFont="1" applyFill="1" applyBorder="1"/>
    <xf numFmtId="210" fontId="12" fillId="2" borderId="4" xfId="0" applyNumberFormat="1" applyFont="1" applyFill="1" applyBorder="1"/>
    <xf numFmtId="210" fontId="7" fillId="2" borderId="4" xfId="0" applyNumberFormat="1" applyFont="1" applyFill="1" applyBorder="1"/>
    <xf numFmtId="210" fontId="28" fillId="2" borderId="4" xfId="0" applyNumberFormat="1" applyFont="1" applyFill="1" applyBorder="1"/>
    <xf numFmtId="210" fontId="2" fillId="2" borderId="4" xfId="0" applyNumberFormat="1" applyFont="1" applyFill="1" applyBorder="1" applyAlignment="1"/>
    <xf numFmtId="210" fontId="3" fillId="2" borderId="4" xfId="0" applyNumberFormat="1" applyFont="1" applyFill="1" applyBorder="1" applyProtection="1">
      <protection locked="0"/>
    </xf>
    <xf numFmtId="210" fontId="12" fillId="2" borderId="4" xfId="0" applyNumberFormat="1" applyFont="1" applyFill="1" applyBorder="1" applyProtection="1">
      <protection locked="0"/>
    </xf>
    <xf numFmtId="210" fontId="7" fillId="2" borderId="4" xfId="0" applyNumberFormat="1" applyFont="1" applyFill="1" applyBorder="1" applyProtection="1">
      <protection locked="0"/>
    </xf>
    <xf numFmtId="210" fontId="28" fillId="2" borderId="4" xfId="0" applyNumberFormat="1" applyFont="1" applyFill="1" applyBorder="1" applyProtection="1">
      <protection locked="0"/>
    </xf>
    <xf numFmtId="210" fontId="3" fillId="2" borderId="0" xfId="0" applyNumberFormat="1" applyFont="1" applyFill="1"/>
    <xf numFmtId="210" fontId="7" fillId="2" borderId="8" xfId="0" applyNumberFormat="1" applyFont="1" applyFill="1" applyBorder="1" applyProtection="1">
      <protection locked="0"/>
    </xf>
    <xf numFmtId="210" fontId="28" fillId="2" borderId="8" xfId="0" applyNumberFormat="1" applyFont="1" applyFill="1" applyBorder="1" applyProtection="1">
      <protection locked="0"/>
    </xf>
    <xf numFmtId="210" fontId="12" fillId="2" borderId="5" xfId="0" applyNumberFormat="1" applyFont="1" applyFill="1" applyBorder="1" applyProtection="1">
      <protection locked="0"/>
    </xf>
    <xf numFmtId="210" fontId="3" fillId="2" borderId="0" xfId="0" applyNumberFormat="1" applyFont="1" applyFill="1" applyBorder="1" applyProtection="1">
      <protection locked="0"/>
    </xf>
    <xf numFmtId="210" fontId="28" fillId="2" borderId="5" xfId="0" applyNumberFormat="1" applyFont="1" applyFill="1" applyBorder="1" applyProtection="1">
      <protection locked="0"/>
    </xf>
    <xf numFmtId="210" fontId="2" fillId="2" borderId="4" xfId="0" applyNumberFormat="1" applyFont="1" applyFill="1" applyBorder="1" applyAlignment="1">
      <alignment horizontal="left"/>
    </xf>
    <xf numFmtId="210" fontId="3" fillId="2" borderId="4" xfId="0" applyNumberFormat="1" applyFont="1" applyFill="1" applyBorder="1" applyAlignment="1" applyProtection="1">
      <alignment horizontal="right"/>
      <protection locked="0"/>
    </xf>
    <xf numFmtId="210" fontId="12" fillId="2" borderId="5" xfId="0" applyNumberFormat="1" applyFont="1" applyFill="1" applyBorder="1" applyAlignment="1" applyProtection="1">
      <alignment horizontal="right"/>
      <protection locked="0"/>
    </xf>
    <xf numFmtId="210" fontId="3" fillId="2" borderId="7" xfId="0" applyNumberFormat="1" applyFont="1" applyFill="1" applyBorder="1" applyProtection="1">
      <protection locked="0"/>
    </xf>
    <xf numFmtId="210" fontId="12" fillId="2" borderId="7" xfId="0" applyNumberFormat="1" applyFont="1" applyFill="1" applyBorder="1" applyProtection="1">
      <protection locked="0"/>
    </xf>
    <xf numFmtId="210" fontId="3" fillId="2" borderId="8" xfId="0" applyNumberFormat="1" applyFont="1" applyFill="1" applyBorder="1" applyProtection="1">
      <protection locked="0"/>
    </xf>
    <xf numFmtId="210" fontId="12" fillId="2" borderId="8" xfId="0" applyNumberFormat="1" applyFont="1" applyFill="1" applyBorder="1" applyProtection="1">
      <protection locked="0"/>
    </xf>
    <xf numFmtId="210" fontId="7" fillId="2" borderId="11" xfId="0" applyNumberFormat="1" applyFont="1" applyFill="1" applyBorder="1" applyProtection="1">
      <protection locked="0"/>
    </xf>
    <xf numFmtId="210" fontId="28" fillId="2" borderId="3" xfId="0" applyNumberFormat="1" applyFont="1" applyFill="1" applyBorder="1" applyProtection="1">
      <protection locked="0"/>
    </xf>
    <xf numFmtId="210" fontId="3" fillId="2" borderId="4" xfId="0" applyNumberFormat="1" applyFont="1" applyFill="1" applyBorder="1" applyAlignment="1">
      <alignment horizontal="center"/>
    </xf>
    <xf numFmtId="210" fontId="7" fillId="2" borderId="8" xfId="0" applyNumberFormat="1" applyFont="1" applyFill="1" applyBorder="1" applyAlignment="1">
      <alignment vertical="center"/>
    </xf>
    <xf numFmtId="210" fontId="7" fillId="2" borderId="10" xfId="1" applyNumberFormat="1" applyFont="1" applyFill="1" applyBorder="1" applyAlignment="1" applyProtection="1">
      <protection locked="0"/>
    </xf>
    <xf numFmtId="210" fontId="3" fillId="2" borderId="10" xfId="1" applyNumberFormat="1" applyFont="1" applyFill="1" applyBorder="1" applyAlignment="1" applyProtection="1">
      <protection locked="0"/>
    </xf>
    <xf numFmtId="210" fontId="30" fillId="2" borderId="2" xfId="1" applyNumberFormat="1" applyFont="1" applyFill="1" applyBorder="1" applyAlignment="1">
      <alignment horizontal="right"/>
    </xf>
    <xf numFmtId="210" fontId="31" fillId="2" borderId="3" xfId="1" applyNumberFormat="1" applyFont="1" applyFill="1" applyBorder="1" applyAlignment="1">
      <alignment horizontal="right"/>
    </xf>
    <xf numFmtId="210" fontId="31" fillId="2" borderId="2" xfId="1" applyNumberFormat="1" applyFont="1" applyFill="1" applyBorder="1" applyAlignment="1">
      <alignment horizontal="right"/>
    </xf>
    <xf numFmtId="210" fontId="31" fillId="2" borderId="17" xfId="1" applyNumberFormat="1" applyFont="1" applyFill="1" applyBorder="1" applyAlignment="1" applyProtection="1">
      <alignment horizontal="right" vertical="center"/>
      <protection locked="0"/>
    </xf>
    <xf numFmtId="210" fontId="31" fillId="2" borderId="0" xfId="1" applyNumberFormat="1" applyFont="1" applyFill="1" applyBorder="1" applyAlignment="1">
      <alignment horizontal="right"/>
    </xf>
    <xf numFmtId="210" fontId="31" fillId="2" borderId="11" xfId="1" applyNumberFormat="1" applyFont="1" applyFill="1" applyBorder="1" applyAlignment="1">
      <alignment horizontal="right"/>
    </xf>
    <xf numFmtId="210" fontId="30" fillId="2" borderId="4" xfId="1" applyNumberFormat="1" applyFont="1" applyFill="1" applyBorder="1" applyAlignment="1">
      <alignment horizontal="right"/>
    </xf>
    <xf numFmtId="210" fontId="30" fillId="2" borderId="8" xfId="1" applyNumberFormat="1" applyFont="1" applyFill="1" applyBorder="1" applyAlignment="1">
      <alignment horizontal="right"/>
    </xf>
    <xf numFmtId="210" fontId="3" fillId="2" borderId="13" xfId="1" applyNumberFormat="1" applyFont="1" applyFill="1" applyBorder="1" applyAlignment="1"/>
    <xf numFmtId="210" fontId="31" fillId="2" borderId="18" xfId="1" applyNumberFormat="1" applyFont="1" applyFill="1" applyBorder="1" applyAlignment="1">
      <alignment horizontal="right"/>
    </xf>
    <xf numFmtId="182" fontId="3" fillId="2" borderId="11" xfId="0" applyNumberFormat="1" applyFont="1" applyFill="1" applyBorder="1" applyAlignment="1">
      <alignment horizontal="center"/>
    </xf>
    <xf numFmtId="190" fontId="21" fillId="2" borderId="4" xfId="0" applyNumberFormat="1" applyFont="1" applyFill="1" applyBorder="1"/>
    <xf numFmtId="182" fontId="2" fillId="2" borderId="11" xfId="0" applyNumberFormat="1" applyFont="1" applyFill="1" applyBorder="1" applyAlignment="1" applyProtection="1">
      <alignment horizontal="center" vertical="center"/>
      <protection locked="0"/>
    </xf>
    <xf numFmtId="186" fontId="12" fillId="2" borderId="8" xfId="1" applyNumberFormat="1" applyFont="1" applyFill="1" applyBorder="1" applyAlignment="1">
      <alignment horizontal="right"/>
    </xf>
    <xf numFmtId="186" fontId="3" fillId="2" borderId="10" xfId="1" applyNumberFormat="1" applyFont="1" applyFill="1" applyBorder="1" applyAlignment="1">
      <alignment horizontal="right"/>
    </xf>
    <xf numFmtId="208" fontId="3" fillId="2" borderId="5" xfId="2" applyNumberFormat="1" applyFont="1" applyFill="1" applyBorder="1" applyAlignment="1">
      <alignment horizontal="right"/>
    </xf>
    <xf numFmtId="186" fontId="3" fillId="2" borderId="10" xfId="1" applyNumberFormat="1" applyFont="1" applyFill="1" applyBorder="1" applyAlignment="1">
      <alignment horizontal="right" vertical="center"/>
    </xf>
    <xf numFmtId="208" fontId="3" fillId="2" borderId="5" xfId="2" applyNumberFormat="1" applyFont="1" applyFill="1" applyBorder="1" applyAlignment="1">
      <alignment horizontal="right" vertical="center"/>
    </xf>
    <xf numFmtId="208" fontId="3" fillId="2" borderId="8" xfId="2" applyNumberFormat="1" applyFont="1" applyFill="1" applyBorder="1" applyAlignment="1">
      <alignment horizontal="right" vertical="center"/>
    </xf>
    <xf numFmtId="186" fontId="3" fillId="2" borderId="0" xfId="1" applyNumberFormat="1" applyFont="1" applyFill="1" applyBorder="1" applyAlignment="1">
      <alignment horizontal="right" vertical="center"/>
    </xf>
    <xf numFmtId="182" fontId="3" fillId="2" borderId="0" xfId="0" applyNumberFormat="1" applyFont="1" applyFill="1" applyAlignment="1">
      <alignment horizontal="centerContinuous"/>
    </xf>
    <xf numFmtId="182" fontId="3" fillId="2" borderId="0" xfId="0" applyNumberFormat="1" applyFont="1" applyFill="1"/>
    <xf numFmtId="182" fontId="3" fillId="2" borderId="3" xfId="0" applyNumberFormat="1" applyFont="1" applyFill="1" applyBorder="1" applyAlignment="1">
      <alignment horizontal="left"/>
    </xf>
    <xf numFmtId="208" fontId="3" fillId="2" borderId="9" xfId="2" applyNumberFormat="1" applyFont="1" applyFill="1" applyBorder="1" applyProtection="1">
      <protection locked="0"/>
    </xf>
    <xf numFmtId="182" fontId="3" fillId="2" borderId="2" xfId="0" applyNumberFormat="1" applyFont="1" applyFill="1" applyBorder="1" applyAlignment="1">
      <alignment horizontal="left"/>
    </xf>
    <xf numFmtId="186" fontId="2" fillId="2" borderId="4" xfId="0" applyNumberFormat="1" applyFont="1" applyFill="1" applyBorder="1" applyAlignment="1" applyProtection="1">
      <alignment vertical="center"/>
      <protection locked="0"/>
    </xf>
    <xf numFmtId="208" fontId="3" fillId="2" borderId="5" xfId="2" applyNumberFormat="1" applyFont="1" applyFill="1" applyBorder="1" applyAlignment="1" applyProtection="1">
      <alignment vertical="center"/>
      <protection locked="0"/>
    </xf>
    <xf numFmtId="190" fontId="3" fillId="2" borderId="0" xfId="0" applyNumberFormat="1" applyFont="1" applyFill="1" applyAlignment="1">
      <alignment horizontal="center" vertical="center"/>
    </xf>
    <xf numFmtId="184"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86" fontId="2" fillId="2" borderId="0" xfId="0" applyNumberFormat="1" applyFont="1" applyFill="1" applyBorder="1" applyAlignment="1">
      <alignment horizontal="center" vertical="center"/>
    </xf>
    <xf numFmtId="208" fontId="2" fillId="2" borderId="0" xfId="2" applyNumberFormat="1" applyFont="1" applyFill="1" applyBorder="1" applyAlignment="1">
      <alignment horizontal="center" vertical="center"/>
    </xf>
    <xf numFmtId="182" fontId="2" fillId="2" borderId="0" xfId="0" applyNumberFormat="1" applyFont="1" applyFill="1" applyBorder="1" applyAlignment="1">
      <alignment horizontal="center" vertical="center"/>
    </xf>
    <xf numFmtId="190" fontId="2" fillId="2" borderId="0" xfId="0" applyNumberFormat="1" applyFont="1" applyFill="1" applyAlignment="1">
      <alignment horizontal="center" vertical="center"/>
    </xf>
    <xf numFmtId="210" fontId="3" fillId="2" borderId="0" xfId="0" applyNumberFormat="1" applyFont="1" applyFill="1" applyBorder="1"/>
    <xf numFmtId="210" fontId="3" fillId="2" borderId="6" xfId="0" applyNumberFormat="1" applyFont="1" applyFill="1" applyBorder="1" applyAlignment="1">
      <alignment vertical="center"/>
    </xf>
    <xf numFmtId="210" fontId="7" fillId="2" borderId="14" xfId="0" applyNumberFormat="1" applyFont="1" applyFill="1" applyBorder="1" applyAlignment="1">
      <alignment vertical="center"/>
    </xf>
    <xf numFmtId="190" fontId="10" fillId="2" borderId="4" xfId="0" applyNumberFormat="1" applyFont="1" applyFill="1" applyBorder="1" applyAlignment="1">
      <alignment vertical="center"/>
    </xf>
    <xf numFmtId="208" fontId="3" fillId="2" borderId="0" xfId="2" applyNumberFormat="1" applyFont="1" applyFill="1" applyBorder="1" applyAlignment="1" applyProtection="1">
      <alignment vertical="center"/>
      <protection locked="0"/>
    </xf>
    <xf numFmtId="208" fontId="3" fillId="2" borderId="0" xfId="2" applyNumberFormat="1" applyFont="1" applyFill="1" applyBorder="1" applyProtection="1">
      <protection locked="0"/>
    </xf>
    <xf numFmtId="182" fontId="2" fillId="2" borderId="7" xfId="0" applyNumberFormat="1" applyFont="1" applyFill="1" applyBorder="1"/>
    <xf numFmtId="182" fontId="2" fillId="2" borderId="4" xfId="0" applyNumberFormat="1" applyFont="1" applyFill="1" applyBorder="1"/>
    <xf numFmtId="182" fontId="3" fillId="2" borderId="7" xfId="0" applyNumberFormat="1" applyFont="1" applyFill="1" applyBorder="1"/>
    <xf numFmtId="182" fontId="3" fillId="2" borderId="4" xfId="0" applyNumberFormat="1" applyFont="1" applyFill="1" applyBorder="1"/>
    <xf numFmtId="186" fontId="12" fillId="2" borderId="0" xfId="1" applyNumberFormat="1" applyFont="1" applyFill="1" applyBorder="1" applyAlignment="1">
      <alignment horizontal="right" vertical="center"/>
    </xf>
    <xf numFmtId="190" fontId="5" fillId="2" borderId="0" xfId="0" applyNumberFormat="1" applyFont="1" applyFill="1" applyBorder="1"/>
    <xf numFmtId="186" fontId="12" fillId="2" borderId="0" xfId="1" applyNumberFormat="1" applyFont="1" applyFill="1" applyBorder="1" applyAlignment="1">
      <alignment horizontal="right"/>
    </xf>
    <xf numFmtId="186" fontId="2" fillId="2" borderId="7" xfId="0" applyNumberFormat="1" applyFont="1" applyFill="1" applyBorder="1" applyAlignment="1" applyProtection="1">
      <alignment vertical="center"/>
      <protection locked="0"/>
    </xf>
    <xf numFmtId="182" fontId="2" fillId="2" borderId="11" xfId="0" applyNumberFormat="1" applyFont="1" applyFill="1" applyBorder="1" applyAlignment="1">
      <alignment horizontal="left"/>
    </xf>
    <xf numFmtId="190" fontId="14" fillId="2" borderId="20" xfId="0" applyNumberFormat="1" applyFont="1" applyFill="1" applyBorder="1" applyAlignment="1">
      <alignment vertical="center" wrapText="1"/>
    </xf>
    <xf numFmtId="186" fontId="14" fillId="2" borderId="21" xfId="0" applyNumberFormat="1" applyFont="1" applyFill="1" applyBorder="1" applyAlignment="1">
      <alignment vertical="center"/>
    </xf>
    <xf numFmtId="210" fontId="7" fillId="2" borderId="20" xfId="0" applyNumberFormat="1" applyFont="1" applyFill="1" applyBorder="1" applyAlignment="1">
      <alignment vertical="center"/>
    </xf>
    <xf numFmtId="190"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82" fontId="2" fillId="2" borderId="18" xfId="0" applyNumberFormat="1" applyFont="1" applyFill="1" applyBorder="1" applyAlignment="1">
      <alignment horizontal="center"/>
    </xf>
    <xf numFmtId="182" fontId="2" fillId="2" borderId="7" xfId="0" applyNumberFormat="1" applyFont="1" applyFill="1" applyBorder="1" applyAlignment="1">
      <alignment horizontal="center"/>
    </xf>
    <xf numFmtId="190" fontId="2" fillId="2" borderId="7" xfId="0" applyNumberFormat="1" applyFont="1" applyFill="1" applyBorder="1"/>
    <xf numFmtId="208" fontId="3" fillId="2" borderId="4" xfId="2" applyNumberFormat="1" applyFont="1" applyFill="1" applyBorder="1" applyAlignment="1">
      <alignment vertical="center"/>
    </xf>
    <xf numFmtId="208" fontId="7" fillId="2" borderId="4" xfId="2" applyNumberFormat="1" applyFont="1" applyFill="1" applyBorder="1" applyAlignment="1">
      <alignment vertical="center"/>
    </xf>
    <xf numFmtId="208" fontId="3" fillId="2" borderId="22" xfId="2" applyNumberFormat="1" applyFont="1" applyFill="1" applyBorder="1"/>
    <xf numFmtId="190" fontId="10" fillId="2" borderId="7" xfId="0" applyNumberFormat="1" applyFont="1" applyFill="1" applyBorder="1" applyAlignment="1">
      <alignment vertical="center"/>
    </xf>
    <xf numFmtId="186" fontId="2" fillId="2" borderId="18" xfId="0" applyNumberFormat="1" applyFont="1" applyFill="1" applyBorder="1" applyAlignment="1" applyProtection="1">
      <alignment vertical="center"/>
      <protection locked="0"/>
    </xf>
    <xf numFmtId="186" fontId="12" fillId="2" borderId="7" xfId="1" applyNumberFormat="1" applyFont="1" applyFill="1" applyBorder="1" applyAlignment="1">
      <alignment horizontal="right" vertical="center"/>
    </xf>
    <xf numFmtId="208" fontId="3" fillId="2" borderId="18" xfId="2" applyNumberFormat="1" applyFont="1" applyFill="1" applyBorder="1" applyAlignment="1" applyProtection="1">
      <alignment vertical="center"/>
      <protection locked="0"/>
    </xf>
    <xf numFmtId="190" fontId="2" fillId="2" borderId="10" xfId="0" applyNumberFormat="1" applyFont="1" applyFill="1" applyBorder="1" applyAlignment="1">
      <alignment horizontal="left" indent="10"/>
    </xf>
    <xf numFmtId="0" fontId="24" fillId="2" borderId="2" xfId="0" applyFont="1" applyFill="1" applyBorder="1" applyAlignment="1"/>
    <xf numFmtId="186" fontId="3" fillId="2" borderId="5" xfId="0" applyNumberFormat="1" applyFont="1" applyFill="1" applyBorder="1" applyAlignment="1">
      <alignment vertical="center"/>
    </xf>
    <xf numFmtId="186" fontId="3" fillId="2" borderId="12" xfId="1" applyNumberFormat="1" applyFont="1" applyFill="1" applyBorder="1" applyAlignment="1">
      <alignment horizontal="right" vertical="center"/>
    </xf>
    <xf numFmtId="186" fontId="3" fillId="2" borderId="8" xfId="1" applyNumberFormat="1" applyFont="1" applyFill="1" applyBorder="1" applyAlignment="1">
      <alignment horizontal="right" vertical="center"/>
    </xf>
    <xf numFmtId="186" fontId="3" fillId="2" borderId="4" xfId="0" applyNumberFormat="1" applyFont="1" applyFill="1" applyBorder="1" applyAlignment="1" applyProtection="1">
      <alignment vertical="center"/>
      <protection locked="0"/>
    </xf>
    <xf numFmtId="186" fontId="3" fillId="2" borderId="5" xfId="0" applyNumberFormat="1" applyFont="1" applyFill="1" applyBorder="1" applyAlignment="1" applyProtection="1">
      <alignment vertical="center"/>
      <protection locked="0"/>
    </xf>
    <xf numFmtId="210"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210" fontId="3" fillId="2" borderId="10" xfId="0" applyNumberFormat="1" applyFont="1" applyFill="1" applyBorder="1"/>
    <xf numFmtId="210" fontId="7" fillId="2" borderId="3" xfId="1" applyNumberFormat="1" applyFont="1" applyFill="1" applyBorder="1" applyAlignment="1">
      <alignment horizontal="right"/>
    </xf>
    <xf numFmtId="208" fontId="7" fillId="2" borderId="3" xfId="2" applyNumberFormat="1" applyFont="1" applyFill="1" applyBorder="1" applyAlignment="1">
      <alignment horizontal="right"/>
    </xf>
    <xf numFmtId="210" fontId="7" fillId="2" borderId="2" xfId="1" applyNumberFormat="1" applyFont="1" applyFill="1" applyBorder="1" applyAlignment="1">
      <alignment horizontal="right"/>
    </xf>
    <xf numFmtId="208" fontId="7" fillId="2" borderId="2" xfId="2" applyNumberFormat="1" applyFont="1" applyFill="1" applyBorder="1" applyAlignment="1">
      <alignment horizontal="right"/>
    </xf>
    <xf numFmtId="210" fontId="7" fillId="2" borderId="11" xfId="1" applyNumberFormat="1" applyFont="1" applyFill="1" applyBorder="1" applyAlignment="1">
      <alignment horizontal="right"/>
    </xf>
    <xf numFmtId="208" fontId="7" fillId="2" borderId="11" xfId="2" applyNumberFormat="1" applyFont="1" applyFill="1" applyBorder="1" applyAlignment="1">
      <alignment horizontal="right"/>
    </xf>
    <xf numFmtId="210" fontId="3" fillId="2" borderId="8" xfId="1" applyNumberFormat="1" applyFont="1" applyFill="1" applyBorder="1" applyAlignment="1">
      <alignment horizontal="right"/>
    </xf>
    <xf numFmtId="210" fontId="3" fillId="2" borderId="6" xfId="1" applyNumberFormat="1" applyFont="1" applyFill="1" applyBorder="1" applyAlignment="1">
      <alignment horizontal="right"/>
    </xf>
    <xf numFmtId="208" fontId="3" fillId="2" borderId="6" xfId="2" applyNumberFormat="1" applyFont="1" applyFill="1" applyBorder="1" applyAlignment="1">
      <alignment horizontal="right"/>
    </xf>
    <xf numFmtId="210" fontId="3" fillId="2" borderId="0" xfId="1" applyNumberFormat="1" applyFont="1" applyFill="1" applyBorder="1" applyAlignment="1">
      <alignment horizontal="right"/>
    </xf>
    <xf numFmtId="210" fontId="7" fillId="2" borderId="17" xfId="1" applyNumberFormat="1" applyFont="1" applyFill="1" applyBorder="1" applyAlignment="1" applyProtection="1">
      <alignment horizontal="right" vertical="center"/>
      <protection locked="0"/>
    </xf>
    <xf numFmtId="208" fontId="7" fillId="2" borderId="17" xfId="2" applyNumberFormat="1" applyFont="1" applyFill="1" applyBorder="1" applyAlignment="1" applyProtection="1">
      <alignment horizontal="right" vertical="center"/>
      <protection locked="0"/>
    </xf>
    <xf numFmtId="190" fontId="34" fillId="2" borderId="10" xfId="0" applyNumberFormat="1" applyFont="1" applyFill="1" applyBorder="1" applyAlignment="1">
      <alignment horizontal="left" wrapText="1" indent="10"/>
    </xf>
    <xf numFmtId="190" fontId="34" fillId="2" borderId="10" xfId="0" applyNumberFormat="1" applyFont="1" applyFill="1" applyBorder="1" applyAlignment="1">
      <alignment horizontal="left" indent="6"/>
    </xf>
    <xf numFmtId="190" fontId="33" fillId="2" borderId="10" xfId="0" applyNumberFormat="1" applyFont="1" applyFill="1" applyBorder="1" applyAlignment="1">
      <alignment horizontal="left" indent="6"/>
    </xf>
    <xf numFmtId="190" fontId="21" fillId="2" borderId="10" xfId="0" applyNumberFormat="1" applyFont="1" applyFill="1" applyBorder="1" applyAlignment="1">
      <alignment horizontal="left" wrapText="1" indent="10"/>
    </xf>
    <xf numFmtId="190" fontId="21" fillId="2" borderId="10" xfId="0" applyNumberFormat="1" applyFont="1" applyFill="1" applyBorder="1" applyAlignment="1">
      <alignment horizontal="left" indent="6"/>
    </xf>
    <xf numFmtId="186" fontId="28" fillId="2" borderId="0" xfId="0" applyNumberFormat="1" applyFont="1" applyFill="1" applyBorder="1" applyProtection="1">
      <protection locked="0"/>
    </xf>
    <xf numFmtId="186" fontId="28" fillId="2" borderId="11" xfId="0" applyNumberFormat="1" applyFont="1" applyFill="1" applyBorder="1" applyProtection="1">
      <protection locked="0"/>
    </xf>
    <xf numFmtId="210" fontId="7" fillId="2" borderId="0" xfId="0" applyNumberFormat="1" applyFont="1" applyFill="1" applyBorder="1" applyAlignment="1">
      <alignment vertical="center"/>
    </xf>
    <xf numFmtId="186" fontId="28" fillId="2" borderId="9" xfId="0" applyNumberFormat="1" applyFont="1" applyFill="1" applyBorder="1" applyProtection="1">
      <protection locked="0"/>
    </xf>
    <xf numFmtId="208" fontId="7" fillId="2" borderId="9" xfId="2" applyNumberFormat="1" applyFont="1" applyFill="1" applyBorder="1" applyProtection="1">
      <protection locked="0"/>
    </xf>
    <xf numFmtId="186" fontId="28" fillId="2" borderId="18" xfId="0" applyNumberFormat="1" applyFont="1" applyFill="1" applyBorder="1" applyProtection="1">
      <protection locked="0"/>
    </xf>
    <xf numFmtId="208" fontId="7" fillId="2" borderId="18" xfId="2" applyNumberFormat="1" applyFont="1" applyFill="1" applyBorder="1" applyProtection="1">
      <protection locked="0"/>
    </xf>
    <xf numFmtId="210" fontId="7" fillId="2" borderId="11" xfId="0" applyNumberFormat="1" applyFont="1" applyFill="1" applyBorder="1" applyAlignment="1" applyProtection="1">
      <alignment vertical="center"/>
      <protection locked="0"/>
    </xf>
    <xf numFmtId="210" fontId="28" fillId="2" borderId="3" xfId="0" applyNumberFormat="1" applyFont="1" applyFill="1" applyBorder="1" applyAlignment="1" applyProtection="1">
      <alignment vertical="center"/>
      <protection locked="0"/>
    </xf>
    <xf numFmtId="208" fontId="7" fillId="2" borderId="3" xfId="2" applyNumberFormat="1" applyFont="1" applyFill="1" applyBorder="1" applyAlignment="1" applyProtection="1">
      <alignment vertical="center"/>
      <protection locked="0"/>
    </xf>
    <xf numFmtId="186" fontId="28" fillId="2" borderId="7" xfId="0" applyNumberFormat="1" applyFont="1" applyFill="1" applyBorder="1" applyProtection="1">
      <protection locked="0"/>
    </xf>
    <xf numFmtId="190" fontId="14" fillId="2" borderId="11" xfId="0" applyNumberFormat="1" applyFont="1" applyFill="1" applyBorder="1" applyAlignment="1">
      <alignment horizontal="center"/>
    </xf>
    <xf numFmtId="210" fontId="7" fillId="2" borderId="11" xfId="0" applyNumberFormat="1" applyFont="1" applyFill="1" applyBorder="1" applyAlignment="1" applyProtection="1">
      <protection locked="0"/>
    </xf>
    <xf numFmtId="210" fontId="28" fillId="2" borderId="3" xfId="0" applyNumberFormat="1" applyFont="1" applyFill="1" applyBorder="1" applyAlignment="1" applyProtection="1">
      <protection locked="0"/>
    </xf>
    <xf numFmtId="208" fontId="7" fillId="2" borderId="3" xfId="2" applyNumberFormat="1" applyFont="1" applyFill="1" applyBorder="1" applyAlignment="1" applyProtection="1">
      <protection locked="0"/>
    </xf>
    <xf numFmtId="210" fontId="12" fillId="2" borderId="11" xfId="0" applyNumberFormat="1" applyFont="1" applyFill="1" applyBorder="1" applyAlignment="1" applyProtection="1">
      <alignment vertical="center"/>
      <protection locked="0"/>
    </xf>
    <xf numFmtId="210" fontId="7" fillId="2" borderId="13" xfId="0" applyNumberFormat="1" applyFont="1" applyFill="1" applyBorder="1" applyProtection="1">
      <protection locked="0"/>
    </xf>
    <xf numFmtId="210" fontId="7" fillId="2" borderId="7" xfId="0" applyNumberFormat="1" applyFont="1" applyFill="1" applyBorder="1" applyProtection="1">
      <protection locked="0"/>
    </xf>
    <xf numFmtId="210" fontId="28" fillId="2" borderId="18" xfId="0" applyNumberFormat="1" applyFont="1" applyFill="1" applyBorder="1" applyProtection="1">
      <protection locked="0"/>
    </xf>
    <xf numFmtId="210" fontId="7" fillId="2" borderId="16" xfId="0" applyNumberFormat="1" applyFont="1" applyFill="1" applyBorder="1" applyProtection="1">
      <protection locked="0"/>
    </xf>
    <xf numFmtId="210" fontId="28" fillId="2" borderId="9" xfId="0" applyNumberFormat="1" applyFont="1" applyFill="1" applyBorder="1" applyProtection="1">
      <protection locked="0"/>
    </xf>
    <xf numFmtId="208" fontId="7" fillId="2" borderId="11" xfId="2" applyNumberFormat="1" applyFont="1" applyFill="1" applyBorder="1" applyAlignment="1" applyProtection="1">
      <alignment vertical="center"/>
      <protection locked="0"/>
    </xf>
    <xf numFmtId="190" fontId="3" fillId="2" borderId="0" xfId="0" applyNumberFormat="1" applyFont="1" applyFill="1" applyAlignment="1">
      <alignment horizontal="left" vertical="center"/>
    </xf>
    <xf numFmtId="210" fontId="3" fillId="2" borderId="10" xfId="1" applyNumberFormat="1" applyFont="1" applyFill="1" applyBorder="1" applyAlignment="1" applyProtection="1">
      <alignment horizontal="left" vertical="center"/>
      <protection locked="0"/>
    </xf>
    <xf numFmtId="208" fontId="3" fillId="2" borderId="4" xfId="2" applyNumberFormat="1" applyFont="1" applyFill="1" applyBorder="1" applyAlignment="1" applyProtection="1">
      <alignment horizontal="left" vertical="center"/>
      <protection locked="0"/>
    </xf>
    <xf numFmtId="184"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90" fontId="3" fillId="3" borderId="0" xfId="0" applyNumberFormat="1" applyFont="1" applyFill="1" applyAlignment="1">
      <alignment horizontal="left"/>
    </xf>
    <xf numFmtId="210" fontId="3" fillId="3" borderId="10" xfId="1" applyNumberFormat="1" applyFont="1" applyFill="1" applyBorder="1" applyAlignment="1" applyProtection="1">
      <protection locked="0"/>
    </xf>
    <xf numFmtId="208" fontId="3" fillId="3" borderId="4" xfId="2" applyNumberFormat="1" applyFont="1" applyFill="1" applyBorder="1" applyAlignment="1" applyProtection="1">
      <protection locked="0"/>
    </xf>
    <xf numFmtId="184"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210" fontId="7" fillId="3" borderId="10" xfId="1" applyNumberFormat="1" applyFont="1" applyFill="1" applyBorder="1" applyAlignment="1" applyProtection="1">
      <protection locked="0"/>
    </xf>
    <xf numFmtId="208" fontId="7" fillId="3" borderId="4" xfId="2" applyNumberFormat="1" applyFont="1" applyFill="1" applyBorder="1" applyAlignment="1" applyProtection="1">
      <protection locked="0"/>
    </xf>
    <xf numFmtId="184" fontId="10" fillId="3" borderId="10" xfId="1" applyNumberFormat="1" applyFont="1" applyFill="1" applyBorder="1" applyAlignment="1" applyProtection="1">
      <protection locked="0"/>
    </xf>
    <xf numFmtId="3" fontId="3" fillId="3" borderId="0" xfId="0" applyNumberFormat="1" applyFont="1" applyFill="1" applyBorder="1"/>
    <xf numFmtId="184" fontId="2" fillId="3" borderId="10" xfId="1" applyNumberFormat="1" applyFont="1" applyFill="1" applyBorder="1" applyAlignment="1" applyProtection="1">
      <protection locked="0"/>
    </xf>
    <xf numFmtId="190" fontId="6" fillId="3" borderId="0" xfId="0" applyNumberFormat="1" applyFont="1" applyFill="1" applyAlignment="1">
      <alignment horizontal="left"/>
    </xf>
    <xf numFmtId="184"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200" fontId="2" fillId="3" borderId="0" xfId="0" applyNumberFormat="1" applyFont="1" applyFill="1" applyAlignment="1">
      <alignment horizontal="left"/>
    </xf>
    <xf numFmtId="182" fontId="2" fillId="3" borderId="0" xfId="0" applyNumberFormat="1" applyFont="1" applyFill="1"/>
    <xf numFmtId="182" fontId="2" fillId="3" borderId="0" xfId="0" applyNumberFormat="1" applyFont="1" applyFill="1" applyAlignment="1"/>
    <xf numFmtId="200" fontId="2" fillId="3" borderId="0" xfId="0" applyNumberFormat="1" applyFont="1" applyFill="1" applyAlignment="1">
      <alignment horizontal="right"/>
    </xf>
    <xf numFmtId="190" fontId="4" fillId="3" borderId="0" xfId="0" applyNumberFormat="1" applyFont="1" applyFill="1" applyAlignment="1">
      <alignment horizontal="centerContinuous"/>
    </xf>
    <xf numFmtId="182" fontId="2" fillId="3" borderId="0" xfId="0" applyNumberFormat="1" applyFont="1" applyFill="1" applyAlignment="1">
      <alignment horizontal="centerContinuous"/>
    </xf>
    <xf numFmtId="182" fontId="15" fillId="3" borderId="0" xfId="0" applyNumberFormat="1" applyFont="1" applyFill="1" applyAlignment="1">
      <alignment horizontal="centerContinuous"/>
    </xf>
    <xf numFmtId="190" fontId="5" fillId="3" borderId="0" xfId="0" applyNumberFormat="1" applyFont="1" applyFill="1" applyAlignment="1">
      <alignment horizontal="right"/>
    </xf>
    <xf numFmtId="182" fontId="5" fillId="3" borderId="0" xfId="0" applyNumberFormat="1" applyFont="1" applyFill="1" applyAlignment="1">
      <alignment horizontal="right" vertical="center"/>
    </xf>
    <xf numFmtId="182" fontId="5" fillId="3" borderId="0" xfId="0" applyNumberFormat="1" applyFont="1" applyFill="1" applyAlignment="1">
      <alignment horizontal="left" vertical="center"/>
    </xf>
    <xf numFmtId="182" fontId="15" fillId="3" borderId="0" xfId="0" applyNumberFormat="1" applyFont="1" applyFill="1"/>
    <xf numFmtId="190" fontId="6" fillId="3" borderId="1" xfId="0" applyNumberFormat="1" applyFont="1" applyFill="1" applyBorder="1" applyAlignment="1">
      <alignment horizontal="left" vertical="center"/>
    </xf>
    <xf numFmtId="182" fontId="2" fillId="3" borderId="2" xfId="0" applyNumberFormat="1" applyFont="1" applyFill="1" applyBorder="1" applyAlignment="1">
      <alignment horizontal="left"/>
    </xf>
    <xf numFmtId="182" fontId="2" fillId="3" borderId="3" xfId="0" applyNumberFormat="1" applyFont="1" applyFill="1" applyBorder="1" applyAlignment="1">
      <alignment horizontal="left"/>
    </xf>
    <xf numFmtId="182" fontId="2" fillId="3" borderId="0" xfId="0" applyNumberFormat="1" applyFont="1" applyFill="1" applyBorder="1" applyAlignment="1">
      <alignment horizontal="left"/>
    </xf>
    <xf numFmtId="182"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208" fontId="22" fillId="3" borderId="0" xfId="2" applyNumberFormat="1" applyFont="1" applyFill="1" applyBorder="1" applyAlignment="1">
      <alignment horizontal="center" vertical="center"/>
    </xf>
    <xf numFmtId="190" fontId="2" fillId="3" borderId="0" xfId="0" applyNumberFormat="1" applyFont="1" applyFill="1"/>
    <xf numFmtId="208" fontId="6" fillId="3" borderId="0" xfId="2" applyNumberFormat="1" applyFont="1" applyFill="1" applyBorder="1" applyAlignment="1" applyProtection="1">
      <alignment horizontal="right"/>
      <protection locked="0"/>
    </xf>
    <xf numFmtId="0" fontId="23" fillId="3" borderId="0" xfId="0" applyFont="1" applyFill="1" applyBorder="1"/>
    <xf numFmtId="190" fontId="7" fillId="3" borderId="0" xfId="0" applyNumberFormat="1" applyFont="1" applyFill="1" applyAlignment="1">
      <alignment horizontal="left"/>
    </xf>
    <xf numFmtId="208" fontId="5" fillId="3" borderId="0" xfId="2" applyNumberFormat="1" applyFont="1" applyFill="1" applyBorder="1" applyAlignment="1" applyProtection="1">
      <alignment horizontal="right"/>
      <protection locked="0"/>
    </xf>
    <xf numFmtId="0" fontId="18" fillId="3" borderId="0" xfId="0" applyFont="1" applyFill="1" applyBorder="1"/>
    <xf numFmtId="208" fontId="2" fillId="3" borderId="0" xfId="2" applyNumberFormat="1" applyFont="1" applyFill="1" applyBorder="1" applyAlignment="1" applyProtection="1">
      <alignment horizontal="right"/>
      <protection locked="0"/>
    </xf>
    <xf numFmtId="0" fontId="17" fillId="3" borderId="0" xfId="0" applyFont="1" applyFill="1" applyBorder="1"/>
    <xf numFmtId="182" fontId="2" fillId="3" borderId="0" xfId="0" applyNumberFormat="1" applyFont="1" applyFill="1" applyBorder="1"/>
    <xf numFmtId="0" fontId="6" fillId="3" borderId="0" xfId="0" applyFont="1" applyFill="1" applyBorder="1"/>
    <xf numFmtId="190" fontId="6" fillId="3" borderId="0" xfId="0" applyNumberFormat="1" applyFont="1" applyFill="1"/>
    <xf numFmtId="0" fontId="13" fillId="3" borderId="0" xfId="0" applyFont="1" applyFill="1" applyBorder="1"/>
    <xf numFmtId="190" fontId="13" fillId="3" borderId="0" xfId="0" applyNumberFormat="1" applyFont="1" applyFill="1"/>
    <xf numFmtId="0" fontId="10" fillId="3" borderId="0" xfId="0" applyFont="1" applyFill="1" applyBorder="1"/>
    <xf numFmtId="190" fontId="10" fillId="3" borderId="0" xfId="0" applyNumberFormat="1" applyFont="1" applyFill="1"/>
    <xf numFmtId="190" fontId="7" fillId="3" borderId="2" xfId="0" applyNumberFormat="1" applyFont="1" applyFill="1" applyBorder="1" applyAlignment="1"/>
    <xf numFmtId="186" fontId="3" fillId="3" borderId="2" xfId="1" applyNumberFormat="1" applyFont="1" applyFill="1" applyBorder="1" applyAlignment="1">
      <alignment horizontal="right"/>
    </xf>
    <xf numFmtId="186" fontId="30" fillId="3" borderId="2" xfId="1" applyNumberFormat="1" applyFont="1" applyFill="1" applyBorder="1" applyAlignment="1">
      <alignment horizontal="right"/>
    </xf>
    <xf numFmtId="208" fontId="30" fillId="3" borderId="2" xfId="2" applyNumberFormat="1" applyFont="1" applyFill="1" applyBorder="1" applyAlignment="1">
      <alignment horizontal="right"/>
    </xf>
    <xf numFmtId="0" fontId="14" fillId="3" borderId="1" xfId="0" applyFont="1" applyFill="1" applyBorder="1"/>
    <xf numFmtId="186" fontId="14" fillId="3" borderId="2" xfId="1" applyNumberFormat="1" applyFont="1" applyFill="1" applyBorder="1" applyAlignment="1">
      <alignment horizontal="right"/>
    </xf>
    <xf numFmtId="186" fontId="14" fillId="3" borderId="3" xfId="1" applyNumberFormat="1" applyFont="1" applyFill="1" applyBorder="1" applyAlignment="1">
      <alignment horizontal="right"/>
    </xf>
    <xf numFmtId="210" fontId="31" fillId="3" borderId="3" xfId="1" applyNumberFormat="1" applyFont="1" applyFill="1" applyBorder="1" applyAlignment="1">
      <alignment horizontal="right"/>
    </xf>
    <xf numFmtId="208" fontId="31" fillId="3" borderId="3" xfId="2" applyNumberFormat="1" applyFont="1" applyFill="1" applyBorder="1" applyAlignment="1">
      <alignment horizontal="right"/>
    </xf>
    <xf numFmtId="0" fontId="14" fillId="3" borderId="2" xfId="0" applyFont="1" applyFill="1" applyBorder="1"/>
    <xf numFmtId="210" fontId="31" fillId="3" borderId="2" xfId="1" applyNumberFormat="1" applyFont="1" applyFill="1" applyBorder="1" applyAlignment="1">
      <alignment horizontal="right"/>
    </xf>
    <xf numFmtId="208" fontId="31" fillId="3" borderId="2" xfId="2" applyNumberFormat="1" applyFont="1" applyFill="1" applyBorder="1" applyAlignment="1">
      <alignment horizontal="right"/>
    </xf>
    <xf numFmtId="0" fontId="19" fillId="3" borderId="0" xfId="0" applyFont="1" applyFill="1" applyBorder="1"/>
    <xf numFmtId="0" fontId="14" fillId="3" borderId="0" xfId="0" applyFont="1" applyFill="1" applyBorder="1"/>
    <xf numFmtId="186" fontId="14" fillId="3" borderId="0" xfId="1" applyNumberFormat="1" applyFont="1" applyFill="1" applyBorder="1" applyAlignment="1"/>
    <xf numFmtId="0" fontId="24" fillId="3" borderId="0" xfId="0" applyFont="1" applyFill="1" applyBorder="1" applyAlignment="1"/>
    <xf numFmtId="210" fontId="31" fillId="3" borderId="0" xfId="1" applyNumberFormat="1" applyFont="1" applyFill="1" applyBorder="1" applyAlignment="1">
      <alignment horizontal="right"/>
    </xf>
    <xf numFmtId="208" fontId="31" fillId="3" borderId="0" xfId="2" applyNumberFormat="1" applyFont="1" applyFill="1" applyBorder="1" applyAlignment="1">
      <alignment horizontal="right"/>
    </xf>
    <xf numFmtId="208" fontId="21" fillId="3" borderId="0" xfId="2" applyNumberFormat="1" applyFont="1" applyFill="1" applyBorder="1" applyAlignment="1">
      <alignment horizontal="right"/>
    </xf>
    <xf numFmtId="0" fontId="3" fillId="3" borderId="0" xfId="0" applyFont="1" applyFill="1" applyBorder="1"/>
    <xf numFmtId="186" fontId="14" fillId="3" borderId="2" xfId="1" applyNumberFormat="1" applyFont="1" applyFill="1" applyBorder="1" applyAlignment="1"/>
    <xf numFmtId="0" fontId="24" fillId="3" borderId="3" xfId="0" applyFont="1" applyFill="1" applyBorder="1" applyAlignment="1"/>
    <xf numFmtId="190" fontId="10" fillId="3" borderId="1" xfId="0" applyNumberFormat="1" applyFont="1" applyFill="1" applyBorder="1" applyProtection="1">
      <protection locked="0"/>
    </xf>
    <xf numFmtId="210" fontId="31" fillId="3" borderId="11" xfId="1" applyNumberFormat="1" applyFont="1" applyFill="1" applyBorder="1" applyAlignment="1">
      <alignment horizontal="right"/>
    </xf>
    <xf numFmtId="208" fontId="31" fillId="3" borderId="11" xfId="2" applyNumberFormat="1" applyFont="1" applyFill="1" applyBorder="1" applyAlignment="1">
      <alignment horizontal="right"/>
    </xf>
    <xf numFmtId="190" fontId="2" fillId="3" borderId="10" xfId="0" applyNumberFormat="1" applyFont="1" applyFill="1" applyBorder="1" applyProtection="1">
      <protection locked="0"/>
    </xf>
    <xf numFmtId="0" fontId="24" fillId="3" borderId="5" xfId="0" applyFont="1" applyFill="1" applyBorder="1" applyAlignment="1"/>
    <xf numFmtId="210" fontId="30" fillId="3" borderId="4" xfId="1" applyNumberFormat="1" applyFont="1" applyFill="1" applyBorder="1" applyAlignment="1">
      <alignment horizontal="right"/>
    </xf>
    <xf numFmtId="208" fontId="30" fillId="3" borderId="4" xfId="2" applyNumberFormat="1" applyFont="1" applyFill="1" applyBorder="1" applyAlignment="1">
      <alignment horizontal="right"/>
    </xf>
    <xf numFmtId="190" fontId="2" fillId="3" borderId="16" xfId="0" applyNumberFormat="1" applyFont="1" applyFill="1" applyBorder="1" applyProtection="1">
      <protection locked="0"/>
    </xf>
    <xf numFmtId="186" fontId="14" fillId="3" borderId="12" xfId="1" applyNumberFormat="1" applyFont="1" applyFill="1" applyBorder="1" applyAlignment="1"/>
    <xf numFmtId="0" fontId="24" fillId="3" borderId="9" xfId="0" applyFont="1" applyFill="1" applyBorder="1" applyAlignment="1"/>
    <xf numFmtId="210" fontId="30" fillId="3" borderId="8" xfId="1" applyNumberFormat="1" applyFont="1" applyFill="1" applyBorder="1" applyAlignment="1">
      <alignment horizontal="right"/>
    </xf>
    <xf numFmtId="208" fontId="30" fillId="3" borderId="8" xfId="2" applyNumberFormat="1" applyFont="1" applyFill="1" applyBorder="1" applyAlignment="1">
      <alignment horizontal="right"/>
    </xf>
    <xf numFmtId="190" fontId="2" fillId="3" borderId="0" xfId="0" applyNumberFormat="1" applyFont="1" applyFill="1" applyBorder="1" applyProtection="1">
      <protection locked="0"/>
    </xf>
    <xf numFmtId="190" fontId="14" fillId="3" borderId="14" xfId="0" applyNumberFormat="1" applyFont="1" applyFill="1" applyBorder="1" applyAlignment="1">
      <alignment vertical="center"/>
    </xf>
    <xf numFmtId="186" fontId="10" fillId="3" borderId="15" xfId="1" applyNumberFormat="1" applyFont="1" applyFill="1" applyBorder="1" applyAlignment="1" applyProtection="1">
      <alignment horizontal="right" vertical="center"/>
      <protection locked="0"/>
    </xf>
    <xf numFmtId="210" fontId="31" fillId="3" borderId="17" xfId="1" applyNumberFormat="1" applyFont="1" applyFill="1" applyBorder="1" applyAlignment="1" applyProtection="1">
      <alignment horizontal="right" vertical="center"/>
      <protection locked="0"/>
    </xf>
    <xf numFmtId="208" fontId="31" fillId="3" borderId="17" xfId="2" applyNumberFormat="1" applyFont="1" applyFill="1" applyBorder="1" applyAlignment="1" applyProtection="1">
      <alignment horizontal="right" vertical="center"/>
      <protection locked="0"/>
    </xf>
    <xf numFmtId="208" fontId="10" fillId="3" borderId="0" xfId="2" applyNumberFormat="1" applyFont="1" applyFill="1" applyBorder="1" applyAlignment="1" applyProtection="1">
      <alignment horizontal="right" vertical="center"/>
      <protection locked="0"/>
    </xf>
    <xf numFmtId="190" fontId="20" fillId="3" borderId="0" xfId="0" applyNumberFormat="1" applyFont="1" applyFill="1" applyBorder="1" applyAlignment="1" applyProtection="1">
      <alignment vertical="center"/>
      <protection locked="0"/>
    </xf>
    <xf numFmtId="190" fontId="2" fillId="3"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86" fontId="2" fillId="3" borderId="0" xfId="0" applyNumberFormat="1" applyFont="1" applyFill="1" applyBorder="1"/>
    <xf numFmtId="210" fontId="3" fillId="3" borderId="4" xfId="0" applyNumberFormat="1" applyFont="1" applyFill="1" applyBorder="1"/>
    <xf numFmtId="208" fontId="3" fillId="3" borderId="4" xfId="2" applyNumberFormat="1" applyFont="1" applyFill="1" applyBorder="1"/>
    <xf numFmtId="208" fontId="2" fillId="3" borderId="0" xfId="2" applyNumberFormat="1" applyFont="1" applyFill="1" applyBorder="1"/>
    <xf numFmtId="182" fontId="13" fillId="3" borderId="0" xfId="0" applyNumberFormat="1" applyFont="1" applyFill="1" applyBorder="1"/>
    <xf numFmtId="208" fontId="10" fillId="3" borderId="0" xfId="2" applyNumberFormat="1" applyFont="1" applyFill="1" applyBorder="1" applyAlignment="1">
      <alignment vertical="center"/>
    </xf>
    <xf numFmtId="190" fontId="2" fillId="3" borderId="4" xfId="0" applyNumberFormat="1" applyFont="1" applyFill="1" applyBorder="1" applyAlignment="1"/>
    <xf numFmtId="210" fontId="3" fillId="3" borderId="4" xfId="0" applyNumberFormat="1" applyFont="1" applyFill="1" applyBorder="1" applyProtection="1">
      <protection locked="0"/>
    </xf>
    <xf numFmtId="210" fontId="12" fillId="3" borderId="4" xfId="0" applyNumberFormat="1" applyFont="1" applyFill="1" applyBorder="1" applyProtection="1">
      <protection locked="0"/>
    </xf>
    <xf numFmtId="208" fontId="3" fillId="3" borderId="4" xfId="2" applyNumberFormat="1" applyFont="1" applyFill="1" applyBorder="1" applyProtection="1">
      <protection locked="0"/>
    </xf>
    <xf numFmtId="182" fontId="7" fillId="3" borderId="0" xfId="0" applyNumberFormat="1" applyFont="1" applyFill="1" applyBorder="1" applyProtection="1">
      <protection locked="0"/>
    </xf>
    <xf numFmtId="190" fontId="7" fillId="3" borderId="0" xfId="0" applyNumberFormat="1" applyFont="1" applyFill="1"/>
    <xf numFmtId="190" fontId="5" fillId="3" borderId="0" xfId="0" applyNumberFormat="1" applyFont="1" applyFill="1" applyAlignment="1">
      <alignment horizontal="left"/>
    </xf>
    <xf numFmtId="210" fontId="12" fillId="3" borderId="4" xfId="0" applyNumberFormat="1" applyFont="1" applyFill="1" applyBorder="1"/>
    <xf numFmtId="182" fontId="5" fillId="3" borderId="0" xfId="0" applyNumberFormat="1" applyFont="1" applyFill="1" applyBorder="1"/>
    <xf numFmtId="190" fontId="5" fillId="3" borderId="0" xfId="0" applyNumberFormat="1" applyFont="1" applyFill="1"/>
    <xf numFmtId="190" fontId="2" fillId="3" borderId="4" xfId="0" applyNumberFormat="1" applyFont="1" applyFill="1" applyBorder="1"/>
    <xf numFmtId="210" fontId="3" fillId="3" borderId="4" xfId="1" applyNumberFormat="1" applyFont="1" applyFill="1" applyBorder="1" applyAlignment="1">
      <alignment horizontal="right" vertical="center"/>
    </xf>
    <xf numFmtId="210" fontId="12" fillId="3" borderId="4" xfId="1" applyNumberFormat="1" applyFont="1" applyFill="1" applyBorder="1" applyAlignment="1">
      <alignment horizontal="right" vertical="center"/>
    </xf>
    <xf numFmtId="208" fontId="3" fillId="3" borderId="4" xfId="2" applyNumberFormat="1" applyFont="1" applyFill="1" applyBorder="1" applyAlignment="1">
      <alignment horizontal="right" vertical="center"/>
    </xf>
    <xf numFmtId="182" fontId="5" fillId="3" borderId="0" xfId="0" applyNumberFormat="1" applyFont="1" applyFill="1" applyBorder="1" applyAlignment="1">
      <alignment vertical="center"/>
    </xf>
    <xf numFmtId="210" fontId="3" fillId="3" borderId="4" xfId="1" applyNumberFormat="1" applyFont="1" applyFill="1" applyBorder="1" applyAlignment="1">
      <alignment horizontal="right"/>
    </xf>
    <xf numFmtId="210" fontId="12" fillId="3" borderId="4" xfId="1" applyNumberFormat="1" applyFont="1" applyFill="1" applyBorder="1" applyAlignment="1">
      <alignment horizontal="right"/>
    </xf>
    <xf numFmtId="208" fontId="3" fillId="3" borderId="4" xfId="2" applyNumberFormat="1" applyFont="1" applyFill="1" applyBorder="1" applyAlignment="1">
      <alignment horizontal="right"/>
    </xf>
    <xf numFmtId="182" fontId="3" fillId="3" borderId="0" xfId="0" applyNumberFormat="1" applyFont="1" applyFill="1" applyBorder="1"/>
    <xf numFmtId="0" fontId="24" fillId="3" borderId="0" xfId="0" applyFont="1" applyFill="1" applyBorder="1" applyAlignment="1"/>
    <xf numFmtId="186" fontId="14" fillId="2" borderId="0" xfId="1" applyNumberFormat="1" applyFont="1" applyFill="1" applyBorder="1" applyAlignment="1">
      <alignment horizontal="right"/>
    </xf>
    <xf numFmtId="190" fontId="34" fillId="2" borderId="4" xfId="0" applyNumberFormat="1" applyFont="1" applyFill="1" applyBorder="1"/>
    <xf numFmtId="190" fontId="34" fillId="2" borderId="4" xfId="0" applyNumberFormat="1" applyFont="1" applyFill="1" applyBorder="1" applyAlignment="1"/>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34" fillId="4" borderId="4" xfId="0" applyNumberFormat="1" applyFont="1" applyFill="1" applyBorder="1"/>
    <xf numFmtId="184" fontId="14" fillId="3" borderId="0" xfId="1" applyNumberFormat="1" applyFont="1" applyFill="1" applyBorder="1" applyAlignment="1" applyProtection="1">
      <protection locked="0"/>
    </xf>
    <xf numFmtId="208" fontId="3" fillId="3" borderId="10" xfId="2" applyNumberFormat="1" applyFont="1" applyFill="1" applyBorder="1" applyAlignment="1" applyProtection="1">
      <protection locked="0"/>
    </xf>
    <xf numFmtId="0" fontId="24" fillId="3" borderId="0" xfId="0" applyFont="1" applyFill="1" applyBorder="1" applyAlignment="1"/>
    <xf numFmtId="190" fontId="10" fillId="2" borderId="0" xfId="0" applyNumberFormat="1" applyFont="1" applyFill="1" applyBorder="1" applyProtection="1">
      <protection locked="0"/>
    </xf>
    <xf numFmtId="0" fontId="1" fillId="2" borderId="0" xfId="0" applyFont="1" applyFill="1" applyBorder="1" applyAlignment="1"/>
    <xf numFmtId="210" fontId="30" fillId="3" borderId="0" xfId="1" applyNumberFormat="1" applyFont="1" applyFill="1" applyBorder="1" applyAlignment="1">
      <alignment horizontal="right"/>
    </xf>
    <xf numFmtId="208" fontId="30" fillId="3" borderId="0" xfId="2" applyNumberFormat="1" applyFont="1" applyFill="1" applyBorder="1" applyAlignment="1">
      <alignment horizontal="right"/>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90" fontId="34" fillId="2"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90" fontId="34" fillId="2" borderId="10" xfId="0" applyNumberFormat="1" applyFont="1" applyFill="1" applyBorder="1" applyAlignment="1">
      <alignment horizontal="left" wrapText="1" indent="10"/>
    </xf>
    <xf numFmtId="0" fontId="34" fillId="2" borderId="0" xfId="0" applyFont="1" applyFill="1" applyBorder="1" applyAlignment="1">
      <alignment horizontal="left" wrapText="1" indent="10"/>
    </xf>
    <xf numFmtId="0" fontId="34" fillId="2" borderId="5" xfId="0" applyFont="1" applyFill="1" applyBorder="1" applyAlignment="1">
      <alignment horizontal="left" wrapText="1" indent="10"/>
    </xf>
    <xf numFmtId="0" fontId="21" fillId="2" borderId="5" xfId="0" applyFont="1" applyFill="1" applyBorder="1" applyAlignment="1">
      <alignment horizontal="left" wrapText="1" indent="6"/>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2" fillId="2" borderId="10" xfId="0" applyNumberFormat="1" applyFont="1" applyFill="1" applyBorder="1" applyAlignment="1">
      <alignment horizontal="left" indent="8"/>
    </xf>
    <xf numFmtId="0" fontId="0" fillId="2" borderId="0" xfId="0" applyFill="1" applyBorder="1" applyAlignment="1">
      <alignment horizontal="left" indent="8"/>
    </xf>
    <xf numFmtId="0" fontId="0" fillId="2" borderId="0" xfId="0" applyFill="1" applyBorder="1" applyAlignment="1">
      <alignment horizontal="left" wrapText="1" indent="6"/>
    </xf>
    <xf numFmtId="0" fontId="0" fillId="2" borderId="5" xfId="0" applyFill="1" applyBorder="1" applyAlignment="1">
      <alignment horizontal="left" wrapText="1" indent="6"/>
    </xf>
    <xf numFmtId="190" fontId="10" fillId="2" borderId="0" xfId="0" applyNumberFormat="1" applyFont="1" applyFill="1" applyBorder="1" applyAlignment="1">
      <alignment horizontal="left" wrapText="1" indent="3"/>
    </xf>
    <xf numFmtId="190" fontId="10" fillId="2" borderId="5" xfId="0" applyNumberFormat="1" applyFont="1" applyFill="1" applyBorder="1" applyAlignment="1">
      <alignment horizontal="left" wrapText="1" indent="3"/>
    </xf>
    <xf numFmtId="190" fontId="14" fillId="3" borderId="16" xfId="0" applyNumberFormat="1" applyFont="1" applyFill="1" applyBorder="1" applyAlignment="1">
      <alignment wrapText="1"/>
    </xf>
    <xf numFmtId="190" fontId="14" fillId="3" borderId="12" xfId="0" applyNumberFormat="1" applyFont="1" applyFill="1" applyBorder="1" applyAlignment="1">
      <alignment wrapText="1"/>
    </xf>
    <xf numFmtId="190" fontId="14" fillId="3" borderId="9" xfId="0" applyNumberFormat="1" applyFont="1" applyFill="1" applyBorder="1" applyAlignment="1">
      <alignment wrapText="1"/>
    </xf>
    <xf numFmtId="190" fontId="34" fillId="3" borderId="10" xfId="0" applyNumberFormat="1" applyFont="1" applyFill="1" applyBorder="1" applyAlignment="1">
      <alignment horizontal="left" wrapText="1" indent="10"/>
    </xf>
    <xf numFmtId="0" fontId="34" fillId="3" borderId="0" xfId="0" applyFont="1" applyFill="1" applyBorder="1" applyAlignment="1">
      <alignment horizontal="left" wrapText="1" indent="10"/>
    </xf>
    <xf numFmtId="0" fontId="34" fillId="3" borderId="5" xfId="0" applyFont="1" applyFill="1" applyBorder="1" applyAlignment="1">
      <alignment horizontal="left" wrapText="1" indent="10"/>
    </xf>
    <xf numFmtId="190"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90" fontId="2" fillId="2" borderId="10" xfId="0" applyNumberFormat="1" applyFont="1" applyFill="1" applyBorder="1" applyAlignment="1">
      <alignment horizontal="left" wrapText="1" indent="4"/>
    </xf>
    <xf numFmtId="0" fontId="24" fillId="0" borderId="0" xfId="0" applyFont="1" applyBorder="1" applyAlignment="1">
      <alignment horizontal="left" indent="4"/>
    </xf>
    <xf numFmtId="190" fontId="2" fillId="2" borderId="10" xfId="0" applyNumberFormat="1" applyFont="1" applyFill="1" applyBorder="1" applyAlignment="1">
      <alignment horizontal="left" indent="4"/>
    </xf>
    <xf numFmtId="0" fontId="0" fillId="2" borderId="0" xfId="0" applyFill="1" applyBorder="1" applyAlignment="1">
      <alignment horizontal="left" indent="4"/>
    </xf>
    <xf numFmtId="190" fontId="2" fillId="2" borderId="1" xfId="0" applyNumberFormat="1" applyFont="1" applyFill="1" applyBorder="1" applyAlignment="1"/>
    <xf numFmtId="0" fontId="0" fillId="2" borderId="2" xfId="0" applyFill="1" applyBorder="1" applyAlignment="1"/>
    <xf numFmtId="190"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0" fontId="0" fillId="0" borderId="0" xfId="0" applyBorder="1" applyAlignment="1">
      <alignment horizontal="left" indent="4"/>
    </xf>
    <xf numFmtId="190"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86" fontId="10" fillId="2" borderId="16" xfId="0" applyNumberFormat="1" applyFont="1" applyFill="1" applyBorder="1" applyAlignment="1">
      <alignment wrapText="1"/>
    </xf>
    <xf numFmtId="0" fontId="26" fillId="2" borderId="12" xfId="0" applyFont="1" applyFill="1" applyBorder="1" applyAlignment="1"/>
    <xf numFmtId="190" fontId="10" fillId="2" borderId="13" xfId="0" applyNumberFormat="1" applyFont="1" applyFill="1" applyBorder="1" applyAlignment="1">
      <alignment wrapText="1"/>
    </xf>
    <xf numFmtId="190" fontId="10" fillId="2" borderId="6" xfId="0" applyNumberFormat="1" applyFont="1" applyFill="1" applyBorder="1" applyAlignment="1">
      <alignment wrapText="1"/>
    </xf>
    <xf numFmtId="190" fontId="10" fillId="2" borderId="18" xfId="0" applyNumberFormat="1" applyFont="1" applyFill="1" applyBorder="1" applyAlignment="1">
      <alignment wrapText="1"/>
    </xf>
    <xf numFmtId="0" fontId="0" fillId="2" borderId="0" xfId="0" applyFill="1" applyBorder="1" applyAlignment="1">
      <alignment horizontal="left" wrapText="1" indent="4"/>
    </xf>
    <xf numFmtId="190" fontId="11" fillId="2" borderId="10" xfId="0" applyNumberFormat="1" applyFont="1" applyFill="1" applyBorder="1" applyAlignment="1">
      <alignment horizontal="left" indent="6"/>
    </xf>
    <xf numFmtId="0" fontId="0" fillId="2" borderId="0" xfId="0" applyFill="1" applyBorder="1" applyAlignment="1">
      <alignment horizontal="left" indent="6"/>
    </xf>
    <xf numFmtId="190" fontId="33" fillId="2" borderId="10" xfId="0" applyNumberFormat="1" applyFont="1" applyFill="1" applyBorder="1" applyAlignment="1">
      <alignment horizontal="left" indent="6"/>
    </xf>
    <xf numFmtId="0" fontId="1" fillId="2" borderId="0" xfId="0" applyFont="1" applyFill="1" applyBorder="1" applyAlignment="1">
      <alignment horizontal="left" indent="6"/>
    </xf>
    <xf numFmtId="190" fontId="14" fillId="3" borderId="10" xfId="0" applyNumberFormat="1" applyFont="1" applyFill="1" applyBorder="1" applyAlignment="1"/>
    <xf numFmtId="0" fontId="24" fillId="3" borderId="0" xfId="0" applyFont="1" applyFill="1" applyBorder="1" applyAlignment="1"/>
    <xf numFmtId="190"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90" fontId="5" fillId="3" borderId="10" xfId="0" applyNumberFormat="1" applyFont="1" applyFill="1" applyBorder="1" applyAlignment="1"/>
    <xf numFmtId="0" fontId="0" fillId="3" borderId="0" xfId="0" applyFill="1" applyBorder="1" applyAlignment="1"/>
    <xf numFmtId="190" fontId="10" fillId="2" borderId="10" xfId="0" applyNumberFormat="1" applyFont="1" applyFill="1" applyBorder="1" applyAlignment="1"/>
    <xf numFmtId="0" fontId="26" fillId="2" borderId="0" xfId="0" applyFont="1" applyFill="1" applyBorder="1" applyAlignment="1"/>
    <xf numFmtId="0" fontId="21" fillId="3" borderId="5" xfId="0" applyFont="1" applyFill="1" applyBorder="1" applyAlignment="1">
      <alignment horizontal="left" wrapText="1" indent="6"/>
    </xf>
    <xf numFmtId="190" fontId="34" fillId="2" borderId="0" xfId="0" applyNumberFormat="1" applyFont="1" applyFill="1" applyBorder="1" applyAlignment="1">
      <alignment horizontal="left" wrapText="1" indent="10"/>
    </xf>
    <xf numFmtId="190" fontId="34" fillId="2" borderId="5" xfId="0" applyNumberFormat="1" applyFont="1" applyFill="1" applyBorder="1" applyAlignment="1">
      <alignment horizontal="left" wrapText="1" indent="10"/>
    </xf>
    <xf numFmtId="190" fontId="2" fillId="3" borderId="10" xfId="0" applyNumberFormat="1" applyFont="1" applyFill="1" applyBorder="1" applyAlignment="1">
      <alignment horizontal="left" indent="8"/>
    </xf>
    <xf numFmtId="0" fontId="0" fillId="3" borderId="0" xfId="0" applyFill="1" applyBorder="1" applyAlignment="1">
      <alignment horizontal="left" indent="8"/>
    </xf>
    <xf numFmtId="190" fontId="2" fillId="3" borderId="1" xfId="0" applyNumberFormat="1" applyFont="1" applyFill="1" applyBorder="1" applyAlignment="1"/>
    <xf numFmtId="0" fontId="0" fillId="3" borderId="2" xfId="0" applyFill="1" applyBorder="1" applyAlignment="1"/>
    <xf numFmtId="190" fontId="2" fillId="2" borderId="13" xfId="0" applyNumberFormat="1" applyFont="1" applyFill="1" applyBorder="1" applyAlignment="1"/>
    <xf numFmtId="0" fontId="0" fillId="2" borderId="6" xfId="0" applyFill="1" applyBorder="1" applyAlignment="1"/>
    <xf numFmtId="190" fontId="5" fillId="2" borderId="0" xfId="0" applyNumberFormat="1" applyFont="1" applyFill="1" applyBorder="1" applyAlignment="1">
      <alignment horizontal="left" wrapText="1" indent="6"/>
    </xf>
    <xf numFmtId="190" fontId="5" fillId="2" borderId="5" xfId="0" applyNumberFormat="1" applyFont="1" applyFill="1" applyBorder="1" applyAlignment="1">
      <alignment horizontal="left" wrapText="1" indent="6"/>
    </xf>
    <xf numFmtId="0" fontId="0" fillId="3" borderId="5" xfId="0" applyFill="1" applyBorder="1" applyAlignment="1">
      <alignment horizontal="left" wrapText="1" indent="3"/>
    </xf>
    <xf numFmtId="190" fontId="2" fillId="2" borderId="2" xfId="0" applyNumberFormat="1" applyFont="1" applyFill="1" applyBorder="1" applyAlignment="1"/>
    <xf numFmtId="190" fontId="2" fillId="2" borderId="0" xfId="0" applyNumberFormat="1" applyFont="1" applyFill="1" applyBorder="1" applyAlignment="1">
      <alignment horizontal="left" indent="4"/>
    </xf>
    <xf numFmtId="190" fontId="10" fillId="2" borderId="0" xfId="0" applyNumberFormat="1" applyFont="1" applyFill="1" applyBorder="1" applyAlignment="1">
      <alignment horizontal="left" indent="2"/>
    </xf>
    <xf numFmtId="190" fontId="34" fillId="2" borderId="10" xfId="0" applyNumberFormat="1" applyFont="1" applyFill="1" applyBorder="1" applyAlignment="1">
      <alignment horizontal="left" indent="8"/>
    </xf>
    <xf numFmtId="190" fontId="34" fillId="2" borderId="0" xfId="0" applyNumberFormat="1" applyFont="1" applyFill="1" applyBorder="1" applyAlignment="1">
      <alignment horizontal="left" indent="8"/>
    </xf>
    <xf numFmtId="190" fontId="2" fillId="2" borderId="0" xfId="0" applyNumberFormat="1" applyFont="1" applyFill="1" applyBorder="1" applyAlignment="1">
      <alignment horizontal="left" wrapText="1" indent="4"/>
    </xf>
    <xf numFmtId="190" fontId="5" fillId="2" borderId="0" xfId="0" applyNumberFormat="1" applyFont="1" applyFill="1" applyBorder="1" applyAlignment="1"/>
    <xf numFmtId="190" fontId="2" fillId="2" borderId="0" xfId="0" applyNumberFormat="1" applyFont="1" applyFill="1" applyBorder="1" applyAlignment="1">
      <alignment horizontal="left" indent="8"/>
    </xf>
    <xf numFmtId="190" fontId="11" fillId="2" borderId="0" xfId="0" applyNumberFormat="1" applyFont="1" applyFill="1" applyBorder="1" applyAlignment="1">
      <alignment horizontal="left" indent="6"/>
    </xf>
    <xf numFmtId="190" fontId="10" fillId="2" borderId="0" xfId="0" applyNumberFormat="1" applyFont="1" applyFill="1" applyBorder="1" applyAlignment="1"/>
    <xf numFmtId="190" fontId="21" fillId="2" borderId="0" xfId="0" applyNumberFormat="1" applyFont="1" applyFill="1" applyBorder="1" applyAlignment="1">
      <alignment horizontal="left" indent="4"/>
    </xf>
    <xf numFmtId="190" fontId="14" fillId="2" borderId="13" xfId="0" applyNumberFormat="1" applyFont="1" applyFill="1" applyBorder="1" applyAlignment="1"/>
    <xf numFmtId="190" fontId="14" fillId="2" borderId="6" xfId="0" applyNumberFormat="1" applyFont="1" applyFill="1" applyBorder="1" applyAlignment="1"/>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86" fontId="10" fillId="2" borderId="12" xfId="0" applyNumberFormat="1" applyFont="1" applyFill="1" applyBorder="1" applyAlignment="1">
      <alignment wrapText="1"/>
    </xf>
    <xf numFmtId="190" fontId="5" fillId="2" borderId="0" xfId="0" applyNumberFormat="1" applyFont="1" applyFill="1" applyBorder="1" applyAlignment="1">
      <alignment horizontal="left" wrapText="1" indent="8"/>
    </xf>
    <xf numFmtId="190" fontId="5" fillId="2" borderId="5" xfId="0" applyNumberFormat="1" applyFont="1" applyFill="1" applyBorder="1" applyAlignment="1">
      <alignment horizontal="left" wrapText="1" indent="8"/>
    </xf>
    <xf numFmtId="190" fontId="21" fillId="3" borderId="10" xfId="0" applyNumberFormat="1" applyFont="1" applyFill="1" applyBorder="1" applyAlignment="1">
      <alignment horizontal="left" wrapText="1" indent="10"/>
    </xf>
    <xf numFmtId="190" fontId="10" fillId="2" borderId="10" xfId="0" applyNumberFormat="1" applyFont="1" applyFill="1" applyBorder="1" applyAlignment="1">
      <alignment horizontal="left" vertical="center" wrapText="1" indent="3"/>
    </xf>
    <xf numFmtId="190" fontId="10" fillId="2" borderId="0" xfId="0" applyNumberFormat="1" applyFont="1" applyFill="1" applyBorder="1" applyAlignment="1">
      <alignment horizontal="left" vertical="center" wrapText="1" indent="3"/>
    </xf>
    <xf numFmtId="190" fontId="10" fillId="2" borderId="5" xfId="0" applyNumberFormat="1" applyFont="1" applyFill="1" applyBorder="1" applyAlignment="1">
      <alignment horizontal="left" vertical="center" wrapText="1" indent="3"/>
    </xf>
    <xf numFmtId="190" fontId="5" fillId="3" borderId="0" xfId="0" applyNumberFormat="1" applyFont="1" applyFill="1" applyBorder="1" applyAlignment="1">
      <alignment horizontal="left" wrapText="1" indent="6"/>
    </xf>
    <xf numFmtId="190" fontId="5" fillId="3" borderId="5" xfId="0" applyNumberFormat="1" applyFont="1" applyFill="1" applyBorder="1" applyAlignment="1">
      <alignment horizontal="left" wrapText="1" indent="6"/>
    </xf>
    <xf numFmtId="190" fontId="34" fillId="3" borderId="0" xfId="0" applyNumberFormat="1" applyFont="1" applyFill="1" applyBorder="1" applyAlignment="1">
      <alignment horizontal="left" wrapText="1" indent="10"/>
    </xf>
    <xf numFmtId="190" fontId="34" fillId="3" borderId="5" xfId="0" applyNumberFormat="1" applyFont="1" applyFill="1" applyBorder="1" applyAlignment="1">
      <alignment horizontal="left" wrapText="1" indent="10"/>
    </xf>
    <xf numFmtId="190" fontId="10" fillId="3" borderId="0" xfId="0" applyNumberFormat="1" applyFont="1" applyFill="1" applyBorder="1" applyAlignment="1">
      <alignment horizontal="left" wrapText="1" indent="3"/>
    </xf>
    <xf numFmtId="190" fontId="10" fillId="3" borderId="5" xfId="0" applyNumberFormat="1" applyFont="1" applyFill="1" applyBorder="1" applyAlignment="1">
      <alignment horizontal="left" wrapText="1" indent="3"/>
    </xf>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90" fontId="14" fillId="2" borderId="7" xfId="0" applyNumberFormat="1" applyFont="1" applyFill="1" applyBorder="1" applyAlignment="1">
      <alignment horizontal="left" wrapText="1" indent="2"/>
    </xf>
    <xf numFmtId="190" fontId="14" fillId="2" borderId="4" xfId="0" applyNumberFormat="1" applyFont="1" applyFill="1" applyBorder="1" applyAlignment="1">
      <alignment horizontal="left" wrapText="1" indent="4"/>
    </xf>
    <xf numFmtId="190" fontId="14" fillId="2" borderId="4" xfId="0" applyNumberFormat="1" applyFont="1" applyFill="1" applyBorder="1" applyAlignment="1">
      <alignment horizontal="left" wrapText="1" indent="2"/>
    </xf>
    <xf numFmtId="190" fontId="14" fillId="2" borderId="4" xfId="0" applyNumberFormat="1" applyFont="1" applyFill="1" applyBorder="1" applyAlignment="1">
      <alignment wrapText="1"/>
    </xf>
    <xf numFmtId="190" fontId="6" fillId="2" borderId="4" xfId="0" applyNumberFormat="1" applyFont="1" applyFill="1" applyBorder="1" applyAlignment="1">
      <alignment horizontal="left" wrapText="1" indent="6"/>
    </xf>
    <xf numFmtId="190" fontId="6" fillId="2" borderId="4" xfId="0" applyNumberFormat="1" applyFont="1" applyFill="1" applyBorder="1" applyAlignment="1">
      <alignment horizontal="left" wrapText="1" indent="4"/>
    </xf>
    <xf numFmtId="190" fontId="6" fillId="2" borderId="4" xfId="0" applyNumberFormat="1" applyFont="1" applyFill="1" applyBorder="1" applyAlignment="1">
      <alignment wrapText="1"/>
    </xf>
    <xf numFmtId="190" fontId="6" fillId="2" borderId="4" xfId="0" applyNumberFormat="1" applyFont="1" applyFill="1" applyBorder="1" applyAlignment="1">
      <alignment horizontal="left" wrapText="1" indent="9"/>
    </xf>
    <xf numFmtId="190"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90" fontId="14" fillId="2" borderId="7" xfId="0" applyNumberFormat="1" applyFont="1" applyFill="1" applyBorder="1" applyAlignment="1">
      <alignment horizontal="left" indent="4"/>
    </xf>
    <xf numFmtId="190" fontId="14" fillId="2" borderId="11" xfId="0" applyNumberFormat="1" applyFont="1" applyFill="1" applyBorder="1" applyAlignment="1">
      <alignment horizontal="center" wrapText="1"/>
    </xf>
    <xf numFmtId="190" fontId="14" fillId="2" borderId="4" xfId="0" applyNumberFormat="1" applyFont="1" applyFill="1" applyBorder="1" applyAlignment="1"/>
    <xf numFmtId="190" fontId="6" fillId="2" borderId="4" xfId="0" applyNumberFormat="1" applyFont="1" applyFill="1" applyBorder="1" applyAlignment="1"/>
    <xf numFmtId="190"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90" fontId="14" fillId="2" borderId="4" xfId="0" applyNumberFormat="1" applyFont="1" applyFill="1" applyBorder="1" applyAlignment="1">
      <alignment horizontal="center"/>
    </xf>
    <xf numFmtId="190" fontId="14" fillId="2" borderId="4" xfId="0" applyNumberFormat="1" applyFont="1" applyFill="1" applyBorder="1" applyAlignment="1">
      <alignment horizontal="left" indent="4"/>
    </xf>
    <xf numFmtId="190"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90" fontId="6" fillId="2" borderId="8" xfId="0" applyNumberFormat="1" applyFont="1" applyFill="1" applyBorder="1" applyAlignment="1">
      <alignment horizontal="left" indent="4"/>
    </xf>
    <xf numFmtId="190"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xf numFmtId="186"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208" fontId="3" fillId="2" borderId="2" xfId="2" applyNumberFormat="1" applyFont="1" applyFill="1" applyBorder="1" applyAlignment="1">
      <alignment horizontal="right"/>
    </xf>
    <xf numFmtId="210"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0" fontId="1" fillId="0" borderId="0" xfId="0" applyFont="1" applyBorder="1" applyAlignment="1">
      <alignment horizontal="left" indent="4"/>
    </xf>
    <xf numFmtId="0" fontId="1" fillId="3" borderId="0" xfId="0" applyFont="1" applyFill="1" applyBorder="1" applyAlignment="1"/>
    <xf numFmtId="208" fontId="7" fillId="3" borderId="17" xfId="2" applyNumberFormat="1" applyFont="1" applyFill="1" applyBorder="1" applyAlignment="1" applyProtection="1">
      <alignment horizontal="right" vertical="center"/>
      <protection locked="0"/>
    </xf>
    <xf numFmtId="210" fontId="7" fillId="3" borderId="17" xfId="1" applyNumberFormat="1" applyFont="1" applyFill="1" applyBorder="1" applyAlignment="1" applyProtection="1">
      <alignment horizontal="right" vertical="center"/>
      <protection locked="0"/>
    </xf>
    <xf numFmtId="208" fontId="3" fillId="3" borderId="0" xfId="2" applyNumberFormat="1" applyFont="1" applyFill="1" applyBorder="1" applyAlignment="1">
      <alignment horizontal="right"/>
    </xf>
    <xf numFmtId="210" fontId="3" fillId="3" borderId="0" xfId="1" applyNumberFormat="1" applyFont="1" applyFill="1" applyBorder="1" applyAlignment="1">
      <alignment horizontal="right"/>
    </xf>
    <xf numFmtId="0" fontId="1" fillId="3" borderId="0" xfId="0" applyFont="1" applyFill="1" applyBorder="1" applyAlignment="1"/>
    <xf numFmtId="208" fontId="3" fillId="3" borderId="8" xfId="2" applyNumberFormat="1" applyFont="1" applyFill="1" applyBorder="1" applyAlignment="1">
      <alignment horizontal="right"/>
    </xf>
    <xf numFmtId="210"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208" fontId="7" fillId="3" borderId="11" xfId="2" applyNumberFormat="1" applyFont="1" applyFill="1" applyBorder="1" applyAlignment="1">
      <alignment horizontal="right"/>
    </xf>
    <xf numFmtId="210" fontId="7" fillId="3" borderId="11" xfId="1" applyNumberFormat="1" applyFont="1" applyFill="1" applyBorder="1" applyAlignment="1">
      <alignment horizontal="right"/>
    </xf>
    <xf numFmtId="0" fontId="1" fillId="3" borderId="3" xfId="0" applyFont="1" applyFill="1" applyBorder="1" applyAlignment="1"/>
    <xf numFmtId="208" fontId="7" fillId="3" borderId="0" xfId="2" applyNumberFormat="1" applyFont="1" applyFill="1" applyBorder="1" applyAlignment="1">
      <alignment horizontal="right"/>
    </xf>
    <xf numFmtId="210" fontId="7" fillId="3" borderId="0" xfId="1" applyNumberFormat="1" applyFont="1" applyFill="1" applyBorder="1" applyAlignment="1">
      <alignment horizontal="right"/>
    </xf>
    <xf numFmtId="208" fontId="7" fillId="3" borderId="3" xfId="2" applyNumberFormat="1" applyFont="1" applyFill="1" applyBorder="1" applyAlignment="1">
      <alignment horizontal="right"/>
    </xf>
    <xf numFmtId="210" fontId="7" fillId="3" borderId="3" xfId="1" applyNumberFormat="1" applyFont="1" applyFill="1" applyBorder="1" applyAlignment="1">
      <alignment horizontal="right"/>
    </xf>
    <xf numFmtId="208" fontId="7" fillId="3" borderId="2" xfId="2" applyNumberFormat="1" applyFont="1" applyFill="1" applyBorder="1" applyAlignment="1">
      <alignment horizontal="right"/>
    </xf>
    <xf numFmtId="210" fontId="7" fillId="3" borderId="2" xfId="1" applyNumberFormat="1" applyFont="1" applyFill="1" applyBorder="1" applyAlignment="1">
      <alignment horizontal="right"/>
    </xf>
    <xf numFmtId="208" fontId="3" fillId="3" borderId="2" xfId="2" applyNumberFormat="1" applyFont="1" applyFill="1" applyBorder="1" applyAlignment="1">
      <alignment horizontal="right"/>
    </xf>
    <xf numFmtId="208" fontId="21" fillId="3" borderId="0" xfId="2"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208" fontId="7" fillId="2" borderId="18" xfId="2" applyNumberFormat="1" applyFont="1" applyFill="1" applyBorder="1" applyAlignment="1">
      <alignment horizontal="right"/>
    </xf>
    <xf numFmtId="210"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208" fontId="21" fillId="2" borderId="0" xfId="2" applyNumberFormat="1" applyFont="1" applyFill="1" applyBorder="1" applyAlignment="1">
      <alignment horizontal="center" vertical="center"/>
    </xf>
    <xf numFmtId="0" fontId="1" fillId="2" borderId="0" xfId="0" applyFont="1" applyFill="1"/>
    <xf numFmtId="210" fontId="1" fillId="2" borderId="0" xfId="0" applyNumberFormat="1" applyFont="1" applyFill="1"/>
    <xf numFmtId="0" fontId="35" fillId="2" borderId="0" xfId="0" applyFont="1" applyFill="1"/>
    <xf numFmtId="210" fontId="35" fillId="2" borderId="23" xfId="0" applyNumberFormat="1" applyFont="1" applyFill="1" applyBorder="1"/>
    <xf numFmtId="210" fontId="35" fillId="2" borderId="22" xfId="0" applyNumberFormat="1" applyFont="1" applyFill="1" applyBorder="1"/>
    <xf numFmtId="210" fontId="35" fillId="2" borderId="24" xfId="0" applyNumberFormat="1" applyFont="1" applyFill="1" applyBorder="1"/>
    <xf numFmtId="210" fontId="35" fillId="2" borderId="25" xfId="0" applyNumberFormat="1" applyFont="1" applyFill="1" applyBorder="1"/>
    <xf numFmtId="0" fontId="35" fillId="2" borderId="26" xfId="0" applyFont="1" applyFill="1" applyBorder="1"/>
    <xf numFmtId="210" fontId="1" fillId="2" borderId="23" xfId="0" applyNumberFormat="1" applyFont="1" applyFill="1" applyBorder="1"/>
    <xf numFmtId="210" fontId="1" fillId="2" borderId="22" xfId="0" applyNumberFormat="1" applyFont="1" applyFill="1" applyBorder="1"/>
    <xf numFmtId="210" fontId="1" fillId="2" borderId="24" xfId="0" applyNumberFormat="1" applyFont="1" applyFill="1" applyBorder="1"/>
    <xf numFmtId="210" fontId="1" fillId="2" borderId="25" xfId="0" applyNumberFormat="1" applyFont="1" applyFill="1" applyBorder="1"/>
    <xf numFmtId="0" fontId="1" fillId="2" borderId="26" xfId="0" applyFont="1" applyFill="1" applyBorder="1"/>
    <xf numFmtId="210" fontId="1" fillId="2" borderId="27" xfId="0" applyNumberFormat="1" applyFont="1" applyFill="1" applyBorder="1"/>
    <xf numFmtId="210" fontId="1" fillId="2" borderId="4" xfId="0" applyNumberFormat="1" applyFont="1" applyFill="1" applyBorder="1"/>
    <xf numFmtId="210" fontId="1" fillId="2" borderId="10" xfId="0" applyNumberFormat="1" applyFont="1" applyFill="1" applyBorder="1"/>
    <xf numFmtId="210" fontId="1" fillId="2" borderId="28" xfId="0" applyNumberFormat="1" applyFont="1" applyFill="1" applyBorder="1"/>
    <xf numFmtId="0" fontId="1" fillId="2" borderId="29" xfId="0" applyFont="1" applyFill="1" applyBorder="1"/>
    <xf numFmtId="0" fontId="35" fillId="2" borderId="0" xfId="0" applyFont="1" applyFill="1" applyAlignment="1">
      <alignment horizontal="center" vertical="center" wrapText="1"/>
    </xf>
    <xf numFmtId="210" fontId="35" fillId="2" borderId="30" xfId="0" applyNumberFormat="1" applyFont="1" applyFill="1" applyBorder="1"/>
    <xf numFmtId="210" fontId="35" fillId="2" borderId="31" xfId="0" applyNumberFormat="1" applyFont="1" applyFill="1" applyBorder="1"/>
    <xf numFmtId="210" fontId="35" fillId="2" borderId="32" xfId="0" applyNumberFormat="1" applyFont="1" applyFill="1" applyBorder="1"/>
    <xf numFmtId="210" fontId="35" fillId="2" borderId="33" xfId="0" applyNumberFormat="1" applyFont="1" applyFill="1" applyBorder="1"/>
    <xf numFmtId="0" fontId="14" fillId="2" borderId="14" xfId="0" applyFont="1" applyFill="1" applyBorder="1" applyAlignment="1">
      <alignment horizontal="left" vertical="center" wrapText="1"/>
    </xf>
    <xf numFmtId="210" fontId="1" fillId="2" borderId="34" xfId="0" applyNumberFormat="1" applyFont="1" applyFill="1" applyBorder="1"/>
    <xf numFmtId="210" fontId="1" fillId="2" borderId="35" xfId="0" applyNumberFormat="1" applyFont="1" applyFill="1" applyBorder="1"/>
    <xf numFmtId="210" fontId="1" fillId="2" borderId="36" xfId="0" applyNumberFormat="1" applyFont="1" applyFill="1" applyBorder="1"/>
    <xf numFmtId="210" fontId="1" fillId="2" borderId="37" xfId="0" applyNumberFormat="1" applyFont="1" applyFill="1" applyBorder="1"/>
    <xf numFmtId="0" fontId="1" fillId="2" borderId="20" xfId="0" applyFont="1" applyFill="1" applyBorder="1"/>
    <xf numFmtId="210" fontId="35" fillId="2" borderId="27" xfId="0" applyNumberFormat="1" applyFont="1" applyFill="1" applyBorder="1"/>
    <xf numFmtId="210" fontId="35" fillId="2" borderId="4" xfId="0" applyNumberFormat="1" applyFont="1" applyFill="1" applyBorder="1"/>
    <xf numFmtId="210" fontId="35" fillId="2" borderId="10" xfId="0" applyNumberFormat="1" applyFont="1" applyFill="1" applyBorder="1"/>
    <xf numFmtId="210" fontId="35" fillId="2" borderId="28" xfId="0" applyNumberFormat="1" applyFont="1" applyFill="1" applyBorder="1"/>
    <xf numFmtId="0" fontId="35" fillId="2" borderId="29" xfId="0" applyFont="1" applyFill="1" applyBorder="1"/>
    <xf numFmtId="210" fontId="35" fillId="2" borderId="34" xfId="0" applyNumberFormat="1" applyFont="1" applyFill="1" applyBorder="1"/>
    <xf numFmtId="210" fontId="35" fillId="2" borderId="35" xfId="0" applyNumberFormat="1" applyFont="1" applyFill="1" applyBorder="1"/>
    <xf numFmtId="210" fontId="35" fillId="2" borderId="36" xfId="0" applyNumberFormat="1" applyFont="1" applyFill="1" applyBorder="1"/>
    <xf numFmtId="210" fontId="35" fillId="2" borderId="37" xfId="0" applyNumberFormat="1" applyFont="1" applyFill="1" applyBorder="1"/>
    <xf numFmtId="0" fontId="35" fillId="2" borderId="20" xfId="0" applyFont="1" applyFill="1" applyBorder="1"/>
    <xf numFmtId="0" fontId="35" fillId="2" borderId="29" xfId="0" applyFont="1" applyFill="1" applyBorder="1" applyAlignment="1">
      <alignment vertical="center" wrapText="1"/>
    </xf>
    <xf numFmtId="0" fontId="36" fillId="2" borderId="0" xfId="0" applyFont="1" applyFill="1" applyAlignment="1">
      <alignment horizontal="center"/>
    </xf>
    <xf numFmtId="210" fontId="35" fillId="2" borderId="34" xfId="0" applyNumberFormat="1" applyFont="1" applyFill="1" applyBorder="1" applyAlignment="1">
      <alignment horizontal="right"/>
    </xf>
    <xf numFmtId="210" fontId="35" fillId="2" borderId="35" xfId="0" applyNumberFormat="1" applyFont="1" applyFill="1" applyBorder="1" applyAlignment="1">
      <alignment horizontal="right"/>
    </xf>
    <xf numFmtId="210" fontId="35" fillId="2" borderId="36" xfId="0" applyNumberFormat="1" applyFont="1" applyFill="1" applyBorder="1" applyAlignment="1">
      <alignment horizontal="right"/>
    </xf>
    <xf numFmtId="210" fontId="35" fillId="2" borderId="37" xfId="0" applyNumberFormat="1" applyFont="1" applyFill="1" applyBorder="1" applyAlignment="1">
      <alignment horizontal="right"/>
    </xf>
    <xf numFmtId="190" fontId="14" fillId="2" borderId="26" xfId="0" applyNumberFormat="1" applyFont="1" applyFill="1" applyBorder="1" applyAlignment="1">
      <alignment horizontal="left" wrapText="1"/>
    </xf>
    <xf numFmtId="210" fontId="35" fillId="0" borderId="27" xfId="0" applyNumberFormat="1" applyFont="1" applyBorder="1"/>
    <xf numFmtId="210" fontId="35" fillId="0" borderId="4" xfId="0" applyNumberFormat="1" applyFont="1" applyBorder="1"/>
    <xf numFmtId="210" fontId="35" fillId="0" borderId="10" xfId="0" applyNumberFormat="1" applyFont="1" applyBorder="1"/>
    <xf numFmtId="210" fontId="35" fillId="0" borderId="28" xfId="0" applyNumberFormat="1" applyFont="1" applyBorder="1"/>
    <xf numFmtId="190" fontId="14" fillId="0" borderId="29" xfId="0" applyNumberFormat="1" applyFont="1" applyFill="1" applyBorder="1" applyAlignment="1">
      <alignment horizontal="left" wrapText="1"/>
    </xf>
    <xf numFmtId="190" fontId="14" fillId="2" borderId="29" xfId="0" applyNumberFormat="1" applyFont="1" applyFill="1" applyBorder="1"/>
    <xf numFmtId="0" fontId="1" fillId="2" borderId="29" xfId="3" applyFont="1" applyFill="1" applyBorder="1"/>
    <xf numFmtId="0" fontId="35" fillId="2" borderId="29" xfId="3" applyFont="1" applyFill="1" applyBorder="1"/>
    <xf numFmtId="210" fontId="1" fillId="0" borderId="0" xfId="0" applyNumberFormat="1" applyFont="1" applyBorder="1"/>
    <xf numFmtId="210" fontId="1" fillId="2" borderId="38" xfId="0" applyNumberFormat="1" applyFont="1" applyFill="1" applyBorder="1"/>
    <xf numFmtId="0" fontId="1" fillId="2" borderId="39" xfId="0" applyFont="1" applyFill="1" applyBorder="1"/>
    <xf numFmtId="210" fontId="14" fillId="2" borderId="34" xfId="0" applyNumberFormat="1" applyFont="1" applyFill="1" applyBorder="1" applyAlignment="1" applyProtection="1">
      <alignment horizontal="center" vertical="center" wrapText="1"/>
      <protection locked="0"/>
    </xf>
    <xf numFmtId="210" fontId="14" fillId="2" borderId="35" xfId="0" applyNumberFormat="1" applyFont="1" applyFill="1" applyBorder="1" applyAlignment="1" applyProtection="1">
      <alignment horizontal="center" vertical="center" wrapText="1"/>
      <protection locked="0"/>
    </xf>
    <xf numFmtId="210" fontId="14" fillId="2" borderId="36" xfId="0" applyNumberFormat="1" applyFont="1" applyFill="1" applyBorder="1" applyAlignment="1" applyProtection="1">
      <alignment horizontal="center" vertical="center" wrapText="1"/>
      <protection locked="0"/>
    </xf>
    <xf numFmtId="210" fontId="14" fillId="2" borderId="40" xfId="0" applyNumberFormat="1" applyFont="1" applyFill="1" applyBorder="1" applyAlignment="1" applyProtection="1">
      <alignment horizontal="centerContinuous" vertical="center" wrapText="1"/>
      <protection locked="0"/>
    </xf>
    <xf numFmtId="190" fontId="6" fillId="2" borderId="41" xfId="0" applyNumberFormat="1" applyFont="1" applyFill="1" applyBorder="1" applyAlignment="1" applyProtection="1">
      <alignment vertical="center" wrapText="1"/>
      <protection locked="0"/>
    </xf>
    <xf numFmtId="210" fontId="14" fillId="2" borderId="42" xfId="0" applyNumberFormat="1" applyFont="1" applyFill="1" applyBorder="1" applyAlignment="1">
      <alignment horizontal="centerContinuous" vertical="center" wrapText="1"/>
    </xf>
    <xf numFmtId="210" fontId="14" fillId="2" borderId="6" xfId="0" applyNumberFormat="1" applyFont="1" applyFill="1" applyBorder="1" applyAlignment="1">
      <alignment horizontal="centerContinuous" vertical="center" wrapText="1"/>
    </xf>
    <xf numFmtId="190" fontId="14" fillId="2" borderId="43" xfId="0" applyNumberFormat="1" applyFont="1" applyFill="1" applyBorder="1" applyAlignment="1">
      <alignment horizontal="right" vertical="center" wrapText="1"/>
    </xf>
    <xf numFmtId="210" fontId="6" fillId="2" borderId="42" xfId="0" applyNumberFormat="1" applyFont="1" applyFill="1" applyBorder="1" applyAlignment="1" applyProtection="1">
      <alignment horizontal="centerContinuous" vertical="center"/>
      <protection locked="0"/>
    </xf>
    <xf numFmtId="210" fontId="6" fillId="2" borderId="6" xfId="0" applyNumberFormat="1" applyFont="1" applyFill="1" applyBorder="1" applyAlignment="1" applyProtection="1">
      <alignment horizontal="centerContinuous" vertical="center"/>
      <protection locked="0"/>
    </xf>
    <xf numFmtId="190" fontId="14" fillId="2" borderId="43" xfId="0" applyNumberFormat="1" applyFont="1" applyFill="1" applyBorder="1" applyAlignment="1">
      <alignment horizontal="centerContinuous" vertical="center" wrapText="1"/>
    </xf>
    <xf numFmtId="190" fontId="14" fillId="2" borderId="44" xfId="0" applyNumberFormat="1" applyFont="1" applyFill="1" applyBorder="1" applyAlignment="1">
      <alignment horizontal="center" vertical="center"/>
    </xf>
    <xf numFmtId="190" fontId="14" fillId="2" borderId="45" xfId="0" applyNumberFormat="1" applyFont="1" applyFill="1" applyBorder="1" applyAlignment="1">
      <alignment horizontal="center" vertical="center"/>
    </xf>
    <xf numFmtId="190" fontId="14" fillId="2" borderId="46" xfId="0" applyNumberFormat="1" applyFont="1" applyFill="1" applyBorder="1" applyAlignment="1">
      <alignment horizontal="center" vertical="center"/>
    </xf>
    <xf numFmtId="208" fontId="35" fillId="2" borderId="23" xfId="4" applyNumberFormat="1" applyFont="1" applyFill="1" applyBorder="1"/>
    <xf numFmtId="208" fontId="35" fillId="2" borderId="22" xfId="4" applyNumberFormat="1" applyFont="1" applyFill="1" applyBorder="1"/>
    <xf numFmtId="208" fontId="35" fillId="2" borderId="24" xfId="4" applyNumberFormat="1" applyFont="1" applyFill="1" applyBorder="1"/>
    <xf numFmtId="208" fontId="35" fillId="2" borderId="25" xfId="4" applyNumberFormat="1" applyFont="1" applyFill="1" applyBorder="1"/>
    <xf numFmtId="208" fontId="1" fillId="2" borderId="23" xfId="4" applyNumberFormat="1" applyFont="1" applyFill="1" applyBorder="1"/>
    <xf numFmtId="208" fontId="1" fillId="2" borderId="22" xfId="4" applyNumberFormat="1" applyFont="1" applyFill="1" applyBorder="1"/>
    <xf numFmtId="208" fontId="1" fillId="2" borderId="24" xfId="4" applyNumberFormat="1" applyFont="1" applyFill="1" applyBorder="1"/>
    <xf numFmtId="208" fontId="1" fillId="2" borderId="25" xfId="4" applyNumberFormat="1" applyFont="1" applyFill="1" applyBorder="1"/>
    <xf numFmtId="208" fontId="1" fillId="2" borderId="27" xfId="4" applyNumberFormat="1" applyFont="1" applyFill="1" applyBorder="1"/>
    <xf numFmtId="208" fontId="1" fillId="2" borderId="4" xfId="4" applyNumberFormat="1" applyFont="1" applyFill="1" applyBorder="1"/>
    <xf numFmtId="208" fontId="1" fillId="2" borderId="10" xfId="4" applyNumberFormat="1" applyFont="1" applyFill="1" applyBorder="1"/>
    <xf numFmtId="208" fontId="1" fillId="2" borderId="28" xfId="4" applyNumberFormat="1" applyFont="1" applyFill="1" applyBorder="1"/>
    <xf numFmtId="208" fontId="35" fillId="2" borderId="30" xfId="4" applyNumberFormat="1" applyFont="1" applyFill="1" applyBorder="1"/>
    <xf numFmtId="208" fontId="35" fillId="2" borderId="31" xfId="4" applyNumberFormat="1" applyFont="1" applyFill="1" applyBorder="1"/>
    <xf numFmtId="208" fontId="35" fillId="2" borderId="32" xfId="4" applyNumberFormat="1" applyFont="1" applyFill="1" applyBorder="1"/>
    <xf numFmtId="208" fontId="35" fillId="2" borderId="33" xfId="4" applyNumberFormat="1" applyFont="1" applyFill="1" applyBorder="1"/>
    <xf numFmtId="208" fontId="1" fillId="2" borderId="34" xfId="4" applyNumberFormat="1" applyFont="1" applyFill="1" applyBorder="1"/>
    <xf numFmtId="208" fontId="1" fillId="2" borderId="35" xfId="4" applyNumberFormat="1" applyFont="1" applyFill="1" applyBorder="1"/>
    <xf numFmtId="208" fontId="1" fillId="2" borderId="36" xfId="4" applyNumberFormat="1" applyFont="1" applyFill="1" applyBorder="1"/>
    <xf numFmtId="208" fontId="1" fillId="2" borderId="37" xfId="4" applyNumberFormat="1" applyFont="1" applyFill="1" applyBorder="1"/>
    <xf numFmtId="208" fontId="35" fillId="2" borderId="27" xfId="4" applyNumberFormat="1" applyFont="1" applyFill="1" applyBorder="1"/>
    <xf numFmtId="208" fontId="35" fillId="2" borderId="4" xfId="4" applyNumberFormat="1" applyFont="1" applyFill="1" applyBorder="1"/>
    <xf numFmtId="208" fontId="35" fillId="2" borderId="10" xfId="4" applyNumberFormat="1" applyFont="1" applyFill="1" applyBorder="1"/>
    <xf numFmtId="208" fontId="35" fillId="2" borderId="28" xfId="4" applyNumberFormat="1" applyFont="1" applyFill="1" applyBorder="1"/>
    <xf numFmtId="208" fontId="35" fillId="2" borderId="34" xfId="4" applyNumberFormat="1" applyFont="1" applyFill="1" applyBorder="1"/>
    <xf numFmtId="208" fontId="35" fillId="2" borderId="35" xfId="4" applyNumberFormat="1" applyFont="1" applyFill="1" applyBorder="1"/>
    <xf numFmtId="208" fontId="35" fillId="2" borderId="36" xfId="4" applyNumberFormat="1" applyFont="1" applyFill="1" applyBorder="1"/>
    <xf numFmtId="208" fontId="35" fillId="2" borderId="37" xfId="4" applyNumberFormat="1" applyFont="1" applyFill="1" applyBorder="1"/>
    <xf numFmtId="208" fontId="35" fillId="2" borderId="34" xfId="4" applyNumberFormat="1" applyFont="1" applyFill="1" applyBorder="1" applyAlignment="1">
      <alignment horizontal="right"/>
    </xf>
    <xf numFmtId="208" fontId="35" fillId="2" borderId="35" xfId="4" applyNumberFormat="1" applyFont="1" applyFill="1" applyBorder="1" applyAlignment="1">
      <alignment horizontal="right"/>
    </xf>
    <xf numFmtId="208" fontId="35" fillId="2" borderId="36" xfId="4" applyNumberFormat="1" applyFont="1" applyFill="1" applyBorder="1" applyAlignment="1">
      <alignment horizontal="right"/>
    </xf>
    <xf numFmtId="208" fontId="35" fillId="2" borderId="37" xfId="4" applyNumberFormat="1" applyFont="1" applyFill="1" applyBorder="1" applyAlignment="1">
      <alignment horizontal="right"/>
    </xf>
    <xf numFmtId="208" fontId="35" fillId="0" borderId="27" xfId="4" applyNumberFormat="1" applyFont="1" applyBorder="1"/>
    <xf numFmtId="208" fontId="35" fillId="0" borderId="4" xfId="4" applyNumberFormat="1" applyFont="1" applyBorder="1"/>
    <xf numFmtId="208" fontId="35" fillId="0" borderId="10" xfId="4" applyNumberFormat="1" applyFont="1" applyBorder="1"/>
    <xf numFmtId="208" fontId="35" fillId="0" borderId="28" xfId="4" applyNumberFormat="1" applyFont="1" applyBorder="1"/>
    <xf numFmtId="208" fontId="1" fillId="0" borderId="0" xfId="4"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182" fontId="14" fillId="2" borderId="35" xfId="0" applyNumberFormat="1" applyFont="1" applyFill="1" applyBorder="1" applyAlignment="1" applyProtection="1">
      <alignment horizontal="centerContinuous" vertical="center" wrapText="1"/>
      <protection locked="0"/>
    </xf>
    <xf numFmtId="182" fontId="14" fillId="2" borderId="40" xfId="0" applyNumberFormat="1" applyFont="1" applyFill="1" applyBorder="1" applyAlignment="1" applyProtection="1">
      <alignment horizontal="centerContinuous" vertical="center" wrapText="1"/>
      <protection locked="0"/>
    </xf>
    <xf numFmtId="190" fontId="14" fillId="2" borderId="42" xfId="0" applyNumberFormat="1" applyFont="1" applyFill="1" applyBorder="1" applyAlignment="1">
      <alignment horizontal="centerContinuous" vertical="center" wrapText="1"/>
    </xf>
    <xf numFmtId="190" fontId="14" fillId="2" borderId="6" xfId="0" applyNumberFormat="1" applyFont="1" applyFill="1" applyBorder="1" applyAlignment="1">
      <alignment horizontal="centerContinuous" vertical="center" wrapText="1"/>
    </xf>
    <xf numFmtId="182" fontId="6" fillId="2" borderId="42" xfId="0" applyNumberFormat="1" applyFont="1" applyFill="1" applyBorder="1" applyAlignment="1" applyProtection="1">
      <alignment horizontal="centerContinuous" vertical="center"/>
      <protection locked="0"/>
    </xf>
    <xf numFmtId="182" fontId="6" fillId="2" borderId="6" xfId="0" applyNumberFormat="1" applyFont="1" applyFill="1" applyBorder="1" applyAlignment="1" applyProtection="1">
      <alignment horizontal="centerContinuous" vertical="center"/>
      <protection locked="0"/>
    </xf>
  </cellXfs>
  <cellStyles count="5">
    <cellStyle name="Milliers" xfId="1" builtinId="3"/>
    <cellStyle name="Normal" xfId="0" builtinId="0"/>
    <cellStyle name="Normal_Feuil1" xfId="3"/>
    <cellStyle name="Pourcentage" xfId="2"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ux_remb_TOT202403D0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C47" sqref="C47"/>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16384" width="11.42578125" style="781"/>
  </cols>
  <sheetData>
    <row r="1" spans="1:5" ht="42.75" customHeight="1" x14ac:dyDescent="0.2">
      <c r="A1" s="851" t="s">
        <v>660</v>
      </c>
      <c r="B1" s="850"/>
      <c r="C1" s="850"/>
      <c r="D1" s="850"/>
      <c r="E1" s="849"/>
    </row>
    <row r="2" spans="1:5" ht="42.75" customHeight="1" x14ac:dyDescent="0.2">
      <c r="A2" s="848" t="s">
        <v>659</v>
      </c>
      <c r="B2" s="847"/>
      <c r="C2" s="847"/>
      <c r="D2" s="847"/>
      <c r="E2" s="846"/>
    </row>
    <row r="3" spans="1:5" ht="42.75" customHeight="1" thickBot="1" x14ac:dyDescent="0.25">
      <c r="A3" s="845" t="s">
        <v>628</v>
      </c>
      <c r="B3" s="844"/>
      <c r="C3" s="844"/>
      <c r="D3" s="844"/>
      <c r="E3" s="843"/>
    </row>
    <row r="4" spans="1:5" ht="30.75" customHeight="1" x14ac:dyDescent="0.2">
      <c r="A4" s="842" t="s">
        <v>658</v>
      </c>
      <c r="B4" s="841" t="s">
        <v>657</v>
      </c>
      <c r="C4" s="840" t="s">
        <v>656</v>
      </c>
      <c r="D4" s="839" t="s">
        <v>655</v>
      </c>
      <c r="E4" s="838" t="s">
        <v>6</v>
      </c>
    </row>
    <row r="5" spans="1:5" ht="13.5" thickBot="1" x14ac:dyDescent="0.25">
      <c r="A5" s="837"/>
      <c r="B5" s="836"/>
      <c r="C5" s="791"/>
      <c r="D5" s="790"/>
      <c r="E5" s="789"/>
    </row>
    <row r="6" spans="1:5" x14ac:dyDescent="0.2">
      <c r="A6" s="798"/>
      <c r="B6" s="808"/>
      <c r="C6" s="807"/>
      <c r="D6" s="806"/>
      <c r="E6" s="805"/>
    </row>
    <row r="7" spans="1:5" ht="24.75" customHeight="1" x14ac:dyDescent="0.2">
      <c r="A7" s="833" t="s">
        <v>88</v>
      </c>
      <c r="B7" s="797">
        <v>721385403.99397016</v>
      </c>
      <c r="C7" s="796">
        <v>3311366.9363199999</v>
      </c>
      <c r="D7" s="795">
        <v>5873676.2400000002</v>
      </c>
      <c r="E7" s="794">
        <v>730570447.17029011</v>
      </c>
    </row>
    <row r="8" spans="1:5" ht="14.25" customHeight="1" x14ac:dyDescent="0.2">
      <c r="A8" s="833" t="s">
        <v>102</v>
      </c>
      <c r="B8" s="797">
        <v>1078844371.9666584</v>
      </c>
      <c r="C8" s="835">
        <v>13624264.475065002</v>
      </c>
      <c r="D8" s="795">
        <v>9481902.5999999978</v>
      </c>
      <c r="E8" s="794">
        <v>1101950539.0417233</v>
      </c>
    </row>
    <row r="9" spans="1:5" s="783" customFormat="1" x14ac:dyDescent="0.2">
      <c r="A9" s="834" t="s">
        <v>113</v>
      </c>
      <c r="B9" s="813">
        <v>1800229775.960628</v>
      </c>
      <c r="C9" s="812">
        <v>16935631.411385003</v>
      </c>
      <c r="D9" s="811">
        <v>15355578.839999996</v>
      </c>
      <c r="E9" s="810">
        <v>1832520986.212013</v>
      </c>
    </row>
    <row r="10" spans="1:5" ht="21" customHeight="1" x14ac:dyDescent="0.2">
      <c r="A10" s="833" t="s">
        <v>121</v>
      </c>
      <c r="B10" s="797">
        <v>297455221.72422004</v>
      </c>
      <c r="C10" s="796">
        <v>961625.86000000022</v>
      </c>
      <c r="D10" s="795">
        <v>21192.12</v>
      </c>
      <c r="E10" s="794">
        <v>298438039.70422006</v>
      </c>
    </row>
    <row r="11" spans="1:5" x14ac:dyDescent="0.2">
      <c r="A11" s="833" t="s">
        <v>122</v>
      </c>
      <c r="B11" s="797">
        <v>15172567.769362997</v>
      </c>
      <c r="C11" s="796">
        <v>21078417.260000013</v>
      </c>
      <c r="D11" s="795">
        <v>530.3900000000001</v>
      </c>
      <c r="E11" s="794">
        <v>36251515.419363007</v>
      </c>
    </row>
    <row r="12" spans="1:5" x14ac:dyDescent="0.2">
      <c r="A12" s="833" t="s">
        <v>243</v>
      </c>
      <c r="B12" s="797">
        <v>136424381.47437498</v>
      </c>
      <c r="C12" s="796">
        <v>1903832.92</v>
      </c>
      <c r="D12" s="795">
        <v>382823.81999999995</v>
      </c>
      <c r="E12" s="794">
        <v>138711038.21437496</v>
      </c>
    </row>
    <row r="13" spans="1:5" s="783" customFormat="1" ht="22.5" customHeight="1" x14ac:dyDescent="0.2">
      <c r="A13" s="834" t="s">
        <v>654</v>
      </c>
      <c r="B13" s="813">
        <v>2249281946.9285865</v>
      </c>
      <c r="C13" s="812">
        <v>40879507.451385021</v>
      </c>
      <c r="D13" s="811">
        <v>15760125.169999998</v>
      </c>
      <c r="E13" s="810">
        <v>2305921579.5499716</v>
      </c>
    </row>
    <row r="14" spans="1:5" ht="18.75" customHeight="1" x14ac:dyDescent="0.2">
      <c r="A14" s="833" t="s">
        <v>124</v>
      </c>
      <c r="B14" s="797">
        <v>619921358.35099661</v>
      </c>
      <c r="C14" s="796">
        <v>1802789.2499999967</v>
      </c>
      <c r="D14" s="795">
        <v>1445126.4600000004</v>
      </c>
      <c r="E14" s="794">
        <v>623169274.06099665</v>
      </c>
    </row>
    <row r="15" spans="1:5" x14ac:dyDescent="0.2">
      <c r="A15" s="833" t="s">
        <v>132</v>
      </c>
      <c r="B15" s="797">
        <v>348628817.21492863</v>
      </c>
      <c r="C15" s="796">
        <v>1848879.9600000025</v>
      </c>
      <c r="D15" s="795">
        <v>13873621.889999995</v>
      </c>
      <c r="E15" s="794">
        <v>364351319.06492859</v>
      </c>
    </row>
    <row r="16" spans="1:5" x14ac:dyDescent="0.2">
      <c r="A16" s="833" t="s">
        <v>136</v>
      </c>
      <c r="B16" s="797">
        <v>72156917.919999659</v>
      </c>
      <c r="C16" s="796">
        <v>10723.849999999999</v>
      </c>
      <c r="D16" s="795">
        <v>62479.609999999928</v>
      </c>
      <c r="E16" s="794">
        <v>72230121.379999653</v>
      </c>
    </row>
    <row r="17" spans="1:5" x14ac:dyDescent="0.2">
      <c r="A17" s="833" t="s">
        <v>141</v>
      </c>
      <c r="B17" s="797">
        <v>16632284.000000069</v>
      </c>
      <c r="C17" s="796">
        <v>22580.230000000018</v>
      </c>
      <c r="D17" s="795">
        <v>8603.23</v>
      </c>
      <c r="E17" s="794">
        <v>16663467.46000007</v>
      </c>
    </row>
    <row r="18" spans="1:5" x14ac:dyDescent="0.2">
      <c r="A18" s="833" t="s">
        <v>139</v>
      </c>
      <c r="B18" s="797">
        <v>5690712.9199999608</v>
      </c>
      <c r="C18" s="796">
        <v>1097.1300000000001</v>
      </c>
      <c r="D18" s="795">
        <v>8.4600000000000009</v>
      </c>
      <c r="E18" s="794">
        <v>5691818.5099999607</v>
      </c>
    </row>
    <row r="19" spans="1:5" x14ac:dyDescent="0.2">
      <c r="A19" s="833" t="s">
        <v>466</v>
      </c>
      <c r="B19" s="797">
        <v>1803954.97</v>
      </c>
      <c r="C19" s="796">
        <v>6590</v>
      </c>
      <c r="D19" s="795">
        <v>16020</v>
      </c>
      <c r="E19" s="794">
        <v>1826564.97</v>
      </c>
    </row>
    <row r="20" spans="1:5" x14ac:dyDescent="0.2">
      <c r="A20" s="833" t="s">
        <v>653</v>
      </c>
      <c r="B20" s="797">
        <v>35982.559999999998</v>
      </c>
      <c r="C20" s="796">
        <v>656.7600000000001</v>
      </c>
      <c r="D20" s="795">
        <v>591.44000000000005</v>
      </c>
      <c r="E20" s="794">
        <v>37230.76</v>
      </c>
    </row>
    <row r="21" spans="1:5" x14ac:dyDescent="0.2">
      <c r="A21" s="833" t="s">
        <v>244</v>
      </c>
      <c r="B21" s="797">
        <v>15865201.519999964</v>
      </c>
      <c r="C21" s="796">
        <v>46771.479999999989</v>
      </c>
      <c r="D21" s="795">
        <v>58032.029999999984</v>
      </c>
      <c r="E21" s="794">
        <v>15970005.029999964</v>
      </c>
    </row>
    <row r="22" spans="1:5" s="783" customFormat="1" ht="20.25" customHeight="1" x14ac:dyDescent="0.2">
      <c r="A22" s="834" t="s">
        <v>287</v>
      </c>
      <c r="B22" s="813">
        <v>1080735229.4559252</v>
      </c>
      <c r="C22" s="812">
        <v>3740088.66</v>
      </c>
      <c r="D22" s="811">
        <v>15464483.119999994</v>
      </c>
      <c r="E22" s="810">
        <v>1099939801.2359252</v>
      </c>
    </row>
    <row r="23" spans="1:5" ht="24.75" customHeight="1" x14ac:dyDescent="0.2">
      <c r="A23" s="833" t="s">
        <v>145</v>
      </c>
      <c r="B23" s="797">
        <v>265096306.06482506</v>
      </c>
      <c r="C23" s="796">
        <v>8282798.9199999925</v>
      </c>
      <c r="D23" s="795">
        <v>172085.94999999998</v>
      </c>
      <c r="E23" s="794">
        <v>273551190.93482506</v>
      </c>
    </row>
    <row r="24" spans="1:5" ht="23.25" customHeight="1" x14ac:dyDescent="0.2">
      <c r="A24" s="833" t="s">
        <v>162</v>
      </c>
      <c r="B24" s="797">
        <v>450999150.39697599</v>
      </c>
      <c r="C24" s="796">
        <v>695696.95999999985</v>
      </c>
      <c r="D24" s="795">
        <v>5024210.5599999987</v>
      </c>
      <c r="E24" s="794">
        <v>456719057.91697598</v>
      </c>
    </row>
    <row r="25" spans="1:5" ht="24.75" customHeight="1" x14ac:dyDescent="0.2">
      <c r="A25" s="833" t="s">
        <v>652</v>
      </c>
      <c r="B25" s="797">
        <v>941385660.18000221</v>
      </c>
      <c r="C25" s="796"/>
      <c r="D25" s="795">
        <v>384680813.56999999</v>
      </c>
      <c r="E25" s="794">
        <v>1326066473.7500021</v>
      </c>
    </row>
    <row r="26" spans="1:5" ht="22.5" customHeight="1" x14ac:dyDescent="0.2">
      <c r="A26" s="833" t="s">
        <v>158</v>
      </c>
      <c r="B26" s="797">
        <v>25193050.909243003</v>
      </c>
      <c r="C26" s="796">
        <v>27462.100640000001</v>
      </c>
      <c r="D26" s="795">
        <v>288596.42400000006</v>
      </c>
      <c r="E26" s="794">
        <v>25509109.433883004</v>
      </c>
    </row>
    <row r="27" spans="1:5" s="783" customFormat="1" ht="18" customHeight="1" x14ac:dyDescent="0.2">
      <c r="A27" s="834" t="s">
        <v>651</v>
      </c>
      <c r="B27" s="813">
        <v>5012691343.9355574</v>
      </c>
      <c r="C27" s="812">
        <v>53625554.092024982</v>
      </c>
      <c r="D27" s="811">
        <v>421390314.79399991</v>
      </c>
      <c r="E27" s="810">
        <v>5487707212.8215818</v>
      </c>
    </row>
    <row r="28" spans="1:5" ht="17.25" customHeight="1" x14ac:dyDescent="0.2">
      <c r="A28" s="833" t="s">
        <v>152</v>
      </c>
      <c r="B28" s="797">
        <v>2279093223.4717846</v>
      </c>
      <c r="C28" s="796">
        <v>5735954.0599999912</v>
      </c>
      <c r="D28" s="795">
        <v>2175183.0000000033</v>
      </c>
      <c r="E28" s="794">
        <v>2287004360.5317845</v>
      </c>
    </row>
    <row r="29" spans="1:5" x14ac:dyDescent="0.2">
      <c r="A29" s="833" t="s">
        <v>154</v>
      </c>
      <c r="B29" s="797">
        <v>651699587.04000151</v>
      </c>
      <c r="C29" s="796">
        <v>6369213.3900000351</v>
      </c>
      <c r="D29" s="795">
        <v>2715300.5199999986</v>
      </c>
      <c r="E29" s="794">
        <v>660784100.95000148</v>
      </c>
    </row>
    <row r="30" spans="1:5" x14ac:dyDescent="0.2">
      <c r="A30" s="833" t="s">
        <v>153</v>
      </c>
      <c r="B30" s="797">
        <v>27194.800000000003</v>
      </c>
      <c r="C30" s="796"/>
      <c r="D30" s="795">
        <v>1215</v>
      </c>
      <c r="E30" s="794">
        <v>28409.800000000003</v>
      </c>
    </row>
    <row r="31" spans="1:5" s="783" customFormat="1" x14ac:dyDescent="0.2">
      <c r="A31" s="832" t="s">
        <v>650</v>
      </c>
      <c r="B31" s="813">
        <v>2930820005.3117862</v>
      </c>
      <c r="C31" s="812">
        <v>12105167.450000027</v>
      </c>
      <c r="D31" s="811">
        <v>4891698.5200000014</v>
      </c>
      <c r="E31" s="810">
        <v>2947816871.281786</v>
      </c>
    </row>
    <row r="32" spans="1:5" s="783" customFormat="1" ht="24.75" hidden="1" customHeight="1" x14ac:dyDescent="0.2">
      <c r="A32" s="831" t="s">
        <v>649</v>
      </c>
      <c r="B32" s="830">
        <v>102.68</v>
      </c>
      <c r="C32" s="829"/>
      <c r="D32" s="828"/>
      <c r="E32" s="827">
        <v>102.68</v>
      </c>
    </row>
    <row r="33" spans="1:5" s="783" customFormat="1" ht="22.5" customHeight="1" thickBot="1" x14ac:dyDescent="0.25">
      <c r="A33" s="826" t="s">
        <v>648</v>
      </c>
      <c r="B33" s="787">
        <v>7943511451.9273405</v>
      </c>
      <c r="C33" s="786">
        <v>65730721.542025007</v>
      </c>
      <c r="D33" s="785">
        <v>426282013.31400001</v>
      </c>
      <c r="E33" s="784">
        <v>8435524186.7833652</v>
      </c>
    </row>
    <row r="34" spans="1:5" s="821" customFormat="1" ht="24.95" customHeight="1" x14ac:dyDescent="0.2">
      <c r="A34" s="819" t="s">
        <v>647</v>
      </c>
      <c r="B34" s="825">
        <v>4354726886.6305733</v>
      </c>
      <c r="C34" s="824">
        <v>151623813.76234394</v>
      </c>
      <c r="D34" s="823">
        <v>20912067.846277997</v>
      </c>
      <c r="E34" s="822">
        <v>4527262768.2391949</v>
      </c>
    </row>
    <row r="35" spans="1:5" ht="24.95" customHeight="1" x14ac:dyDescent="0.2">
      <c r="A35" s="814" t="s">
        <v>646</v>
      </c>
      <c r="B35" s="813">
        <v>1309723442.1337831</v>
      </c>
      <c r="C35" s="812">
        <v>45590032.557369046</v>
      </c>
      <c r="D35" s="811">
        <v>6283279.6104449499</v>
      </c>
      <c r="E35" s="810">
        <v>1361596754.3015971</v>
      </c>
    </row>
    <row r="36" spans="1:5" ht="24.95" customHeight="1" x14ac:dyDescent="0.2">
      <c r="A36" s="814" t="s">
        <v>645</v>
      </c>
      <c r="B36" s="813"/>
      <c r="C36" s="812"/>
      <c r="D36" s="811"/>
      <c r="E36" s="810"/>
    </row>
    <row r="37" spans="1:5" ht="24.95" customHeight="1" x14ac:dyDescent="0.2">
      <c r="A37" s="814" t="s">
        <v>644</v>
      </c>
      <c r="B37" s="813">
        <v>1419968078.7895899</v>
      </c>
      <c r="C37" s="812">
        <v>46040853.668838874</v>
      </c>
      <c r="D37" s="811">
        <v>6345412.3824295383</v>
      </c>
      <c r="E37" s="810">
        <v>1472354344.8408585</v>
      </c>
    </row>
    <row r="38" spans="1:5" ht="24.95" customHeight="1" x14ac:dyDescent="0.2">
      <c r="A38" s="798" t="s">
        <v>643</v>
      </c>
      <c r="B38" s="797">
        <v>267248104.280002</v>
      </c>
      <c r="C38" s="796">
        <v>14826318.620000022</v>
      </c>
      <c r="D38" s="795">
        <v>1308168.7400000019</v>
      </c>
      <c r="E38" s="794">
        <v>283382591.64000201</v>
      </c>
    </row>
    <row r="39" spans="1:5" ht="24.95" customHeight="1" x14ac:dyDescent="0.2">
      <c r="A39" s="798" t="s">
        <v>642</v>
      </c>
      <c r="B39" s="797">
        <v>35387209.136428766</v>
      </c>
      <c r="C39" s="796">
        <v>1129389.1999999993</v>
      </c>
      <c r="D39" s="795">
        <v>136082.28999999998</v>
      </c>
      <c r="E39" s="794">
        <v>36652680.626428761</v>
      </c>
    </row>
    <row r="40" spans="1:5" s="783" customFormat="1" ht="36.75" customHeight="1" thickBot="1" x14ac:dyDescent="0.25">
      <c r="A40" s="820" t="s">
        <v>641</v>
      </c>
      <c r="B40" s="813">
        <v>7387053720.9703779</v>
      </c>
      <c r="C40" s="812">
        <v>259210407.80855188</v>
      </c>
      <c r="D40" s="811">
        <v>34985010.869152494</v>
      </c>
      <c r="E40" s="810">
        <v>7681249139.6480818</v>
      </c>
    </row>
    <row r="41" spans="1:5" s="783" customFormat="1" ht="24.95" customHeight="1" x14ac:dyDescent="0.2">
      <c r="A41" s="819" t="s">
        <v>640</v>
      </c>
      <c r="B41" s="818">
        <v>669767062.4223789</v>
      </c>
      <c r="C41" s="817">
        <v>16146197.549999986</v>
      </c>
      <c r="D41" s="816">
        <v>3985010.18</v>
      </c>
      <c r="E41" s="815">
        <v>689898270.1523788</v>
      </c>
    </row>
    <row r="42" spans="1:5" s="783" customFormat="1" ht="24.95" customHeight="1" x14ac:dyDescent="0.2">
      <c r="A42" s="814" t="s">
        <v>639</v>
      </c>
      <c r="B42" s="813">
        <v>48471582.826484993</v>
      </c>
      <c r="C42" s="812"/>
      <c r="D42" s="811">
        <v>30476.118563999997</v>
      </c>
      <c r="E42" s="810">
        <v>48502058.945048995</v>
      </c>
    </row>
    <row r="43" spans="1:5" s="783" customFormat="1" ht="24.95" customHeight="1" x14ac:dyDescent="0.2">
      <c r="A43" s="814" t="s">
        <v>638</v>
      </c>
      <c r="B43" s="813"/>
      <c r="C43" s="812"/>
      <c r="D43" s="811"/>
      <c r="E43" s="810"/>
    </row>
    <row r="44" spans="1:5" s="783" customFormat="1" ht="24.95" customHeight="1" x14ac:dyDescent="0.2">
      <c r="A44" s="814" t="s">
        <v>637</v>
      </c>
      <c r="B44" s="813">
        <v>200176248.69677424</v>
      </c>
      <c r="C44" s="812">
        <v>1865.9699999999998</v>
      </c>
      <c r="D44" s="811">
        <v>682317.39000000048</v>
      </c>
      <c r="E44" s="810">
        <v>200860432.05677423</v>
      </c>
    </row>
    <row r="45" spans="1:5" x14ac:dyDescent="0.2">
      <c r="A45" s="798" t="s">
        <v>636</v>
      </c>
      <c r="B45" s="797">
        <v>69549016.756736442</v>
      </c>
      <c r="C45" s="796"/>
      <c r="D45" s="795">
        <v>45</v>
      </c>
      <c r="E45" s="794">
        <v>69549061.756736442</v>
      </c>
    </row>
    <row r="46" spans="1:5" x14ac:dyDescent="0.2">
      <c r="A46" s="798" t="s">
        <v>635</v>
      </c>
      <c r="B46" s="797">
        <v>130627231.94003779</v>
      </c>
      <c r="C46" s="796">
        <v>1865.9699999999998</v>
      </c>
      <c r="D46" s="795">
        <v>682272.39000000048</v>
      </c>
      <c r="E46" s="794">
        <v>131311370.30003779</v>
      </c>
    </row>
    <row r="47" spans="1:5" s="783" customFormat="1" ht="24.95" customHeight="1" x14ac:dyDescent="0.2">
      <c r="A47" s="814" t="s">
        <v>634</v>
      </c>
      <c r="B47" s="813">
        <v>14516850.577388</v>
      </c>
      <c r="C47" s="812">
        <v>305315.19999999995</v>
      </c>
      <c r="D47" s="811">
        <v>52579.44000000001</v>
      </c>
      <c r="E47" s="810">
        <v>14874745.217387998</v>
      </c>
    </row>
    <row r="48" spans="1:5" s="783" customFormat="1" ht="21" customHeight="1" thickBot="1" x14ac:dyDescent="0.25">
      <c r="A48" s="814" t="s">
        <v>290</v>
      </c>
      <c r="B48" s="813">
        <v>932931744.52302611</v>
      </c>
      <c r="C48" s="812">
        <v>16453378.719999986</v>
      </c>
      <c r="D48" s="811">
        <v>4750383.1285640011</v>
      </c>
      <c r="E48" s="810">
        <v>954135506.37159014</v>
      </c>
    </row>
    <row r="49" spans="1:5" ht="18" hidden="1" customHeight="1" x14ac:dyDescent="0.2">
      <c r="A49" s="809"/>
      <c r="B49" s="808"/>
      <c r="C49" s="807"/>
      <c r="D49" s="806"/>
      <c r="E49" s="805"/>
    </row>
    <row r="50" spans="1:5" ht="13.5" hidden="1" thickBot="1" x14ac:dyDescent="0.25">
      <c r="A50" s="798"/>
      <c r="B50" s="797"/>
      <c r="C50" s="796"/>
      <c r="D50" s="795"/>
      <c r="E50" s="794"/>
    </row>
    <row r="51" spans="1:5" ht="13.5" hidden="1" thickBot="1" x14ac:dyDescent="0.25">
      <c r="A51" s="798"/>
      <c r="B51" s="797"/>
      <c r="C51" s="796"/>
      <c r="D51" s="795"/>
      <c r="E51" s="794"/>
    </row>
    <row r="52" spans="1:5" ht="10.5" hidden="1" customHeight="1" thickBot="1" x14ac:dyDescent="0.25">
      <c r="A52" s="798"/>
      <c r="B52" s="797"/>
      <c r="C52" s="796"/>
      <c r="D52" s="795"/>
      <c r="E52" s="794"/>
    </row>
    <row r="53" spans="1:5" s="799" customFormat="1" ht="40.5" customHeight="1" thickBot="1" x14ac:dyDescent="0.25">
      <c r="A53" s="804" t="s">
        <v>475</v>
      </c>
      <c r="B53" s="803">
        <v>71384161.537317991</v>
      </c>
      <c r="C53" s="802"/>
      <c r="D53" s="801"/>
      <c r="E53" s="800">
        <v>71384161.537317991</v>
      </c>
    </row>
    <row r="54" spans="1:5" ht="21.75" customHeight="1" x14ac:dyDescent="0.2">
      <c r="A54" s="798" t="s">
        <v>633</v>
      </c>
      <c r="B54" s="797"/>
      <c r="C54" s="796">
        <v>94688872.75999999</v>
      </c>
      <c r="D54" s="795"/>
      <c r="E54" s="794">
        <v>94688872.75999999</v>
      </c>
    </row>
    <row r="55" spans="1:5" ht="21.75" customHeight="1" x14ac:dyDescent="0.2">
      <c r="A55" s="798" t="s">
        <v>298</v>
      </c>
      <c r="B55" s="797">
        <v>29135.890000000003</v>
      </c>
      <c r="C55" s="796"/>
      <c r="D55" s="795"/>
      <c r="E55" s="794">
        <v>29135.890000000003</v>
      </c>
    </row>
    <row r="56" spans="1:5" ht="21.75" customHeight="1" x14ac:dyDescent="0.2">
      <c r="A56" s="798" t="s">
        <v>421</v>
      </c>
      <c r="B56" s="797">
        <v>125119.71627</v>
      </c>
      <c r="C56" s="796"/>
      <c r="D56" s="795"/>
      <c r="E56" s="794">
        <v>125119.71627</v>
      </c>
    </row>
    <row r="57" spans="1:5" ht="21.75" customHeight="1" x14ac:dyDescent="0.2">
      <c r="A57" s="798" t="s">
        <v>495</v>
      </c>
      <c r="B57" s="797"/>
      <c r="C57" s="796"/>
      <c r="D57" s="795"/>
      <c r="E57" s="794"/>
    </row>
    <row r="58" spans="1:5" ht="21.75" customHeight="1" x14ac:dyDescent="0.2">
      <c r="A58" s="798" t="s">
        <v>389</v>
      </c>
      <c r="B58" s="797">
        <v>6895.880000000001</v>
      </c>
      <c r="C58" s="796">
        <v>46.58</v>
      </c>
      <c r="D58" s="795">
        <v>32.5</v>
      </c>
      <c r="E58" s="794">
        <v>6974.9600000000009</v>
      </c>
    </row>
    <row r="59" spans="1:5" ht="21.75" hidden="1" customHeight="1" x14ac:dyDescent="0.2">
      <c r="A59" s="798"/>
      <c r="B59" s="797"/>
      <c r="C59" s="796"/>
      <c r="D59" s="795"/>
      <c r="E59" s="794"/>
    </row>
    <row r="60" spans="1:5" ht="21.75" customHeight="1" x14ac:dyDescent="0.2">
      <c r="A60" s="798" t="s">
        <v>384</v>
      </c>
      <c r="B60" s="797">
        <v>377342175</v>
      </c>
      <c r="C60" s="796"/>
      <c r="D60" s="795"/>
      <c r="E60" s="794">
        <v>377342175</v>
      </c>
    </row>
    <row r="61" spans="1:5" ht="20.25" customHeight="1" thickBot="1" x14ac:dyDescent="0.25">
      <c r="A61" s="793" t="s">
        <v>632</v>
      </c>
      <c r="B61" s="792">
        <v>609.02</v>
      </c>
      <c r="C61" s="791"/>
      <c r="D61" s="790">
        <v>387068113.10999995</v>
      </c>
      <c r="E61" s="789">
        <v>387068722.13</v>
      </c>
    </row>
    <row r="62" spans="1:5" ht="22.5" customHeight="1" thickBot="1" x14ac:dyDescent="0.25">
      <c r="A62" s="793" t="s">
        <v>631</v>
      </c>
      <c r="B62" s="792"/>
      <c r="C62" s="791"/>
      <c r="D62" s="790"/>
      <c r="E62" s="789">
        <v>626622302.08000004</v>
      </c>
    </row>
    <row r="63" spans="1:5" ht="19.5" customHeight="1" thickBot="1" x14ac:dyDescent="0.25">
      <c r="A63" s="793" t="s">
        <v>630</v>
      </c>
      <c r="B63" s="792"/>
      <c r="C63" s="791"/>
      <c r="D63" s="790"/>
      <c r="E63" s="789">
        <v>9230450.629999999</v>
      </c>
    </row>
    <row r="64" spans="1:5" ht="19.5" customHeight="1" thickBot="1" x14ac:dyDescent="0.25">
      <c r="A64" s="793" t="s">
        <v>240</v>
      </c>
      <c r="B64" s="792">
        <v>6243069.8000000063</v>
      </c>
      <c r="C64" s="791">
        <v>90543.190000000017</v>
      </c>
      <c r="D64" s="790">
        <v>8051.760000000002</v>
      </c>
      <c r="E64" s="789">
        <v>6341664.7500000065</v>
      </c>
    </row>
    <row r="65" spans="1:5" ht="19.5" customHeight="1" thickBot="1" x14ac:dyDescent="0.25">
      <c r="A65" s="793" t="s">
        <v>433</v>
      </c>
      <c r="B65" s="792">
        <v>8538797.5600000005</v>
      </c>
      <c r="C65" s="791"/>
      <c r="D65" s="790"/>
      <c r="E65" s="789">
        <v>8538797.5600000005</v>
      </c>
    </row>
    <row r="66" spans="1:5" s="783" customFormat="1" ht="23.25" customHeight="1" thickBot="1" x14ac:dyDescent="0.25">
      <c r="A66" s="788" t="s">
        <v>629</v>
      </c>
      <c r="B66" s="787">
        <v>16727166881.824333</v>
      </c>
      <c r="C66" s="786">
        <v>436173970.60057688</v>
      </c>
      <c r="D66" s="785">
        <v>853093604.68171644</v>
      </c>
      <c r="E66" s="784">
        <v>18652287209.816628</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DE MARS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204034</v>
      </c>
      <c r="D10" s="222">
        <v>3600</v>
      </c>
      <c r="E10" s="179">
        <v>-0.1171754321441707</v>
      </c>
      <c r="F10" s="20"/>
    </row>
    <row r="11" spans="1:6" ht="10.5" customHeight="1" x14ac:dyDescent="0.2">
      <c r="B11" s="16" t="s">
        <v>23</v>
      </c>
      <c r="C11" s="30">
        <v>1188</v>
      </c>
      <c r="D11" s="222"/>
      <c r="E11" s="179">
        <v>-0.24331210191082797</v>
      </c>
      <c r="F11" s="20"/>
    </row>
    <row r="12" spans="1:6" ht="10.5" customHeight="1" x14ac:dyDescent="0.2">
      <c r="B12" s="16" t="s">
        <v>218</v>
      </c>
      <c r="C12" s="30">
        <v>2223.2000000000003</v>
      </c>
      <c r="D12" s="222">
        <v>490.2</v>
      </c>
      <c r="E12" s="179">
        <v>7.9888283354032641E-3</v>
      </c>
      <c r="F12" s="20"/>
    </row>
    <row r="13" spans="1:6" ht="10.5" customHeight="1" x14ac:dyDescent="0.2">
      <c r="B13" s="33" t="s">
        <v>193</v>
      </c>
      <c r="C13" s="30">
        <v>7054</v>
      </c>
      <c r="D13" s="222">
        <v>256</v>
      </c>
      <c r="E13" s="179">
        <v>-1.6452872281093156E-2</v>
      </c>
      <c r="F13" s="20"/>
    </row>
    <row r="14" spans="1:6" x14ac:dyDescent="0.2">
      <c r="B14" s="33" t="s">
        <v>194</v>
      </c>
      <c r="C14" s="30">
        <v>991</v>
      </c>
      <c r="D14" s="222">
        <v>55</v>
      </c>
      <c r="E14" s="179">
        <v>3.5527690700104531E-2</v>
      </c>
      <c r="F14" s="20"/>
    </row>
    <row r="15" spans="1:6" x14ac:dyDescent="0.2">
      <c r="B15" s="33" t="s">
        <v>322</v>
      </c>
      <c r="C15" s="30"/>
      <c r="D15" s="222"/>
      <c r="E15" s="179"/>
      <c r="F15" s="20"/>
    </row>
    <row r="16" spans="1:6" x14ac:dyDescent="0.2">
      <c r="B16" s="33" t="s">
        <v>324</v>
      </c>
      <c r="C16" s="30"/>
      <c r="D16" s="222"/>
      <c r="E16" s="179"/>
      <c r="F16" s="20"/>
    </row>
    <row r="17" spans="1:6" x14ac:dyDescent="0.2">
      <c r="B17" s="33" t="s">
        <v>325</v>
      </c>
      <c r="C17" s="30">
        <v>1028</v>
      </c>
      <c r="D17" s="222">
        <v>19</v>
      </c>
      <c r="E17" s="179">
        <v>-0.15599343185550085</v>
      </c>
      <c r="F17" s="20"/>
    </row>
    <row r="18" spans="1:6" x14ac:dyDescent="0.2">
      <c r="B18" s="33" t="s">
        <v>320</v>
      </c>
      <c r="C18" s="30">
        <v>472</v>
      </c>
      <c r="D18" s="222">
        <v>0</v>
      </c>
      <c r="E18" s="179">
        <v>3.2822757111597323E-2</v>
      </c>
      <c r="F18" s="20"/>
    </row>
    <row r="19" spans="1:6" x14ac:dyDescent="0.2">
      <c r="B19" s="33" t="s">
        <v>321</v>
      </c>
      <c r="C19" s="30">
        <v>4563</v>
      </c>
      <c r="D19" s="222">
        <v>182</v>
      </c>
      <c r="E19" s="179">
        <v>5.0660792951542355E-3</v>
      </c>
      <c r="F19" s="20"/>
    </row>
    <row r="20" spans="1:6" x14ac:dyDescent="0.2">
      <c r="B20" s="33" t="s">
        <v>323</v>
      </c>
      <c r="C20" s="30">
        <v>9277.2000000000007</v>
      </c>
      <c r="D20" s="222">
        <v>746.2</v>
      </c>
      <c r="E20" s="179">
        <v>-1.0704254189247253E-2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47276</v>
      </c>
      <c r="D23" s="222">
        <v>3459</v>
      </c>
      <c r="E23" s="179">
        <v>-8.6118574935725167E-2</v>
      </c>
      <c r="F23" s="20"/>
    </row>
    <row r="24" spans="1:6" ht="10.5" customHeight="1" x14ac:dyDescent="0.2">
      <c r="B24" s="16" t="s">
        <v>23</v>
      </c>
      <c r="C24" s="30">
        <v>12</v>
      </c>
      <c r="D24" s="222"/>
      <c r="E24" s="179">
        <v>-0.55555555555555558</v>
      </c>
      <c r="F24" s="34"/>
    </row>
    <row r="25" spans="1:6" ht="10.5" customHeight="1" x14ac:dyDescent="0.2">
      <c r="B25" s="33" t="s">
        <v>193</v>
      </c>
      <c r="C25" s="30">
        <v>4786.3500000000004</v>
      </c>
      <c r="D25" s="222">
        <v>934</v>
      </c>
      <c r="E25" s="179">
        <v>-0.21523667426341575</v>
      </c>
      <c r="F25" s="34"/>
    </row>
    <row r="26" spans="1:6" ht="10.5" customHeight="1" x14ac:dyDescent="0.2">
      <c r="B26" s="33" t="s">
        <v>194</v>
      </c>
      <c r="C26" s="30">
        <v>106979</v>
      </c>
      <c r="D26" s="222">
        <v>15831</v>
      </c>
      <c r="E26" s="179">
        <v>-4.6575464551490531E-2</v>
      </c>
      <c r="F26" s="34"/>
    </row>
    <row r="27" spans="1:6" ht="10.5" customHeight="1" x14ac:dyDescent="0.2">
      <c r="B27" s="33" t="s">
        <v>322</v>
      </c>
      <c r="C27" s="30">
        <v>5157</v>
      </c>
      <c r="D27" s="222">
        <v>4731</v>
      </c>
      <c r="E27" s="179">
        <v>-2.0326747720364691E-2</v>
      </c>
      <c r="F27" s="34"/>
    </row>
    <row r="28" spans="1:6" ht="10.5" customHeight="1" x14ac:dyDescent="0.2">
      <c r="B28" s="33" t="s">
        <v>324</v>
      </c>
      <c r="C28" s="30">
        <v>1</v>
      </c>
      <c r="D28" s="222"/>
      <c r="E28" s="179"/>
      <c r="F28" s="34"/>
    </row>
    <row r="29" spans="1:6" ht="10.5" customHeight="1" x14ac:dyDescent="0.2">
      <c r="B29" s="33" t="s">
        <v>325</v>
      </c>
      <c r="C29" s="30">
        <v>6996</v>
      </c>
      <c r="D29" s="222">
        <v>6946</v>
      </c>
      <c r="E29" s="179">
        <v>3.2010621035550857E-2</v>
      </c>
      <c r="F29" s="34"/>
    </row>
    <row r="30" spans="1:6" ht="10.5" customHeight="1" x14ac:dyDescent="0.2">
      <c r="B30" s="33" t="s">
        <v>320</v>
      </c>
      <c r="C30" s="30">
        <v>10525</v>
      </c>
      <c r="D30" s="222">
        <v>95</v>
      </c>
      <c r="E30" s="179">
        <v>-8.0464791193429974E-2</v>
      </c>
      <c r="F30" s="34"/>
    </row>
    <row r="31" spans="1:6" ht="10.5" customHeight="1" x14ac:dyDescent="0.2">
      <c r="B31" s="33" t="s">
        <v>321</v>
      </c>
      <c r="C31" s="30">
        <v>73117</v>
      </c>
      <c r="D31" s="222">
        <v>3312</v>
      </c>
      <c r="E31" s="179">
        <v>-4.1000485290452859E-2</v>
      </c>
      <c r="F31" s="34"/>
    </row>
    <row r="32" spans="1:6" ht="10.5" customHeight="1" x14ac:dyDescent="0.2">
      <c r="B32" s="33" t="s">
        <v>323</v>
      </c>
      <c r="C32" s="30">
        <v>11183</v>
      </c>
      <c r="D32" s="222">
        <v>747</v>
      </c>
      <c r="E32" s="179">
        <v>-0.10342339453218952</v>
      </c>
      <c r="F32" s="34"/>
    </row>
    <row r="33" spans="1:6" ht="10.5" customHeight="1" x14ac:dyDescent="0.2">
      <c r="B33" s="16" t="s">
        <v>195</v>
      </c>
      <c r="C33" s="30">
        <v>111765.35</v>
      </c>
      <c r="D33" s="222">
        <v>16765</v>
      </c>
      <c r="E33" s="179">
        <v>-5.5270696450925971E-2</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251310</v>
      </c>
      <c r="D39" s="222">
        <v>7059</v>
      </c>
      <c r="E39" s="344">
        <v>-0.11149530133005237</v>
      </c>
      <c r="F39" s="34"/>
    </row>
    <row r="40" spans="1:6" ht="10.5" customHeight="1" x14ac:dyDescent="0.2">
      <c r="B40" s="16" t="s">
        <v>23</v>
      </c>
      <c r="C40" s="343">
        <v>1200</v>
      </c>
      <c r="D40" s="222"/>
      <c r="E40" s="344">
        <v>-0.24859110832811526</v>
      </c>
      <c r="F40" s="34"/>
    </row>
    <row r="41" spans="1:6" s="28" customFormat="1" ht="10.5" customHeight="1" x14ac:dyDescent="0.2">
      <c r="A41" s="24"/>
      <c r="B41" s="33" t="s">
        <v>193</v>
      </c>
      <c r="C41" s="343">
        <v>7009.55</v>
      </c>
      <c r="D41" s="222">
        <v>1424.2</v>
      </c>
      <c r="E41" s="344">
        <v>-0.15595182475423497</v>
      </c>
      <c r="F41" s="27"/>
    </row>
    <row r="42" spans="1:6" ht="10.5" customHeight="1" x14ac:dyDescent="0.2">
      <c r="B42" s="33" t="s">
        <v>194</v>
      </c>
      <c r="C42" s="343">
        <v>114033</v>
      </c>
      <c r="D42" s="222">
        <v>16087</v>
      </c>
      <c r="E42" s="344">
        <v>-4.4765742144634246E-2</v>
      </c>
      <c r="F42" s="34"/>
    </row>
    <row r="43" spans="1:6" ht="10.5" customHeight="1" x14ac:dyDescent="0.2">
      <c r="B43" s="33" t="s">
        <v>322</v>
      </c>
      <c r="C43" s="343">
        <v>6148</v>
      </c>
      <c r="D43" s="222">
        <v>4786</v>
      </c>
      <c r="E43" s="344">
        <v>-1.1734447837968176E-2</v>
      </c>
      <c r="F43" s="34"/>
    </row>
    <row r="44" spans="1:6" ht="10.5" customHeight="1" x14ac:dyDescent="0.2">
      <c r="B44" s="33" t="s">
        <v>324</v>
      </c>
      <c r="C44" s="343">
        <v>1</v>
      </c>
      <c r="D44" s="222"/>
      <c r="E44" s="344"/>
      <c r="F44" s="34"/>
    </row>
    <row r="45" spans="1:6" ht="10.5" customHeight="1" x14ac:dyDescent="0.2">
      <c r="B45" s="33" t="s">
        <v>325</v>
      </c>
      <c r="C45" s="343">
        <v>6996</v>
      </c>
      <c r="D45" s="222">
        <v>6946</v>
      </c>
      <c r="E45" s="344">
        <v>3.2010621035550857E-2</v>
      </c>
      <c r="F45" s="34"/>
    </row>
    <row r="46" spans="1:6" ht="10.5" customHeight="1" x14ac:dyDescent="0.2">
      <c r="B46" s="33" t="s">
        <v>320</v>
      </c>
      <c r="C46" s="343">
        <v>11553</v>
      </c>
      <c r="D46" s="222">
        <v>114</v>
      </c>
      <c r="E46" s="344">
        <v>-8.7728995578016389E-2</v>
      </c>
      <c r="F46" s="34"/>
    </row>
    <row r="47" spans="1:6" ht="10.5" customHeight="1" x14ac:dyDescent="0.2">
      <c r="B47" s="33" t="s">
        <v>321</v>
      </c>
      <c r="C47" s="30">
        <v>73589</v>
      </c>
      <c r="D47" s="222">
        <v>3312</v>
      </c>
      <c r="E47" s="179">
        <v>-4.0560625814863083E-2</v>
      </c>
      <c r="F47" s="34"/>
    </row>
    <row r="48" spans="1:6" ht="10.5" customHeight="1" x14ac:dyDescent="0.2">
      <c r="B48" s="33" t="s">
        <v>323</v>
      </c>
      <c r="C48" s="30">
        <v>15746</v>
      </c>
      <c r="D48" s="222">
        <v>929</v>
      </c>
      <c r="E48" s="179">
        <v>-7.4472462234761672E-2</v>
      </c>
      <c r="F48" s="34"/>
    </row>
    <row r="49" spans="1:6" ht="10.5" customHeight="1" x14ac:dyDescent="0.2">
      <c r="B49" s="16" t="s">
        <v>195</v>
      </c>
      <c r="C49" s="30">
        <v>121042.55</v>
      </c>
      <c r="D49" s="222">
        <v>17511.2</v>
      </c>
      <c r="E49" s="179">
        <v>-5.1997514443732129E-2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66</v>
      </c>
      <c r="D59" s="222"/>
      <c r="E59" s="179">
        <v>-8.333333333333337E-2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90</v>
      </c>
      <c r="D61" s="222"/>
      <c r="E61" s="179">
        <v>-0.1964285714285714</v>
      </c>
      <c r="F61" s="36"/>
    </row>
    <row r="62" spans="1:6" s="28" customFormat="1" ht="10.5" customHeight="1" x14ac:dyDescent="0.2">
      <c r="A62" s="24"/>
      <c r="B62" s="16" t="s">
        <v>200</v>
      </c>
      <c r="C62" s="30">
        <v>1</v>
      </c>
      <c r="D62" s="222"/>
      <c r="E62" s="179"/>
      <c r="F62" s="36"/>
    </row>
    <row r="63" spans="1:6" s="28" customFormat="1" ht="10.5" customHeight="1" x14ac:dyDescent="0.2">
      <c r="A63" s="24"/>
      <c r="B63" s="16" t="s">
        <v>201</v>
      </c>
      <c r="C63" s="30">
        <v>20</v>
      </c>
      <c r="D63" s="222">
        <v>2</v>
      </c>
      <c r="E63" s="179">
        <v>-0.13043478260869568</v>
      </c>
      <c r="F63" s="36"/>
    </row>
    <row r="64" spans="1:6" s="28" customFormat="1" ht="10.5" customHeight="1" x14ac:dyDescent="0.2">
      <c r="A64" s="24"/>
      <c r="B64" s="16" t="s">
        <v>202</v>
      </c>
      <c r="C64" s="30">
        <v>149</v>
      </c>
      <c r="D64" s="222"/>
      <c r="E64" s="179">
        <v>-0.18579234972677594</v>
      </c>
      <c r="F64" s="36"/>
    </row>
    <row r="65" spans="1:6" s="28" customFormat="1" ht="10.5" customHeight="1" x14ac:dyDescent="0.2">
      <c r="A65" s="24"/>
      <c r="B65" s="16" t="s">
        <v>203</v>
      </c>
      <c r="C65" s="30">
        <v>132</v>
      </c>
      <c r="D65" s="222"/>
      <c r="E65" s="179">
        <v>-0.35609756097560974</v>
      </c>
      <c r="F65" s="36"/>
    </row>
    <row r="66" spans="1:6" s="28" customFormat="1" ht="10.5" customHeight="1" x14ac:dyDescent="0.2">
      <c r="A66" s="24"/>
      <c r="B66" s="16" t="s">
        <v>204</v>
      </c>
      <c r="C66" s="30"/>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9794</v>
      </c>
      <c r="D69" s="222"/>
      <c r="E69" s="179">
        <v>6.3871388225070547E-2</v>
      </c>
      <c r="F69" s="36"/>
    </row>
    <row r="70" spans="1:6" s="28" customFormat="1" ht="10.5" customHeight="1" x14ac:dyDescent="0.2">
      <c r="A70" s="24"/>
      <c r="B70" s="16" t="s">
        <v>23</v>
      </c>
      <c r="C70" s="30">
        <v>8</v>
      </c>
      <c r="D70" s="222"/>
      <c r="E70" s="179">
        <v>-0.19999999999999996</v>
      </c>
      <c r="F70" s="36"/>
    </row>
    <row r="71" spans="1:6" s="28" customFormat="1" ht="10.5" customHeight="1" x14ac:dyDescent="0.2">
      <c r="A71" s="24"/>
      <c r="B71" s="33" t="s">
        <v>193</v>
      </c>
      <c r="C71" s="30">
        <v>326.14</v>
      </c>
      <c r="D71" s="222"/>
      <c r="E71" s="179">
        <v>-0.21487722676937904</v>
      </c>
      <c r="F71" s="36"/>
    </row>
    <row r="72" spans="1:6" ht="10.5" customHeight="1" x14ac:dyDescent="0.2">
      <c r="B72" s="33" t="s">
        <v>194</v>
      </c>
      <c r="C72" s="30">
        <v>1772</v>
      </c>
      <c r="D72" s="222"/>
      <c r="E72" s="179">
        <v>-0.11796913887506222</v>
      </c>
      <c r="F72" s="34"/>
    </row>
    <row r="73" spans="1:6" ht="10.5" customHeight="1" x14ac:dyDescent="0.2">
      <c r="B73" s="33" t="s">
        <v>322</v>
      </c>
      <c r="C73" s="343">
        <v>146</v>
      </c>
      <c r="D73" s="222"/>
      <c r="E73" s="344">
        <v>0.73809523809523814</v>
      </c>
      <c r="F73" s="34"/>
    </row>
    <row r="74" spans="1:6" ht="10.5" customHeight="1" x14ac:dyDescent="0.2">
      <c r="B74" s="33" t="s">
        <v>324</v>
      </c>
      <c r="C74" s="343"/>
      <c r="D74" s="222"/>
      <c r="E74" s="344"/>
      <c r="F74" s="34"/>
    </row>
    <row r="75" spans="1:6" ht="10.5" customHeight="1" x14ac:dyDescent="0.2">
      <c r="B75" s="33" t="s">
        <v>325</v>
      </c>
      <c r="C75" s="343">
        <v>4</v>
      </c>
      <c r="D75" s="222"/>
      <c r="E75" s="344"/>
      <c r="F75" s="34"/>
    </row>
    <row r="76" spans="1:6" ht="10.5" customHeight="1" x14ac:dyDescent="0.2">
      <c r="B76" s="33" t="s">
        <v>320</v>
      </c>
      <c r="C76" s="343">
        <v>199</v>
      </c>
      <c r="D76" s="222"/>
      <c r="E76" s="344">
        <v>-3.8647342995169032E-2</v>
      </c>
      <c r="F76" s="34"/>
    </row>
    <row r="77" spans="1:6" ht="10.5" customHeight="1" x14ac:dyDescent="0.2">
      <c r="B77" s="33" t="s">
        <v>321</v>
      </c>
      <c r="C77" s="343">
        <v>896</v>
      </c>
      <c r="D77" s="222"/>
      <c r="E77" s="344">
        <v>-3.0303030303030276E-2</v>
      </c>
      <c r="F77" s="34"/>
    </row>
    <row r="78" spans="1:6" ht="10.5" customHeight="1" x14ac:dyDescent="0.2">
      <c r="B78" s="33" t="s">
        <v>323</v>
      </c>
      <c r="C78" s="343">
        <v>527</v>
      </c>
      <c r="D78" s="222"/>
      <c r="E78" s="344">
        <v>-0.31290743155149936</v>
      </c>
      <c r="F78" s="34"/>
    </row>
    <row r="79" spans="1:6" ht="10.5" customHeight="1" x14ac:dyDescent="0.2">
      <c r="B79" s="16" t="s">
        <v>195</v>
      </c>
      <c r="C79" s="343">
        <v>2098.14</v>
      </c>
      <c r="D79" s="222"/>
      <c r="E79" s="344">
        <v>-0.13457350272232316</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c r="D83" s="222"/>
      <c r="E83" s="346"/>
      <c r="F83" s="47"/>
    </row>
    <row r="84" spans="1:6" s="28" customFormat="1" ht="10.5" customHeight="1" x14ac:dyDescent="0.2">
      <c r="A84" s="24"/>
      <c r="B84" s="16" t="s">
        <v>201</v>
      </c>
      <c r="C84" s="345">
        <v>7</v>
      </c>
      <c r="D84" s="222"/>
      <c r="E84" s="346"/>
      <c r="F84" s="47"/>
    </row>
    <row r="85" spans="1:6" s="28" customFormat="1" ht="10.5" customHeight="1" x14ac:dyDescent="0.2">
      <c r="A85" s="24"/>
      <c r="B85" s="16" t="s">
        <v>202</v>
      </c>
      <c r="C85" s="46">
        <v>29</v>
      </c>
      <c r="D85" s="222"/>
      <c r="E85" s="190"/>
      <c r="F85" s="47"/>
    </row>
    <row r="86" spans="1:6" s="28" customFormat="1" ht="10.5" customHeight="1" x14ac:dyDescent="0.2">
      <c r="A86" s="24"/>
      <c r="B86" s="16" t="s">
        <v>203</v>
      </c>
      <c r="C86" s="46">
        <v>60</v>
      </c>
      <c r="D86" s="222"/>
      <c r="E86" s="190">
        <v>-0.16666666666666663</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261170</v>
      </c>
      <c r="D90" s="222">
        <v>7059</v>
      </c>
      <c r="E90" s="190">
        <v>-0.10596185181635198</v>
      </c>
      <c r="F90" s="47"/>
    </row>
    <row r="91" spans="1:6" ht="10.5" customHeight="1" x14ac:dyDescent="0.2">
      <c r="B91" s="16" t="s">
        <v>23</v>
      </c>
      <c r="C91" s="46">
        <v>1208</v>
      </c>
      <c r="D91" s="222"/>
      <c r="E91" s="190">
        <v>-0.24875621890547261</v>
      </c>
      <c r="F91" s="47"/>
    </row>
    <row r="92" spans="1:6" ht="10.5" customHeight="1" x14ac:dyDescent="0.2">
      <c r="B92" s="33" t="s">
        <v>193</v>
      </c>
      <c r="C92" s="46">
        <v>7424.6900000000005</v>
      </c>
      <c r="D92" s="222">
        <v>1424.2</v>
      </c>
      <c r="E92" s="190">
        <v>-0.15954009925198764</v>
      </c>
      <c r="F92" s="47"/>
    </row>
    <row r="93" spans="1:6" ht="10.5" customHeight="1" x14ac:dyDescent="0.2">
      <c r="B93" s="33" t="s">
        <v>194</v>
      </c>
      <c r="C93" s="46">
        <v>115805</v>
      </c>
      <c r="D93" s="222">
        <v>16087</v>
      </c>
      <c r="E93" s="190">
        <v>-4.5977295569505583E-2</v>
      </c>
      <c r="F93" s="47"/>
    </row>
    <row r="94" spans="1:6" ht="10.5" customHeight="1" x14ac:dyDescent="0.2">
      <c r="B94" s="33" t="s">
        <v>322</v>
      </c>
      <c r="C94" s="46">
        <v>6294</v>
      </c>
      <c r="D94" s="222">
        <v>4786</v>
      </c>
      <c r="E94" s="190">
        <v>-1.7446471054718415E-3</v>
      </c>
      <c r="F94" s="47"/>
    </row>
    <row r="95" spans="1:6" ht="10.5" customHeight="1" x14ac:dyDescent="0.2">
      <c r="B95" s="33" t="s">
        <v>324</v>
      </c>
      <c r="C95" s="46">
        <v>1</v>
      </c>
      <c r="D95" s="222"/>
      <c r="E95" s="190"/>
      <c r="F95" s="47"/>
    </row>
    <row r="96" spans="1:6" ht="10.5" customHeight="1" x14ac:dyDescent="0.2">
      <c r="B96" s="33" t="s">
        <v>325</v>
      </c>
      <c r="C96" s="46">
        <v>7000</v>
      </c>
      <c r="D96" s="222">
        <v>6946</v>
      </c>
      <c r="E96" s="190">
        <v>2.8504260946223825E-2</v>
      </c>
      <c r="F96" s="47"/>
    </row>
    <row r="97" spans="2:6" ht="10.5" customHeight="1" x14ac:dyDescent="0.2">
      <c r="B97" s="33" t="s">
        <v>320</v>
      </c>
      <c r="C97" s="46">
        <v>11752</v>
      </c>
      <c r="D97" s="222">
        <v>114</v>
      </c>
      <c r="E97" s="190">
        <v>-8.6939631730246325E-2</v>
      </c>
      <c r="F97" s="47"/>
    </row>
    <row r="98" spans="2:6" ht="10.5" customHeight="1" x14ac:dyDescent="0.2">
      <c r="B98" s="33" t="s">
        <v>321</v>
      </c>
      <c r="C98" s="46">
        <v>74485</v>
      </c>
      <c r="D98" s="222">
        <v>3312</v>
      </c>
      <c r="E98" s="190">
        <v>-4.0438524167783152E-2</v>
      </c>
      <c r="F98" s="47"/>
    </row>
    <row r="99" spans="2:6" ht="10.5" customHeight="1" x14ac:dyDescent="0.2">
      <c r="B99" s="33" t="s">
        <v>323</v>
      </c>
      <c r="C99" s="46">
        <v>16273</v>
      </c>
      <c r="D99" s="222">
        <v>929</v>
      </c>
      <c r="E99" s="190">
        <v>-8.4758155230596155E-2</v>
      </c>
      <c r="F99" s="47"/>
    </row>
    <row r="100" spans="2:6" ht="10.5" customHeight="1" x14ac:dyDescent="0.2">
      <c r="B100" s="16" t="s">
        <v>195</v>
      </c>
      <c r="C100" s="46">
        <v>123229.69</v>
      </c>
      <c r="D100" s="222">
        <v>17511.2</v>
      </c>
      <c r="E100" s="190">
        <v>-5.3681352369004731E-2</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1</v>
      </c>
      <c r="D104" s="222"/>
      <c r="E104" s="190"/>
      <c r="F104" s="47"/>
    </row>
    <row r="105" spans="2:6" ht="10.5" customHeight="1" x14ac:dyDescent="0.2">
      <c r="B105" s="16" t="s">
        <v>201</v>
      </c>
      <c r="C105" s="46">
        <v>27</v>
      </c>
      <c r="D105" s="222">
        <v>2</v>
      </c>
      <c r="E105" s="190">
        <v>-0.52631578947368429</v>
      </c>
      <c r="F105" s="47"/>
    </row>
    <row r="106" spans="2:6" ht="10.5" customHeight="1" x14ac:dyDescent="0.2">
      <c r="B106" s="16" t="s">
        <v>202</v>
      </c>
      <c r="C106" s="46">
        <v>178</v>
      </c>
      <c r="D106" s="222"/>
      <c r="E106" s="190">
        <v>-0.47181008902077148</v>
      </c>
      <c r="F106" s="47"/>
    </row>
    <row r="107" spans="2:6" ht="10.5" customHeight="1" x14ac:dyDescent="0.2">
      <c r="B107" s="16" t="s">
        <v>203</v>
      </c>
      <c r="C107" s="46">
        <v>192</v>
      </c>
      <c r="D107" s="222"/>
      <c r="E107" s="190">
        <v>-0.30685920577617332</v>
      </c>
      <c r="F107" s="47"/>
    </row>
    <row r="108" spans="2:6" ht="10.5" customHeight="1" x14ac:dyDescent="0.2">
      <c r="B108" s="16" t="s">
        <v>204</v>
      </c>
      <c r="C108" s="46"/>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DE MARS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263160.59999999998</v>
      </c>
      <c r="D119" s="222">
        <v>346.3</v>
      </c>
      <c r="E119" s="239">
        <v>-0.11197525765431204</v>
      </c>
      <c r="F119" s="20"/>
    </row>
    <row r="120" spans="1:6" ht="10.5" customHeight="1" x14ac:dyDescent="0.2">
      <c r="A120" s="2"/>
      <c r="B120" s="37" t="s">
        <v>206</v>
      </c>
      <c r="C120" s="238">
        <v>-206</v>
      </c>
      <c r="D120" s="222"/>
      <c r="E120" s="239"/>
      <c r="F120" s="20"/>
    </row>
    <row r="121" spans="1:6" ht="10.5" customHeight="1" x14ac:dyDescent="0.2">
      <c r="A121" s="2"/>
      <c r="B121" s="37" t="s">
        <v>226</v>
      </c>
      <c r="C121" s="238">
        <v>3696.8</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266660.39999999997</v>
      </c>
      <c r="D126" s="222">
        <v>346.3</v>
      </c>
      <c r="E126" s="239">
        <v>-0.18368066649468506</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396925.31000000221</v>
      </c>
      <c r="D129" s="222">
        <v>188.61999999999995</v>
      </c>
      <c r="E129" s="239">
        <v>8.8005051763002662E-3</v>
      </c>
      <c r="F129" s="20"/>
    </row>
    <row r="130" spans="1:6" ht="10.5" customHeight="1" x14ac:dyDescent="0.2">
      <c r="A130" s="2"/>
      <c r="B130" s="37" t="s">
        <v>208</v>
      </c>
      <c r="C130" s="238">
        <v>21750.060000000005</v>
      </c>
      <c r="D130" s="222">
        <v>11294.78000000001</v>
      </c>
      <c r="E130" s="239">
        <v>-7.2559345377947282E-2</v>
      </c>
      <c r="F130" s="20"/>
    </row>
    <row r="131" spans="1:6" ht="10.5" customHeight="1" x14ac:dyDescent="0.2">
      <c r="A131" s="2"/>
      <c r="B131" s="37" t="s">
        <v>209</v>
      </c>
      <c r="C131" s="238">
        <v>6078442.0300000291</v>
      </c>
      <c r="D131" s="222">
        <v>7001.6899999999941</v>
      </c>
      <c r="E131" s="239">
        <v>-8.7703685096005013E-2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6497125.4000000311</v>
      </c>
      <c r="D135" s="222">
        <v>18485.090000000004</v>
      </c>
      <c r="E135" s="239">
        <v>-8.228906143913417E-2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24103.399999999991</v>
      </c>
      <c r="D138" s="222">
        <v>251.89999999999998</v>
      </c>
      <c r="E138" s="239">
        <v>-0.1270932321242324</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24103.399999999991</v>
      </c>
      <c r="D141" s="222">
        <v>251.89999999999998</v>
      </c>
      <c r="E141" s="239">
        <v>-0.1270932321242324</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3367.7000000000007</v>
      </c>
      <c r="D144" s="222">
        <v>49.7</v>
      </c>
      <c r="E144" s="239">
        <v>-2.2368713428633225E-3</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3367.7000000000007</v>
      </c>
      <c r="D147" s="222">
        <v>49.7</v>
      </c>
      <c r="E147" s="182">
        <v>-2.2368713428633225E-3</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18</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18</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80</v>
      </c>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80</v>
      </c>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4838.6000000000004</v>
      </c>
      <c r="D161" s="222"/>
      <c r="E161" s="182">
        <v>-0.14263944999645606</v>
      </c>
      <c r="F161" s="56"/>
    </row>
    <row r="162" spans="1:6" s="57" customFormat="1" ht="10.5" customHeight="1" x14ac:dyDescent="0.2">
      <c r="A162" s="6"/>
      <c r="B162" s="37" t="s">
        <v>206</v>
      </c>
      <c r="C162" s="55">
        <v>6</v>
      </c>
      <c r="D162" s="222"/>
      <c r="E162" s="182"/>
      <c r="F162" s="56"/>
    </row>
    <row r="163" spans="1:6" s="57" customFormat="1" ht="10.5" customHeight="1" x14ac:dyDescent="0.2">
      <c r="A163" s="6"/>
      <c r="B163" s="37" t="s">
        <v>226</v>
      </c>
      <c r="C163" s="55">
        <v>61.5</v>
      </c>
      <c r="D163" s="222"/>
      <c r="E163" s="182"/>
      <c r="F163" s="56"/>
    </row>
    <row r="164" spans="1:6" s="57" customFormat="1" ht="10.5" customHeight="1" x14ac:dyDescent="0.2">
      <c r="A164" s="6"/>
      <c r="B164" s="37" t="s">
        <v>207</v>
      </c>
      <c r="C164" s="55">
        <v>1552.81</v>
      </c>
      <c r="D164" s="222"/>
      <c r="E164" s="182">
        <v>-0.21392629340892977</v>
      </c>
      <c r="F164" s="56"/>
    </row>
    <row r="165" spans="1:6" s="57" customFormat="1" ht="10.5" customHeight="1" x14ac:dyDescent="0.2">
      <c r="A165" s="6"/>
      <c r="B165" s="37" t="s">
        <v>208</v>
      </c>
      <c r="C165" s="55">
        <v>190.5</v>
      </c>
      <c r="D165" s="222"/>
      <c r="E165" s="182">
        <v>-0.10056657223796028</v>
      </c>
      <c r="F165" s="56"/>
    </row>
    <row r="166" spans="1:6" s="57" customFormat="1" ht="10.5" customHeight="1" x14ac:dyDescent="0.2">
      <c r="A166" s="6"/>
      <c r="B166" s="37" t="s">
        <v>209</v>
      </c>
      <c r="C166" s="55">
        <v>13637.270000000004</v>
      </c>
      <c r="D166" s="222"/>
      <c r="E166" s="182">
        <v>-2.2887215459241439E-2</v>
      </c>
      <c r="F166" s="56"/>
    </row>
    <row r="167" spans="1:6" s="57" customFormat="1" ht="10.5" customHeight="1" x14ac:dyDescent="0.2">
      <c r="A167" s="6"/>
      <c r="B167" s="37" t="s">
        <v>210</v>
      </c>
      <c r="C167" s="55">
        <v>103.2</v>
      </c>
      <c r="D167" s="222"/>
      <c r="E167" s="182"/>
      <c r="F167" s="56"/>
    </row>
    <row r="168" spans="1:6" s="57" customFormat="1" ht="10.5" customHeight="1" x14ac:dyDescent="0.2">
      <c r="A168" s="6"/>
      <c r="B168" s="37" t="s">
        <v>211</v>
      </c>
      <c r="C168" s="55">
        <v>474.09999999999997</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20866.980000000003</v>
      </c>
      <c r="D170" s="222"/>
      <c r="E170" s="182">
        <v>-0.13132973242998525</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6812722.8800000325</v>
      </c>
      <c r="D172" s="222">
        <v>19132.990000000009</v>
      </c>
      <c r="E172" s="182">
        <v>-8.6998914776410863E-2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291</v>
      </c>
      <c r="D176" s="222">
        <v>57.5</v>
      </c>
      <c r="E176" s="182">
        <v>-0.25346331452026694</v>
      </c>
      <c r="F176" s="59"/>
    </row>
    <row r="177" spans="1:6" s="60" customFormat="1" ht="10.5" customHeight="1" x14ac:dyDescent="0.2">
      <c r="A177" s="24"/>
      <c r="B177" s="37" t="s">
        <v>214</v>
      </c>
      <c r="C177" s="55">
        <v>673619</v>
      </c>
      <c r="D177" s="222">
        <v>179764</v>
      </c>
      <c r="E177" s="182">
        <v>-0.1368617300718834</v>
      </c>
      <c r="F177" s="59"/>
    </row>
    <row r="178" spans="1:6" s="60" customFormat="1" ht="10.5" customHeight="1" x14ac:dyDescent="0.2">
      <c r="A178" s="24"/>
      <c r="B178" s="37" t="s">
        <v>215</v>
      </c>
      <c r="C178" s="55">
        <v>40</v>
      </c>
      <c r="D178" s="222">
        <v>6</v>
      </c>
      <c r="E178" s="182">
        <v>-0.82300884955752207</v>
      </c>
      <c r="F178" s="59"/>
    </row>
    <row r="179" spans="1:6" s="60" customFormat="1" ht="10.5" customHeight="1" x14ac:dyDescent="0.2">
      <c r="A179" s="24"/>
      <c r="B179" s="37" t="s">
        <v>216</v>
      </c>
      <c r="C179" s="55">
        <v>163.5</v>
      </c>
      <c r="D179" s="222">
        <v>21</v>
      </c>
      <c r="E179" s="182">
        <v>-0.35705859221392056</v>
      </c>
      <c r="F179" s="59"/>
    </row>
    <row r="180" spans="1:6" s="60" customFormat="1" ht="10.5" customHeight="1" x14ac:dyDescent="0.2">
      <c r="A180" s="24"/>
      <c r="B180" s="37" t="s">
        <v>217</v>
      </c>
      <c r="C180" s="55">
        <v>1289.3999999999999</v>
      </c>
      <c r="D180" s="222">
        <v>256.5</v>
      </c>
      <c r="E180" s="182">
        <v>-0.14716581784509541</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675402.9</v>
      </c>
      <c r="D186" s="342">
        <v>180105</v>
      </c>
      <c r="E186" s="194">
        <v>-0.13720931717960372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1715293.4943639291</v>
      </c>
      <c r="D189" s="222"/>
      <c r="E189" s="185">
        <v>-5.2506206340477535E-2</v>
      </c>
      <c r="F189" s="69"/>
    </row>
    <row r="190" spans="1:6" ht="10.5" customHeight="1" x14ac:dyDescent="0.2">
      <c r="A190" s="2"/>
      <c r="B190" s="82" t="s">
        <v>76</v>
      </c>
      <c r="C190" s="55">
        <v>5035081.020618557</v>
      </c>
      <c r="D190" s="222"/>
      <c r="E190" s="185">
        <v>-5.3712727853558628E-2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6750374.5149824861</v>
      </c>
      <c r="D192" s="227"/>
      <c r="E192" s="355">
        <v>-5.340643785579624E-2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A147" zoomScale="115" zoomScaleNormal="100"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DE MARS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12633473</v>
      </c>
      <c r="D10" s="30">
        <v>4864298</v>
      </c>
      <c r="E10" s="30">
        <v>17497771</v>
      </c>
      <c r="F10" s="222">
        <v>124073</v>
      </c>
      <c r="G10" s="179">
        <v>-0.11741161655456456</v>
      </c>
      <c r="H10" s="20"/>
    </row>
    <row r="11" spans="1:8" ht="10.5" customHeight="1" x14ac:dyDescent="0.2">
      <c r="B11" s="16" t="s">
        <v>23</v>
      </c>
      <c r="C11" s="30">
        <v>242800</v>
      </c>
      <c r="D11" s="30">
        <v>762780</v>
      </c>
      <c r="E11" s="30">
        <v>1005580</v>
      </c>
      <c r="F11" s="222">
        <v>337</v>
      </c>
      <c r="G11" s="179">
        <v>-0.20299911627519907</v>
      </c>
      <c r="H11" s="20"/>
    </row>
    <row r="12" spans="1:8" ht="10.5" customHeight="1" x14ac:dyDescent="0.2">
      <c r="B12" s="33" t="s">
        <v>193</v>
      </c>
      <c r="C12" s="30">
        <v>52476.060000000041</v>
      </c>
      <c r="D12" s="30">
        <v>154165.28</v>
      </c>
      <c r="E12" s="30">
        <v>206641.34000000003</v>
      </c>
      <c r="F12" s="222">
        <v>144202.6</v>
      </c>
      <c r="G12" s="179">
        <v>-9.3044220083875251E-2</v>
      </c>
      <c r="H12" s="20"/>
    </row>
    <row r="13" spans="1:8" ht="10.5" customHeight="1" x14ac:dyDescent="0.2">
      <c r="B13" s="33" t="s">
        <v>194</v>
      </c>
      <c r="C13" s="30">
        <v>715424</v>
      </c>
      <c r="D13" s="30">
        <v>298494</v>
      </c>
      <c r="E13" s="30">
        <v>1013918</v>
      </c>
      <c r="F13" s="222">
        <v>33246</v>
      </c>
      <c r="G13" s="179">
        <v>-8.7876365765969244E-2</v>
      </c>
      <c r="H13" s="20"/>
    </row>
    <row r="14" spans="1:8" x14ac:dyDescent="0.2">
      <c r="B14" s="33" t="s">
        <v>322</v>
      </c>
      <c r="C14" s="30">
        <v>30958</v>
      </c>
      <c r="D14" s="30">
        <v>8690</v>
      </c>
      <c r="E14" s="30">
        <v>39648</v>
      </c>
      <c r="F14" s="222">
        <v>1228</v>
      </c>
      <c r="G14" s="179">
        <v>9.7542340506813208E-3</v>
      </c>
      <c r="H14" s="20"/>
    </row>
    <row r="15" spans="1:8" x14ac:dyDescent="0.2">
      <c r="B15" s="33" t="s">
        <v>324</v>
      </c>
      <c r="C15" s="30">
        <v>5</v>
      </c>
      <c r="D15" s="30">
        <v>4</v>
      </c>
      <c r="E15" s="30">
        <v>9</v>
      </c>
      <c r="F15" s="222">
        <v>4</v>
      </c>
      <c r="G15" s="179">
        <v>0</v>
      </c>
      <c r="H15" s="20"/>
    </row>
    <row r="16" spans="1:8" x14ac:dyDescent="0.2">
      <c r="B16" s="33" t="s">
        <v>325</v>
      </c>
      <c r="C16" s="30">
        <v>14</v>
      </c>
      <c r="D16" s="30">
        <v>236</v>
      </c>
      <c r="E16" s="30">
        <v>250</v>
      </c>
      <c r="F16" s="222">
        <v>219</v>
      </c>
      <c r="G16" s="179">
        <v>0</v>
      </c>
      <c r="H16" s="20"/>
    </row>
    <row r="17" spans="1:8" x14ac:dyDescent="0.2">
      <c r="B17" s="33" t="s">
        <v>320</v>
      </c>
      <c r="C17" s="30">
        <v>160792</v>
      </c>
      <c r="D17" s="30">
        <v>78661</v>
      </c>
      <c r="E17" s="30">
        <v>239453</v>
      </c>
      <c r="F17" s="222">
        <v>3657</v>
      </c>
      <c r="G17" s="179">
        <v>-0.19025477319301753</v>
      </c>
      <c r="H17" s="20"/>
    </row>
    <row r="18" spans="1:8" x14ac:dyDescent="0.2">
      <c r="B18" s="33" t="s">
        <v>321</v>
      </c>
      <c r="C18" s="30">
        <v>29462</v>
      </c>
      <c r="D18" s="30">
        <v>1517</v>
      </c>
      <c r="E18" s="30">
        <v>30979</v>
      </c>
      <c r="F18" s="222">
        <v>45</v>
      </c>
      <c r="G18" s="179">
        <v>7.5958599611003041E-2</v>
      </c>
      <c r="H18" s="20"/>
    </row>
    <row r="19" spans="1:8" x14ac:dyDescent="0.2">
      <c r="B19" s="33" t="s">
        <v>323</v>
      </c>
      <c r="C19" s="30">
        <v>494193</v>
      </c>
      <c r="D19" s="30">
        <v>209386</v>
      </c>
      <c r="E19" s="30">
        <v>703579</v>
      </c>
      <c r="F19" s="222">
        <v>28093</v>
      </c>
      <c r="G19" s="179">
        <v>-5.8847213945421917E-2</v>
      </c>
      <c r="H19" s="20"/>
    </row>
    <row r="20" spans="1:8" x14ac:dyDescent="0.2">
      <c r="B20" s="16" t="s">
        <v>195</v>
      </c>
      <c r="C20" s="30">
        <v>767900.06000000017</v>
      </c>
      <c r="D20" s="30">
        <v>452659.28</v>
      </c>
      <c r="E20" s="30">
        <v>1220559.3400000001</v>
      </c>
      <c r="F20" s="222">
        <v>177448.6</v>
      </c>
      <c r="G20" s="179">
        <v>-8.875542353607857E-2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4984968</v>
      </c>
      <c r="D23" s="30">
        <v>1965726</v>
      </c>
      <c r="E23" s="30">
        <v>6950694</v>
      </c>
      <c r="F23" s="222">
        <v>367763</v>
      </c>
      <c r="G23" s="179">
        <v>-0.10186229318567619</v>
      </c>
      <c r="H23" s="20"/>
    </row>
    <row r="24" spans="1:8" ht="10.5" customHeight="1" x14ac:dyDescent="0.2">
      <c r="B24" s="16" t="s">
        <v>23</v>
      </c>
      <c r="C24" s="30">
        <v>2001</v>
      </c>
      <c r="D24" s="30">
        <v>2860</v>
      </c>
      <c r="E24" s="30">
        <v>4861</v>
      </c>
      <c r="F24" s="222">
        <v>10</v>
      </c>
      <c r="G24" s="179">
        <v>-0.15534317984361423</v>
      </c>
      <c r="H24" s="34"/>
    </row>
    <row r="25" spans="1:8" ht="10.5" customHeight="1" x14ac:dyDescent="0.2">
      <c r="B25" s="33" t="s">
        <v>193</v>
      </c>
      <c r="C25" s="30">
        <v>232970.6</v>
      </c>
      <c r="D25" s="30">
        <v>962462.65</v>
      </c>
      <c r="E25" s="30">
        <v>1195433.25</v>
      </c>
      <c r="F25" s="222">
        <v>875952.55</v>
      </c>
      <c r="G25" s="179">
        <v>-0.16109941481399392</v>
      </c>
      <c r="H25" s="34"/>
    </row>
    <row r="26" spans="1:8" ht="10.5" customHeight="1" x14ac:dyDescent="0.2">
      <c r="B26" s="33" t="s">
        <v>194</v>
      </c>
      <c r="C26" s="30">
        <v>10574656.01</v>
      </c>
      <c r="D26" s="30">
        <v>4868384.5</v>
      </c>
      <c r="E26" s="30">
        <v>15443040.51</v>
      </c>
      <c r="F26" s="222">
        <v>1705478</v>
      </c>
      <c r="G26" s="179">
        <v>-5.624200438687732E-2</v>
      </c>
      <c r="H26" s="34"/>
    </row>
    <row r="27" spans="1:8" ht="10.5" customHeight="1" x14ac:dyDescent="0.2">
      <c r="B27" s="33" t="s">
        <v>322</v>
      </c>
      <c r="C27" s="30">
        <v>180854.01</v>
      </c>
      <c r="D27" s="30">
        <v>382841</v>
      </c>
      <c r="E27" s="30">
        <v>563695.01</v>
      </c>
      <c r="F27" s="222">
        <v>295964</v>
      </c>
      <c r="G27" s="179">
        <v>-5.969573706611464E-2</v>
      </c>
      <c r="H27" s="34"/>
    </row>
    <row r="28" spans="1:8" ht="10.5" customHeight="1" x14ac:dyDescent="0.2">
      <c r="B28" s="33" t="s">
        <v>324</v>
      </c>
      <c r="C28" s="30">
        <v>441</v>
      </c>
      <c r="D28" s="30">
        <v>5580</v>
      </c>
      <c r="E28" s="30">
        <v>6021</v>
      </c>
      <c r="F28" s="222">
        <v>5716</v>
      </c>
      <c r="G28" s="179">
        <v>-0.20692834562697582</v>
      </c>
      <c r="H28" s="34"/>
    </row>
    <row r="29" spans="1:8" ht="10.5" customHeight="1" x14ac:dyDescent="0.2">
      <c r="B29" s="33" t="s">
        <v>325</v>
      </c>
      <c r="C29" s="30">
        <v>5391</v>
      </c>
      <c r="D29" s="30">
        <v>448154</v>
      </c>
      <c r="E29" s="30">
        <v>453545</v>
      </c>
      <c r="F29" s="222">
        <v>443611</v>
      </c>
      <c r="G29" s="179">
        <v>-3.3258161603587744E-2</v>
      </c>
      <c r="H29" s="34"/>
    </row>
    <row r="30" spans="1:8" ht="10.5" customHeight="1" x14ac:dyDescent="0.2">
      <c r="B30" s="33" t="s">
        <v>320</v>
      </c>
      <c r="C30" s="30">
        <v>1727273</v>
      </c>
      <c r="D30" s="30">
        <v>683432</v>
      </c>
      <c r="E30" s="30">
        <v>2410705</v>
      </c>
      <c r="F30" s="222">
        <v>47269</v>
      </c>
      <c r="G30" s="179">
        <v>-6.2835783761089115E-2</v>
      </c>
      <c r="H30" s="34"/>
    </row>
    <row r="31" spans="1:8" ht="10.5" customHeight="1" x14ac:dyDescent="0.2">
      <c r="B31" s="33" t="s">
        <v>321</v>
      </c>
      <c r="C31" s="30">
        <v>4223089</v>
      </c>
      <c r="D31" s="30">
        <v>1278197</v>
      </c>
      <c r="E31" s="30">
        <v>5501286</v>
      </c>
      <c r="F31" s="222">
        <v>264586</v>
      </c>
      <c r="G31" s="179">
        <v>-3.9851508477001918E-2</v>
      </c>
      <c r="H31" s="34"/>
    </row>
    <row r="32" spans="1:8" ht="10.5" customHeight="1" x14ac:dyDescent="0.2">
      <c r="B32" s="33" t="s">
        <v>323</v>
      </c>
      <c r="C32" s="30">
        <v>4437608</v>
      </c>
      <c r="D32" s="30">
        <v>2070180.5</v>
      </c>
      <c r="E32" s="30">
        <v>6507788.5</v>
      </c>
      <c r="F32" s="222">
        <v>648332</v>
      </c>
      <c r="G32" s="179">
        <v>-6.834167804017266E-2</v>
      </c>
      <c r="H32" s="34"/>
    </row>
    <row r="33" spans="1:8" ht="10.5" customHeight="1" x14ac:dyDescent="0.2">
      <c r="B33" s="269" t="s">
        <v>195</v>
      </c>
      <c r="C33" s="30">
        <v>10807626.609999999</v>
      </c>
      <c r="D33" s="30">
        <v>5830847.1499999994</v>
      </c>
      <c r="E33" s="30">
        <v>16638473.76</v>
      </c>
      <c r="F33" s="222">
        <v>2581430.5499999998</v>
      </c>
      <c r="G33" s="179">
        <v>-6.4641986229648785E-2</v>
      </c>
      <c r="H33" s="34"/>
    </row>
    <row r="34" spans="1:8" ht="10.5" customHeight="1" x14ac:dyDescent="0.2">
      <c r="B34" s="16" t="s">
        <v>196</v>
      </c>
      <c r="C34" s="30">
        <v>5349</v>
      </c>
      <c r="D34" s="30">
        <v>370</v>
      </c>
      <c r="E34" s="30">
        <v>5719</v>
      </c>
      <c r="F34" s="222">
        <v>12</v>
      </c>
      <c r="G34" s="179">
        <v>-0.27442273534635875</v>
      </c>
      <c r="H34" s="34"/>
    </row>
    <row r="35" spans="1:8" ht="10.5" customHeight="1" x14ac:dyDescent="0.2">
      <c r="B35" s="16" t="s">
        <v>197</v>
      </c>
      <c r="C35" s="30">
        <v>3581</v>
      </c>
      <c r="D35" s="30">
        <v>229</v>
      </c>
      <c r="E35" s="30">
        <v>3810</v>
      </c>
      <c r="F35" s="222">
        <v>5</v>
      </c>
      <c r="G35" s="179">
        <v>-0.22639593908629441</v>
      </c>
      <c r="H35" s="34"/>
    </row>
    <row r="36" spans="1:8" ht="10.5" customHeight="1" x14ac:dyDescent="0.2">
      <c r="B36" s="16" t="s">
        <v>198</v>
      </c>
      <c r="C36" s="30">
        <v>20181</v>
      </c>
      <c r="D36" s="30">
        <v>289535</v>
      </c>
      <c r="E36" s="30">
        <v>309716</v>
      </c>
      <c r="F36" s="222"/>
      <c r="G36" s="179">
        <v>-0.21236550252655617</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17618441</v>
      </c>
      <c r="D39" s="30">
        <v>6830024</v>
      </c>
      <c r="E39" s="30">
        <v>24448465</v>
      </c>
      <c r="F39" s="222">
        <v>491836</v>
      </c>
      <c r="G39" s="179">
        <v>-0.11304599346609434</v>
      </c>
      <c r="H39" s="34"/>
    </row>
    <row r="40" spans="1:8" ht="10.5" customHeight="1" x14ac:dyDescent="0.2">
      <c r="B40" s="16" t="s">
        <v>23</v>
      </c>
      <c r="C40" s="30">
        <v>244801</v>
      </c>
      <c r="D40" s="30">
        <v>765640</v>
      </c>
      <c r="E40" s="30">
        <v>1010441</v>
      </c>
      <c r="F40" s="222">
        <v>347</v>
      </c>
      <c r="G40" s="179">
        <v>-0.20278273081596265</v>
      </c>
      <c r="H40" s="34"/>
    </row>
    <row r="41" spans="1:8" s="28" customFormat="1" ht="10.5" customHeight="1" x14ac:dyDescent="0.2">
      <c r="A41" s="24"/>
      <c r="B41" s="33" t="s">
        <v>193</v>
      </c>
      <c r="C41" s="30">
        <v>285446.66000000003</v>
      </c>
      <c r="D41" s="30">
        <v>1116627.9300000002</v>
      </c>
      <c r="E41" s="30">
        <v>1402074.5900000003</v>
      </c>
      <c r="F41" s="222">
        <v>1020155.15</v>
      </c>
      <c r="G41" s="179">
        <v>-0.15171814916029769</v>
      </c>
      <c r="H41" s="27"/>
    </row>
    <row r="42" spans="1:8" ht="10.5" customHeight="1" x14ac:dyDescent="0.2">
      <c r="B42" s="33" t="s">
        <v>194</v>
      </c>
      <c r="C42" s="30">
        <v>11290080.01</v>
      </c>
      <c r="D42" s="30">
        <v>5166878.5</v>
      </c>
      <c r="E42" s="30">
        <v>16456958.51</v>
      </c>
      <c r="F42" s="222">
        <v>1738724</v>
      </c>
      <c r="G42" s="179">
        <v>-5.8254302251345536E-2</v>
      </c>
      <c r="H42" s="34"/>
    </row>
    <row r="43" spans="1:8" ht="10.5" customHeight="1" x14ac:dyDescent="0.2">
      <c r="B43" s="33" t="s">
        <v>322</v>
      </c>
      <c r="C43" s="30">
        <v>211812.01</v>
      </c>
      <c r="D43" s="30">
        <v>391531</v>
      </c>
      <c r="E43" s="30">
        <v>603343.01</v>
      </c>
      <c r="F43" s="222">
        <v>297192</v>
      </c>
      <c r="G43" s="179">
        <v>-5.5426511143309543E-2</v>
      </c>
      <c r="H43" s="34"/>
    </row>
    <row r="44" spans="1:8" ht="10.5" customHeight="1" x14ac:dyDescent="0.2">
      <c r="B44" s="33" t="s">
        <v>324</v>
      </c>
      <c r="C44" s="30">
        <v>446</v>
      </c>
      <c r="D44" s="30">
        <v>5584</v>
      </c>
      <c r="E44" s="343">
        <v>6030</v>
      </c>
      <c r="F44" s="222">
        <v>5720</v>
      </c>
      <c r="G44" s="344">
        <v>-0.20668333114063941</v>
      </c>
      <c r="H44" s="34"/>
    </row>
    <row r="45" spans="1:8" ht="10.5" customHeight="1" x14ac:dyDescent="0.2">
      <c r="B45" s="33" t="s">
        <v>325</v>
      </c>
      <c r="C45" s="30">
        <v>5405</v>
      </c>
      <c r="D45" s="30">
        <v>448390</v>
      </c>
      <c r="E45" s="343">
        <v>453795</v>
      </c>
      <c r="F45" s="222">
        <v>443830</v>
      </c>
      <c r="G45" s="344">
        <v>-3.3240448404126099E-2</v>
      </c>
      <c r="H45" s="34"/>
    </row>
    <row r="46" spans="1:8" ht="10.5" customHeight="1" x14ac:dyDescent="0.2">
      <c r="B46" s="33" t="s">
        <v>320</v>
      </c>
      <c r="C46" s="30">
        <v>1888065</v>
      </c>
      <c r="D46" s="30">
        <v>762093</v>
      </c>
      <c r="E46" s="343">
        <v>2650158</v>
      </c>
      <c r="F46" s="222">
        <v>50926</v>
      </c>
      <c r="G46" s="344">
        <v>-7.5973464934760648E-2</v>
      </c>
      <c r="H46" s="34"/>
    </row>
    <row r="47" spans="1:8" ht="10.5" customHeight="1" x14ac:dyDescent="0.2">
      <c r="B47" s="33" t="s">
        <v>321</v>
      </c>
      <c r="C47" s="30">
        <v>4252551</v>
      </c>
      <c r="D47" s="30">
        <v>1279714</v>
      </c>
      <c r="E47" s="343">
        <v>5532265</v>
      </c>
      <c r="F47" s="222">
        <v>264631</v>
      </c>
      <c r="G47" s="344">
        <v>-3.9272459143249949E-2</v>
      </c>
      <c r="H47" s="34"/>
    </row>
    <row r="48" spans="1:8" ht="10.5" customHeight="1" x14ac:dyDescent="0.2">
      <c r="B48" s="33" t="s">
        <v>323</v>
      </c>
      <c r="C48" s="30">
        <v>4931801</v>
      </c>
      <c r="D48" s="30">
        <v>2279566.5</v>
      </c>
      <c r="E48" s="343">
        <v>7211367.5</v>
      </c>
      <c r="F48" s="222">
        <v>676425</v>
      </c>
      <c r="G48" s="344">
        <v>-6.7423789607251705E-2</v>
      </c>
      <c r="H48" s="34"/>
    </row>
    <row r="49" spans="1:8" ht="10.5" customHeight="1" x14ac:dyDescent="0.2">
      <c r="B49" s="269" t="s">
        <v>195</v>
      </c>
      <c r="C49" s="30">
        <v>11575526.67</v>
      </c>
      <c r="D49" s="30">
        <v>6283506.4299999997</v>
      </c>
      <c r="E49" s="343">
        <v>17859033.100000001</v>
      </c>
      <c r="F49" s="222">
        <v>2758879.15</v>
      </c>
      <c r="G49" s="344">
        <v>-6.6330553120005131E-2</v>
      </c>
      <c r="H49" s="34"/>
    </row>
    <row r="50" spans="1:8" ht="10.5" customHeight="1" x14ac:dyDescent="0.2">
      <c r="B50" s="16" t="s">
        <v>196</v>
      </c>
      <c r="C50" s="30">
        <v>5349</v>
      </c>
      <c r="D50" s="30">
        <v>370</v>
      </c>
      <c r="E50" s="343">
        <v>5719</v>
      </c>
      <c r="F50" s="222">
        <v>12</v>
      </c>
      <c r="G50" s="344">
        <v>-0.27442273534635875</v>
      </c>
      <c r="H50" s="34"/>
    </row>
    <row r="51" spans="1:8" s="28" customFormat="1" ht="10.5" customHeight="1" x14ac:dyDescent="0.2">
      <c r="A51" s="24"/>
      <c r="B51" s="16" t="s">
        <v>197</v>
      </c>
      <c r="C51" s="30">
        <v>3581</v>
      </c>
      <c r="D51" s="30">
        <v>229</v>
      </c>
      <c r="E51" s="343">
        <v>3810</v>
      </c>
      <c r="F51" s="222">
        <v>5</v>
      </c>
      <c r="G51" s="344">
        <v>-0.22639593908629441</v>
      </c>
      <c r="H51" s="27"/>
    </row>
    <row r="52" spans="1:8" ht="10.5" customHeight="1" x14ac:dyDescent="0.2">
      <c r="B52" s="16" t="s">
        <v>198</v>
      </c>
      <c r="C52" s="30">
        <v>20181</v>
      </c>
      <c r="D52" s="30">
        <v>289535</v>
      </c>
      <c r="E52" s="343">
        <v>309716</v>
      </c>
      <c r="F52" s="222"/>
      <c r="G52" s="344">
        <v>-0.21236550252655617</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323055</v>
      </c>
      <c r="D55" s="30">
        <v>142268</v>
      </c>
      <c r="E55" s="30">
        <v>465323</v>
      </c>
      <c r="F55" s="222">
        <v>149</v>
      </c>
      <c r="G55" s="179">
        <v>-5.499085266811421E-3</v>
      </c>
      <c r="H55" s="34"/>
    </row>
    <row r="56" spans="1:8" ht="10.5" customHeight="1" x14ac:dyDescent="0.2">
      <c r="B56" s="16" t="s">
        <v>23</v>
      </c>
      <c r="C56" s="30">
        <v>2049</v>
      </c>
      <c r="D56" s="30">
        <v>3760</v>
      </c>
      <c r="E56" s="30">
        <v>5809</v>
      </c>
      <c r="F56" s="222"/>
      <c r="G56" s="179">
        <v>-0.37698412698412698</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902319</v>
      </c>
      <c r="D59" s="30">
        <v>62407</v>
      </c>
      <c r="E59" s="30">
        <v>964726</v>
      </c>
      <c r="F59" s="222">
        <v>17</v>
      </c>
      <c r="G59" s="179">
        <v>-8.9977285418899156E-2</v>
      </c>
      <c r="H59" s="36"/>
    </row>
    <row r="60" spans="1:8" s="28" customFormat="1" ht="10.5" customHeight="1" x14ac:dyDescent="0.2">
      <c r="A60" s="24"/>
      <c r="B60" s="16" t="s">
        <v>23</v>
      </c>
      <c r="C60" s="30">
        <v>269</v>
      </c>
      <c r="D60" s="30">
        <v>49</v>
      </c>
      <c r="E60" s="30">
        <v>318</v>
      </c>
      <c r="F60" s="222"/>
      <c r="G60" s="179"/>
      <c r="H60" s="36"/>
    </row>
    <row r="61" spans="1:8" s="28" customFormat="1" ht="10.5" customHeight="1" x14ac:dyDescent="0.2">
      <c r="A61" s="24"/>
      <c r="B61" s="16" t="s">
        <v>225</v>
      </c>
      <c r="C61" s="30">
        <v>4143114.45</v>
      </c>
      <c r="D61" s="30">
        <v>109566</v>
      </c>
      <c r="E61" s="30">
        <v>4252680.45</v>
      </c>
      <c r="F61" s="222">
        <v>36</v>
      </c>
      <c r="G61" s="179">
        <v>-7.9617411775132818E-2</v>
      </c>
      <c r="H61" s="36"/>
    </row>
    <row r="62" spans="1:8" s="28" customFormat="1" ht="10.5" customHeight="1" x14ac:dyDescent="0.2">
      <c r="A62" s="24"/>
      <c r="B62" s="16" t="s">
        <v>200</v>
      </c>
      <c r="C62" s="30">
        <v>5948</v>
      </c>
      <c r="D62" s="30">
        <v>42052</v>
      </c>
      <c r="E62" s="30">
        <v>48000</v>
      </c>
      <c r="F62" s="222">
        <v>3</v>
      </c>
      <c r="G62" s="179">
        <v>-7.7109131126867902E-3</v>
      </c>
      <c r="H62" s="36"/>
    </row>
    <row r="63" spans="1:8" s="28" customFormat="1" ht="10.5" customHeight="1" x14ac:dyDescent="0.2">
      <c r="A63" s="24"/>
      <c r="B63" s="16" t="s">
        <v>201</v>
      </c>
      <c r="C63" s="30">
        <v>404711</v>
      </c>
      <c r="D63" s="30">
        <v>104045</v>
      </c>
      <c r="E63" s="30">
        <v>508756</v>
      </c>
      <c r="F63" s="222">
        <v>4105</v>
      </c>
      <c r="G63" s="179">
        <v>-8.5952673118971146E-2</v>
      </c>
      <c r="H63" s="36"/>
    </row>
    <row r="64" spans="1:8" s="28" customFormat="1" ht="10.5" customHeight="1" x14ac:dyDescent="0.2">
      <c r="A64" s="24"/>
      <c r="B64" s="16" t="s">
        <v>202</v>
      </c>
      <c r="C64" s="30">
        <v>4588647</v>
      </c>
      <c r="D64" s="30">
        <v>289271</v>
      </c>
      <c r="E64" s="30">
        <v>4877918</v>
      </c>
      <c r="F64" s="222">
        <v>1868</v>
      </c>
      <c r="G64" s="179">
        <v>-7.6214704341125317E-2</v>
      </c>
      <c r="H64" s="36"/>
    </row>
    <row r="65" spans="1:8" s="28" customFormat="1" ht="10.5" customHeight="1" x14ac:dyDescent="0.2">
      <c r="A65" s="24"/>
      <c r="B65" s="16" t="s">
        <v>203</v>
      </c>
      <c r="C65" s="30">
        <v>1235320</v>
      </c>
      <c r="D65" s="30">
        <v>92491</v>
      </c>
      <c r="E65" s="30">
        <v>1327811</v>
      </c>
      <c r="F65" s="222">
        <v>1</v>
      </c>
      <c r="G65" s="179">
        <v>-0.11673173493124755</v>
      </c>
      <c r="H65" s="36"/>
    </row>
    <row r="66" spans="1:8" s="28" customFormat="1" ht="10.5" customHeight="1" x14ac:dyDescent="0.2">
      <c r="A66" s="24"/>
      <c r="B66" s="16" t="s">
        <v>204</v>
      </c>
      <c r="C66" s="30">
        <v>1464120.9300000002</v>
      </c>
      <c r="D66" s="30">
        <v>18726303.210000001</v>
      </c>
      <c r="E66" s="30">
        <v>20190424.140000001</v>
      </c>
      <c r="F66" s="222"/>
      <c r="G66" s="179">
        <v>-5.6736140482176567E-2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1051176</v>
      </c>
      <c r="D69" s="30">
        <v>413101</v>
      </c>
      <c r="E69" s="30">
        <v>1464277</v>
      </c>
      <c r="F69" s="222"/>
      <c r="G69" s="179">
        <v>3.9139182116561644E-2</v>
      </c>
      <c r="H69" s="36"/>
    </row>
    <row r="70" spans="1:8" s="28" customFormat="1" ht="10.5" customHeight="1" x14ac:dyDescent="0.2">
      <c r="A70" s="24"/>
      <c r="B70" s="16" t="s">
        <v>23</v>
      </c>
      <c r="C70" s="30">
        <v>2270</v>
      </c>
      <c r="D70" s="30">
        <v>10117</v>
      </c>
      <c r="E70" s="30">
        <v>12387</v>
      </c>
      <c r="F70" s="222"/>
      <c r="G70" s="179">
        <v>-8.4817140746213493E-2</v>
      </c>
      <c r="H70" s="36"/>
    </row>
    <row r="71" spans="1:8" s="28" customFormat="1" ht="10.5" customHeight="1" x14ac:dyDescent="0.2">
      <c r="A71" s="24"/>
      <c r="B71" s="33" t="s">
        <v>193</v>
      </c>
      <c r="C71" s="30">
        <v>449879.66</v>
      </c>
      <c r="D71" s="30">
        <v>157754.85</v>
      </c>
      <c r="E71" s="30">
        <v>607634.51</v>
      </c>
      <c r="F71" s="222"/>
      <c r="G71" s="179">
        <v>5.5131624473943042E-3</v>
      </c>
      <c r="H71" s="36"/>
    </row>
    <row r="72" spans="1:8" ht="10.5" customHeight="1" x14ac:dyDescent="0.2">
      <c r="B72" s="33" t="s">
        <v>194</v>
      </c>
      <c r="C72" s="30">
        <v>779919</v>
      </c>
      <c r="D72" s="30">
        <v>202541</v>
      </c>
      <c r="E72" s="30">
        <v>982460</v>
      </c>
      <c r="F72" s="222"/>
      <c r="G72" s="179">
        <v>5.2150531583454729E-3</v>
      </c>
      <c r="H72" s="34"/>
    </row>
    <row r="73" spans="1:8" ht="10.5" customHeight="1" x14ac:dyDescent="0.2">
      <c r="B73" s="33" t="s">
        <v>322</v>
      </c>
      <c r="C73" s="30">
        <v>10420.5</v>
      </c>
      <c r="D73" s="30">
        <v>7540</v>
      </c>
      <c r="E73" s="30">
        <v>17960.5</v>
      </c>
      <c r="F73" s="222"/>
      <c r="G73" s="179">
        <v>0.26215741391426572</v>
      </c>
      <c r="H73" s="34"/>
    </row>
    <row r="74" spans="1:8" ht="10.5" customHeight="1" x14ac:dyDescent="0.2">
      <c r="B74" s="33" t="s">
        <v>324</v>
      </c>
      <c r="C74" s="30">
        <v>14</v>
      </c>
      <c r="D74" s="30">
        <v>167</v>
      </c>
      <c r="E74" s="30">
        <v>181</v>
      </c>
      <c r="F74" s="222"/>
      <c r="G74" s="179">
        <v>7.1005917159763232E-2</v>
      </c>
      <c r="H74" s="34"/>
    </row>
    <row r="75" spans="1:8" ht="10.5" customHeight="1" x14ac:dyDescent="0.2">
      <c r="B75" s="33" t="s">
        <v>325</v>
      </c>
      <c r="C75" s="30">
        <v>41</v>
      </c>
      <c r="D75" s="30">
        <v>1889</v>
      </c>
      <c r="E75" s="30">
        <v>1930</v>
      </c>
      <c r="F75" s="222"/>
      <c r="G75" s="179">
        <v>-0.51163967611336036</v>
      </c>
      <c r="H75" s="34"/>
    </row>
    <row r="76" spans="1:8" ht="10.5" customHeight="1" x14ac:dyDescent="0.2">
      <c r="B76" s="33" t="s">
        <v>320</v>
      </c>
      <c r="C76" s="30">
        <v>51816</v>
      </c>
      <c r="D76" s="30">
        <v>14871</v>
      </c>
      <c r="E76" s="30">
        <v>66687</v>
      </c>
      <c r="F76" s="222"/>
      <c r="G76" s="179">
        <v>2.538594009471673E-2</v>
      </c>
      <c r="H76" s="34"/>
    </row>
    <row r="77" spans="1:8" ht="10.5" customHeight="1" x14ac:dyDescent="0.2">
      <c r="B77" s="33" t="s">
        <v>321</v>
      </c>
      <c r="C77" s="30">
        <v>216541.5</v>
      </c>
      <c r="D77" s="30">
        <v>26333</v>
      </c>
      <c r="E77" s="30">
        <v>242874.5</v>
      </c>
      <c r="F77" s="222"/>
      <c r="G77" s="179">
        <v>9.2788816298615906E-2</v>
      </c>
      <c r="H77" s="34"/>
    </row>
    <row r="78" spans="1:8" ht="10.5" customHeight="1" x14ac:dyDescent="0.2">
      <c r="B78" s="33" t="s">
        <v>323</v>
      </c>
      <c r="C78" s="30">
        <v>501086</v>
      </c>
      <c r="D78" s="30">
        <v>151741</v>
      </c>
      <c r="E78" s="30">
        <v>652827</v>
      </c>
      <c r="F78" s="222"/>
      <c r="G78" s="179">
        <v>-2.8132089965521523E-2</v>
      </c>
      <c r="H78" s="34"/>
    </row>
    <row r="79" spans="1:8" ht="10.5" customHeight="1" x14ac:dyDescent="0.2">
      <c r="B79" s="16" t="s">
        <v>195</v>
      </c>
      <c r="C79" s="30">
        <v>1229798.6599999999</v>
      </c>
      <c r="D79" s="30">
        <v>360295.85</v>
      </c>
      <c r="E79" s="30">
        <v>1590094.5099999998</v>
      </c>
      <c r="F79" s="222"/>
      <c r="G79" s="179">
        <v>5.3289509834468785E-3</v>
      </c>
      <c r="H79" s="34"/>
    </row>
    <row r="80" spans="1:8" ht="10.5" customHeight="1" x14ac:dyDescent="0.2">
      <c r="B80" s="16" t="s">
        <v>196</v>
      </c>
      <c r="C80" s="30">
        <v>1238</v>
      </c>
      <c r="D80" s="30">
        <v>116</v>
      </c>
      <c r="E80" s="30">
        <v>1354</v>
      </c>
      <c r="F80" s="222"/>
      <c r="G80" s="179">
        <v>0.16623600344530587</v>
      </c>
      <c r="H80" s="34"/>
    </row>
    <row r="81" spans="1:8" ht="10.5" customHeight="1" x14ac:dyDescent="0.2">
      <c r="B81" s="16" t="s">
        <v>197</v>
      </c>
      <c r="C81" s="30">
        <v>551</v>
      </c>
      <c r="D81" s="30">
        <v>33</v>
      </c>
      <c r="E81" s="30">
        <v>584</v>
      </c>
      <c r="F81" s="222"/>
      <c r="G81" s="179">
        <v>4.4722719141323752E-2</v>
      </c>
      <c r="H81" s="34"/>
    </row>
    <row r="82" spans="1:8" s="28" customFormat="1" ht="10.5" customHeight="1" x14ac:dyDescent="0.2">
      <c r="A82" s="24"/>
      <c r="B82" s="16" t="s">
        <v>198</v>
      </c>
      <c r="C82" s="30">
        <v>760</v>
      </c>
      <c r="D82" s="30">
        <v>7800</v>
      </c>
      <c r="E82" s="30">
        <v>8560</v>
      </c>
      <c r="F82" s="222"/>
      <c r="G82" s="179">
        <v>-0.33792249980663625</v>
      </c>
      <c r="H82" s="36"/>
    </row>
    <row r="83" spans="1:8" s="28" customFormat="1" ht="10.5" customHeight="1" x14ac:dyDescent="0.2">
      <c r="A83" s="24"/>
      <c r="B83" s="16" t="s">
        <v>200</v>
      </c>
      <c r="C83" s="46">
        <v>931</v>
      </c>
      <c r="D83" s="46">
        <v>13448</v>
      </c>
      <c r="E83" s="46">
        <v>14379</v>
      </c>
      <c r="F83" s="222"/>
      <c r="G83" s="190">
        <v>-0.13301175761230022</v>
      </c>
      <c r="H83" s="47"/>
    </row>
    <row r="84" spans="1:8" s="28" customFormat="1" ht="10.5" customHeight="1" x14ac:dyDescent="0.2">
      <c r="A84" s="24"/>
      <c r="B84" s="16" t="s">
        <v>201</v>
      </c>
      <c r="C84" s="46">
        <v>73415</v>
      </c>
      <c r="D84" s="46">
        <v>32004</v>
      </c>
      <c r="E84" s="345">
        <v>105419</v>
      </c>
      <c r="F84" s="222"/>
      <c r="G84" s="346">
        <v>-9.3676653913940644E-2</v>
      </c>
      <c r="H84" s="47"/>
    </row>
    <row r="85" spans="1:8" s="28" customFormat="1" ht="10.5" customHeight="1" x14ac:dyDescent="0.2">
      <c r="A85" s="24"/>
      <c r="B85" s="16" t="s">
        <v>202</v>
      </c>
      <c r="C85" s="46">
        <v>836299</v>
      </c>
      <c r="D85" s="46">
        <v>65412</v>
      </c>
      <c r="E85" s="345">
        <v>901711</v>
      </c>
      <c r="F85" s="222"/>
      <c r="G85" s="346">
        <v>-3.282270312942448E-2</v>
      </c>
      <c r="H85" s="47"/>
    </row>
    <row r="86" spans="1:8" s="28" customFormat="1" ht="10.5" customHeight="1" x14ac:dyDescent="0.2">
      <c r="A86" s="24"/>
      <c r="B86" s="16" t="s">
        <v>203</v>
      </c>
      <c r="C86" s="46">
        <v>272586</v>
      </c>
      <c r="D86" s="46">
        <v>27030</v>
      </c>
      <c r="E86" s="345">
        <v>299616</v>
      </c>
      <c r="F86" s="222"/>
      <c r="G86" s="346">
        <v>-2.9791202528366423E-2</v>
      </c>
      <c r="H86" s="47"/>
    </row>
    <row r="87" spans="1:8" s="28" customFormat="1" ht="10.5" customHeight="1" x14ac:dyDescent="0.2">
      <c r="A87" s="24"/>
      <c r="B87" s="16" t="s">
        <v>204</v>
      </c>
      <c r="C87" s="46">
        <v>177094.5</v>
      </c>
      <c r="D87" s="46">
        <v>2092155.5</v>
      </c>
      <c r="E87" s="345">
        <v>2269250</v>
      </c>
      <c r="F87" s="222"/>
      <c r="G87" s="346">
        <v>9.0104937224739778E-3</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19894991</v>
      </c>
      <c r="D90" s="46">
        <v>7447800</v>
      </c>
      <c r="E90" s="345">
        <v>27342791</v>
      </c>
      <c r="F90" s="222">
        <v>492002</v>
      </c>
      <c r="G90" s="346">
        <v>-0.10356375065131707</v>
      </c>
      <c r="H90" s="47"/>
    </row>
    <row r="91" spans="1:8" ht="10.5" customHeight="1" x14ac:dyDescent="0.2">
      <c r="B91" s="16" t="s">
        <v>23</v>
      </c>
      <c r="C91" s="348">
        <v>249389</v>
      </c>
      <c r="D91" s="46">
        <v>779566</v>
      </c>
      <c r="E91" s="345">
        <v>1028955</v>
      </c>
      <c r="F91" s="222">
        <v>347</v>
      </c>
      <c r="G91" s="346">
        <v>-0.20264602909655616</v>
      </c>
      <c r="H91" s="47"/>
    </row>
    <row r="92" spans="1:8" ht="10.5" customHeight="1" x14ac:dyDescent="0.2">
      <c r="B92" s="33" t="s">
        <v>193</v>
      </c>
      <c r="C92" s="348">
        <v>4959957.7700000005</v>
      </c>
      <c r="D92" s="46">
        <v>1413364.78</v>
      </c>
      <c r="E92" s="46">
        <v>6373322.5500000007</v>
      </c>
      <c r="F92" s="222">
        <v>1020224.15</v>
      </c>
      <c r="G92" s="190">
        <v>-8.7388749755849648E-2</v>
      </c>
      <c r="H92" s="47"/>
    </row>
    <row r="93" spans="1:8" ht="10.5" customHeight="1" x14ac:dyDescent="0.2">
      <c r="B93" s="33" t="s">
        <v>194</v>
      </c>
      <c r="C93" s="348">
        <v>12069999.01</v>
      </c>
      <c r="D93" s="46">
        <v>5369419.5</v>
      </c>
      <c r="E93" s="46">
        <v>17439418.509999998</v>
      </c>
      <c r="F93" s="222">
        <v>1738724</v>
      </c>
      <c r="G93" s="190">
        <v>-5.4892523091618073E-2</v>
      </c>
      <c r="H93" s="47"/>
    </row>
    <row r="94" spans="1:8" ht="10.5" customHeight="1" x14ac:dyDescent="0.2">
      <c r="B94" s="33" t="s">
        <v>322</v>
      </c>
      <c r="C94" s="348">
        <v>222232.51</v>
      </c>
      <c r="D94" s="46">
        <v>399071</v>
      </c>
      <c r="E94" s="46">
        <v>621303.51</v>
      </c>
      <c r="F94" s="222">
        <v>297192</v>
      </c>
      <c r="G94" s="190">
        <v>-4.8505558775851831E-2</v>
      </c>
      <c r="H94" s="47"/>
    </row>
    <row r="95" spans="1:8" ht="10.5" customHeight="1" x14ac:dyDescent="0.2">
      <c r="B95" s="33" t="s">
        <v>324</v>
      </c>
      <c r="C95" s="348">
        <v>460</v>
      </c>
      <c r="D95" s="46">
        <v>5751</v>
      </c>
      <c r="E95" s="46">
        <v>6211</v>
      </c>
      <c r="F95" s="222">
        <v>5720</v>
      </c>
      <c r="G95" s="190">
        <v>-0.20064350064350067</v>
      </c>
      <c r="H95" s="47"/>
    </row>
    <row r="96" spans="1:8" ht="10.5" customHeight="1" x14ac:dyDescent="0.2">
      <c r="B96" s="33" t="s">
        <v>325</v>
      </c>
      <c r="C96" s="348">
        <v>5446</v>
      </c>
      <c r="D96" s="46">
        <v>450279</v>
      </c>
      <c r="E96" s="46">
        <v>455725</v>
      </c>
      <c r="F96" s="222">
        <v>443830</v>
      </c>
      <c r="G96" s="190">
        <v>-3.7234604415337436E-2</v>
      </c>
      <c r="H96" s="47"/>
    </row>
    <row r="97" spans="2:8" ht="10.5" customHeight="1" x14ac:dyDescent="0.2">
      <c r="B97" s="33" t="s">
        <v>320</v>
      </c>
      <c r="C97" s="348">
        <v>1939881</v>
      </c>
      <c r="D97" s="46">
        <v>776964</v>
      </c>
      <c r="E97" s="46">
        <v>2716845</v>
      </c>
      <c r="F97" s="222">
        <v>50926</v>
      </c>
      <c r="G97" s="190">
        <v>-7.3726002270642854E-2</v>
      </c>
      <c r="H97" s="47"/>
    </row>
    <row r="98" spans="2:8" ht="10.5" customHeight="1" x14ac:dyDescent="0.2">
      <c r="B98" s="33" t="s">
        <v>321</v>
      </c>
      <c r="C98" s="348">
        <v>4469092.5</v>
      </c>
      <c r="D98" s="46">
        <v>1306047</v>
      </c>
      <c r="E98" s="46">
        <v>5775139.5</v>
      </c>
      <c r="F98" s="222">
        <v>264631</v>
      </c>
      <c r="G98" s="190">
        <v>-3.4364829724592427E-2</v>
      </c>
      <c r="H98" s="47"/>
    </row>
    <row r="99" spans="2:8" ht="10.5" customHeight="1" x14ac:dyDescent="0.2">
      <c r="B99" s="33" t="s">
        <v>323</v>
      </c>
      <c r="C99" s="348">
        <v>5432887</v>
      </c>
      <c r="D99" s="46">
        <v>2431307.5</v>
      </c>
      <c r="E99" s="46">
        <v>7864194.5</v>
      </c>
      <c r="F99" s="222">
        <v>676425</v>
      </c>
      <c r="G99" s="190">
        <v>-6.4283412787159988E-2</v>
      </c>
      <c r="H99" s="47"/>
    </row>
    <row r="100" spans="2:8" ht="10.5" customHeight="1" x14ac:dyDescent="0.2">
      <c r="B100" s="16" t="s">
        <v>195</v>
      </c>
      <c r="C100" s="348">
        <v>17029956.779999997</v>
      </c>
      <c r="D100" s="46">
        <v>6782784.2800000003</v>
      </c>
      <c r="E100" s="46">
        <v>23812741.060000002</v>
      </c>
      <c r="F100" s="222">
        <v>2758948.15</v>
      </c>
      <c r="G100" s="190">
        <v>-6.3814590382718195E-2</v>
      </c>
      <c r="H100" s="47"/>
    </row>
    <row r="101" spans="2:8" ht="10.5" customHeight="1" x14ac:dyDescent="0.2">
      <c r="B101" s="16" t="s">
        <v>196</v>
      </c>
      <c r="C101" s="348">
        <v>6587</v>
      </c>
      <c r="D101" s="46">
        <v>486</v>
      </c>
      <c r="E101" s="46">
        <v>7073</v>
      </c>
      <c r="F101" s="222">
        <v>12</v>
      </c>
      <c r="G101" s="190">
        <v>-0.21784805927236539</v>
      </c>
      <c r="H101" s="47"/>
    </row>
    <row r="102" spans="2:8" ht="10.5" customHeight="1" x14ac:dyDescent="0.2">
      <c r="B102" s="16" t="s">
        <v>197</v>
      </c>
      <c r="C102" s="348">
        <v>4132</v>
      </c>
      <c r="D102" s="46">
        <v>262</v>
      </c>
      <c r="E102" s="46">
        <v>4394</v>
      </c>
      <c r="F102" s="222">
        <v>5</v>
      </c>
      <c r="G102" s="190">
        <v>-0.19876002917578406</v>
      </c>
      <c r="H102" s="47"/>
    </row>
    <row r="103" spans="2:8" ht="10.5" customHeight="1" x14ac:dyDescent="0.2">
      <c r="B103" s="16" t="s">
        <v>198</v>
      </c>
      <c r="C103" s="348">
        <v>20941</v>
      </c>
      <c r="D103" s="46">
        <v>297335</v>
      </c>
      <c r="E103" s="46">
        <v>318276</v>
      </c>
      <c r="F103" s="222"/>
      <c r="G103" s="190">
        <v>-0.21636234710157776</v>
      </c>
      <c r="H103" s="47"/>
    </row>
    <row r="104" spans="2:8" ht="10.5" customHeight="1" x14ac:dyDescent="0.2">
      <c r="B104" s="16" t="s">
        <v>200</v>
      </c>
      <c r="C104" s="348">
        <v>6879</v>
      </c>
      <c r="D104" s="46">
        <v>55500</v>
      </c>
      <c r="E104" s="46">
        <v>62379</v>
      </c>
      <c r="F104" s="222">
        <v>3</v>
      </c>
      <c r="G104" s="190">
        <v>-3.970257704978597E-2</v>
      </c>
      <c r="H104" s="47"/>
    </row>
    <row r="105" spans="2:8" ht="10.5" customHeight="1" x14ac:dyDescent="0.2">
      <c r="B105" s="16" t="s">
        <v>201</v>
      </c>
      <c r="C105" s="348">
        <v>478126</v>
      </c>
      <c r="D105" s="46">
        <v>136049</v>
      </c>
      <c r="E105" s="46">
        <v>614175</v>
      </c>
      <c r="F105" s="222">
        <v>4105</v>
      </c>
      <c r="G105" s="190">
        <v>-8.7287788001997324E-2</v>
      </c>
      <c r="H105" s="47"/>
    </row>
    <row r="106" spans="2:8" ht="10.5" customHeight="1" x14ac:dyDescent="0.2">
      <c r="B106" s="16" t="s">
        <v>202</v>
      </c>
      <c r="C106" s="348">
        <v>5424946</v>
      </c>
      <c r="D106" s="46">
        <v>354683</v>
      </c>
      <c r="E106" s="46">
        <v>5779629</v>
      </c>
      <c r="F106" s="222">
        <v>1868</v>
      </c>
      <c r="G106" s="190">
        <v>-6.9703031111739255E-2</v>
      </c>
      <c r="H106" s="47"/>
    </row>
    <row r="107" spans="2:8" ht="10.5" customHeight="1" x14ac:dyDescent="0.2">
      <c r="B107" s="16" t="s">
        <v>203</v>
      </c>
      <c r="C107" s="348">
        <v>1507906</v>
      </c>
      <c r="D107" s="46">
        <v>119521</v>
      </c>
      <c r="E107" s="46">
        <v>1627427</v>
      </c>
      <c r="F107" s="222">
        <v>1</v>
      </c>
      <c r="G107" s="190">
        <v>-0.10191550287537887</v>
      </c>
      <c r="H107" s="47"/>
    </row>
    <row r="108" spans="2:8" ht="10.5" customHeight="1" x14ac:dyDescent="0.2">
      <c r="B108" s="16" t="s">
        <v>204</v>
      </c>
      <c r="C108" s="348">
        <v>1641215.4300000002</v>
      </c>
      <c r="D108" s="46">
        <v>20818458.710000001</v>
      </c>
      <c r="E108" s="46">
        <v>22459674.140000001</v>
      </c>
      <c r="F108" s="222"/>
      <c r="G108" s="190">
        <v>-5.0485010056344759E-2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MARS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18376807.090000119</v>
      </c>
      <c r="D119" s="238">
        <v>60980978.019999973</v>
      </c>
      <c r="E119" s="238">
        <v>79357785.110000089</v>
      </c>
      <c r="F119" s="222">
        <v>166299.84999999919</v>
      </c>
      <c r="G119" s="239">
        <v>-9.1351845545503796E-2</v>
      </c>
      <c r="H119" s="20"/>
    </row>
    <row r="120" spans="1:8" ht="10.5" customHeight="1" x14ac:dyDescent="0.2">
      <c r="A120" s="2"/>
      <c r="B120" s="37" t="s">
        <v>206</v>
      </c>
      <c r="C120" s="238">
        <v>250913.09999999998</v>
      </c>
      <c r="D120" s="238">
        <v>2318346.7499999995</v>
      </c>
      <c r="E120" s="238">
        <v>2569259.8499999996</v>
      </c>
      <c r="F120" s="222"/>
      <c r="G120" s="239"/>
      <c r="H120" s="20"/>
    </row>
    <row r="121" spans="1:8" ht="10.5" customHeight="1" x14ac:dyDescent="0.2">
      <c r="A121" s="2"/>
      <c r="B121" s="37" t="s">
        <v>226</v>
      </c>
      <c r="C121" s="238">
        <v>1297425.2</v>
      </c>
      <c r="D121" s="238">
        <v>9426080.6699999999</v>
      </c>
      <c r="E121" s="238">
        <v>10723505.870000001</v>
      </c>
      <c r="F121" s="222"/>
      <c r="G121" s="239">
        <v>0.95318151875903712</v>
      </c>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19926970.390000124</v>
      </c>
      <c r="D126" s="238">
        <v>72727814.439999968</v>
      </c>
      <c r="E126" s="238">
        <v>92654784.830000088</v>
      </c>
      <c r="F126" s="222">
        <v>166299.84999999919</v>
      </c>
      <c r="G126" s="239">
        <v>-0.28078237956930585</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17740193.569999032</v>
      </c>
      <c r="D129" s="238">
        <v>40238797.659998961</v>
      </c>
      <c r="E129" s="238">
        <v>57978991.229997993</v>
      </c>
      <c r="F129" s="222">
        <v>93912.660000000105</v>
      </c>
      <c r="G129" s="239">
        <v>-3.8688090768776107E-2</v>
      </c>
      <c r="H129" s="20"/>
    </row>
    <row r="130" spans="1:8" ht="10.5" customHeight="1" x14ac:dyDescent="0.2">
      <c r="A130" s="2"/>
      <c r="B130" s="37" t="s">
        <v>208</v>
      </c>
      <c r="C130" s="238">
        <v>662678.27000001096</v>
      </c>
      <c r="D130" s="238">
        <v>4166614.0499999463</v>
      </c>
      <c r="E130" s="238">
        <v>4829292.3199999565</v>
      </c>
      <c r="F130" s="222">
        <v>2419297.4299999685</v>
      </c>
      <c r="G130" s="239">
        <v>-0.19577232929739452</v>
      </c>
      <c r="H130" s="20"/>
    </row>
    <row r="131" spans="1:8" ht="10.5" customHeight="1" x14ac:dyDescent="0.2">
      <c r="A131" s="2"/>
      <c r="B131" s="37" t="s">
        <v>209</v>
      </c>
      <c r="C131" s="238">
        <v>107677678.66000813</v>
      </c>
      <c r="D131" s="238">
        <v>44276334.329999082</v>
      </c>
      <c r="E131" s="238">
        <v>151954012.99000722</v>
      </c>
      <c r="F131" s="222">
        <v>752612.89000000199</v>
      </c>
      <c r="G131" s="239">
        <v>-6.5594423706402227E-2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126080550.50000717</v>
      </c>
      <c r="D135" s="238">
        <v>88682059.039997995</v>
      </c>
      <c r="E135" s="238">
        <v>214762609.54000515</v>
      </c>
      <c r="F135" s="222">
        <v>3265822.9799999716</v>
      </c>
      <c r="G135" s="239">
        <v>-6.1919639474549371E-2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26201074.270000163</v>
      </c>
      <c r="D138" s="238">
        <v>11907027.840000033</v>
      </c>
      <c r="E138" s="238">
        <v>38108102.110000201</v>
      </c>
      <c r="F138" s="222">
        <v>55845.800000000025</v>
      </c>
      <c r="G138" s="239">
        <v>-7.3332586168589509E-2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26201074.270000163</v>
      </c>
      <c r="D141" s="238">
        <v>11907080.840000033</v>
      </c>
      <c r="E141" s="238">
        <v>38108155.110000201</v>
      </c>
      <c r="F141" s="222">
        <v>55845.800000000025</v>
      </c>
      <c r="G141" s="239">
        <v>-7.333350566775676E-2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8096006.0200000461</v>
      </c>
      <c r="D144" s="238">
        <v>1354926.1099999989</v>
      </c>
      <c r="E144" s="238">
        <v>9450932.1300000437</v>
      </c>
      <c r="F144" s="222">
        <v>2104.1499999999996</v>
      </c>
      <c r="G144" s="239">
        <v>2.9274985277550236E-2</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8096006.0200000461</v>
      </c>
      <c r="D147" s="55">
        <v>1354926.1099999989</v>
      </c>
      <c r="E147" s="55">
        <v>9450932.1300000437</v>
      </c>
      <c r="F147" s="222">
        <v>2104.1499999999996</v>
      </c>
      <c r="G147" s="182">
        <v>2.9274985277550236E-2</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353499.29000000103</v>
      </c>
      <c r="D150" s="55">
        <v>32350.540000000037</v>
      </c>
      <c r="E150" s="55">
        <v>385849.83000000101</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353499.29000000103</v>
      </c>
      <c r="D152" s="55">
        <v>32397.540000000037</v>
      </c>
      <c r="E152" s="55">
        <v>385896.83000000101</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1104.75</v>
      </c>
      <c r="D155" s="55">
        <v>10010.1</v>
      </c>
      <c r="E155" s="55">
        <v>11114.85</v>
      </c>
      <c r="F155" s="222"/>
      <c r="G155" s="182">
        <v>8.6139924853542604E-2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1104.75</v>
      </c>
      <c r="D157" s="55">
        <v>10010.1</v>
      </c>
      <c r="E157" s="55">
        <v>11114.85</v>
      </c>
      <c r="F157" s="222"/>
      <c r="G157" s="182">
        <v>8.6139924853542604E-2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7</v>
      </c>
      <c r="D160" s="55"/>
      <c r="E160" s="55">
        <v>7</v>
      </c>
      <c r="F160" s="222"/>
      <c r="G160" s="182">
        <v>-0.51724137931034475</v>
      </c>
      <c r="H160" s="59"/>
    </row>
    <row r="161" spans="1:8" s="60" customFormat="1" ht="15" customHeight="1" x14ac:dyDescent="0.2">
      <c r="A161" s="24"/>
      <c r="B161" s="37" t="s">
        <v>205</v>
      </c>
      <c r="C161" s="55">
        <v>351103.96999999991</v>
      </c>
      <c r="D161" s="55">
        <v>1037864.5700000009</v>
      </c>
      <c r="E161" s="55">
        <v>1388968.540000001</v>
      </c>
      <c r="F161" s="222"/>
      <c r="G161" s="182">
        <v>-0.13476889533735548</v>
      </c>
      <c r="H161" s="59"/>
    </row>
    <row r="162" spans="1:8" s="57" customFormat="1" ht="10.5" customHeight="1" x14ac:dyDescent="0.2">
      <c r="A162" s="6"/>
      <c r="B162" s="37" t="s">
        <v>206</v>
      </c>
      <c r="C162" s="55">
        <v>3570</v>
      </c>
      <c r="D162" s="55">
        <v>15286.300000000001</v>
      </c>
      <c r="E162" s="55">
        <v>18856.300000000003</v>
      </c>
      <c r="F162" s="222"/>
      <c r="G162" s="182"/>
      <c r="H162" s="56"/>
    </row>
    <row r="163" spans="1:8" s="57" customFormat="1" ht="10.5" customHeight="1" x14ac:dyDescent="0.2">
      <c r="A163" s="6"/>
      <c r="B163" s="37" t="s">
        <v>226</v>
      </c>
      <c r="C163" s="55">
        <v>28366.300000000003</v>
      </c>
      <c r="D163" s="55">
        <v>173050.69999999998</v>
      </c>
      <c r="E163" s="55">
        <v>201417</v>
      </c>
      <c r="F163" s="222"/>
      <c r="G163" s="182"/>
      <c r="H163" s="56"/>
    </row>
    <row r="164" spans="1:8" s="57" customFormat="1" ht="10.5" customHeight="1" x14ac:dyDescent="0.2">
      <c r="A164" s="6"/>
      <c r="B164" s="37" t="s">
        <v>207</v>
      </c>
      <c r="C164" s="55">
        <v>44001.990000000056</v>
      </c>
      <c r="D164" s="55">
        <v>67209.700000000012</v>
      </c>
      <c r="E164" s="55">
        <v>111211.69000000008</v>
      </c>
      <c r="F164" s="222"/>
      <c r="G164" s="182">
        <v>-0.14250778235033135</v>
      </c>
      <c r="H164" s="56"/>
    </row>
    <row r="165" spans="1:8" s="57" customFormat="1" ht="10.5" customHeight="1" x14ac:dyDescent="0.2">
      <c r="A165" s="6"/>
      <c r="B165" s="37" t="s">
        <v>208</v>
      </c>
      <c r="C165" s="55">
        <v>3868.5000000000009</v>
      </c>
      <c r="D165" s="55">
        <v>21127.040000000001</v>
      </c>
      <c r="E165" s="55">
        <v>24995.54</v>
      </c>
      <c r="F165" s="222"/>
      <c r="G165" s="182">
        <v>-0.34142454210958273</v>
      </c>
      <c r="H165" s="56"/>
    </row>
    <row r="166" spans="1:8" s="57" customFormat="1" ht="10.5" customHeight="1" x14ac:dyDescent="0.2">
      <c r="A166" s="6"/>
      <c r="B166" s="37" t="s">
        <v>209</v>
      </c>
      <c r="C166" s="55">
        <v>233166.35000000006</v>
      </c>
      <c r="D166" s="55">
        <v>109649.89</v>
      </c>
      <c r="E166" s="55">
        <v>342816.24000000011</v>
      </c>
      <c r="F166" s="222"/>
      <c r="G166" s="182">
        <v>2.5072541078703825E-2</v>
      </c>
      <c r="H166" s="56"/>
    </row>
    <row r="167" spans="1:8" s="57" customFormat="1" ht="10.5" customHeight="1" x14ac:dyDescent="0.2">
      <c r="A167" s="6"/>
      <c r="B167" s="37" t="s">
        <v>210</v>
      </c>
      <c r="C167" s="55">
        <v>51204.699999999983</v>
      </c>
      <c r="D167" s="55">
        <v>17758.499999999996</v>
      </c>
      <c r="E167" s="55">
        <v>68963.199999999968</v>
      </c>
      <c r="F167" s="222"/>
      <c r="G167" s="182">
        <v>4.8874747717479572E-2</v>
      </c>
      <c r="H167" s="56"/>
    </row>
    <row r="168" spans="1:8" s="57" customFormat="1" ht="10.5" customHeight="1" x14ac:dyDescent="0.2">
      <c r="A168" s="6"/>
      <c r="B168" s="37" t="s">
        <v>211</v>
      </c>
      <c r="C168" s="55">
        <v>2306710.060000001</v>
      </c>
      <c r="D168" s="55">
        <v>287326.86999999982</v>
      </c>
      <c r="E168" s="55">
        <v>2594036.9300000011</v>
      </c>
      <c r="F168" s="222"/>
      <c r="G168" s="182">
        <v>-0.13352923399513272</v>
      </c>
      <c r="H168" s="56"/>
    </row>
    <row r="169" spans="1:8" s="57" customFormat="1" ht="10.5" customHeight="1" x14ac:dyDescent="0.2">
      <c r="A169" s="6"/>
      <c r="B169" s="37" t="s">
        <v>212</v>
      </c>
      <c r="C169" s="55">
        <v>707.4</v>
      </c>
      <c r="D169" s="55">
        <v>53</v>
      </c>
      <c r="E169" s="55">
        <v>760.4</v>
      </c>
      <c r="F169" s="222"/>
      <c r="G169" s="182"/>
      <c r="H169" s="56"/>
    </row>
    <row r="170" spans="1:8" s="57" customFormat="1" ht="10.5" customHeight="1" x14ac:dyDescent="0.2">
      <c r="A170" s="6"/>
      <c r="B170" s="35" t="s">
        <v>234</v>
      </c>
      <c r="C170" s="55">
        <v>3023624.2700000005</v>
      </c>
      <c r="D170" s="55">
        <v>1729676.5700000008</v>
      </c>
      <c r="E170" s="55">
        <v>4753300.8400000017</v>
      </c>
      <c r="F170" s="222"/>
      <c r="G170" s="182">
        <v>-0.17958022717896382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183765304.49000749</v>
      </c>
      <c r="D172" s="55">
        <v>176451316.63999793</v>
      </c>
      <c r="E172" s="55">
        <v>360216621.13000548</v>
      </c>
      <c r="F172" s="222">
        <v>3490072.7799999709</v>
      </c>
      <c r="G172" s="182">
        <v>-0.12986445342516373</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357030.0500000004</v>
      </c>
      <c r="D176" s="55">
        <v>257296.16999999958</v>
      </c>
      <c r="E176" s="55">
        <v>614326.22</v>
      </c>
      <c r="F176" s="222">
        <v>38190.35</v>
      </c>
      <c r="G176" s="182">
        <v>-0.11580036600243215</v>
      </c>
      <c r="H176" s="59"/>
    </row>
    <row r="177" spans="1:8" s="60" customFormat="1" ht="10.5" customHeight="1" x14ac:dyDescent="0.2">
      <c r="A177" s="24"/>
      <c r="B177" s="37" t="s">
        <v>214</v>
      </c>
      <c r="C177" s="55">
        <v>904694915</v>
      </c>
      <c r="D177" s="55">
        <v>606642689.65999997</v>
      </c>
      <c r="E177" s="55">
        <v>1511337604.6600001</v>
      </c>
      <c r="F177" s="222">
        <v>67730393.659999996</v>
      </c>
      <c r="G177" s="182">
        <v>-0.10905616512022065</v>
      </c>
      <c r="H177" s="59"/>
    </row>
    <row r="178" spans="1:8" s="60" customFormat="1" ht="10.5" customHeight="1" x14ac:dyDescent="0.2">
      <c r="A178" s="24"/>
      <c r="B178" s="37" t="s">
        <v>215</v>
      </c>
      <c r="C178" s="55">
        <v>164959.70000000001</v>
      </c>
      <c r="D178" s="55">
        <v>58995.3</v>
      </c>
      <c r="E178" s="55">
        <v>223955</v>
      </c>
      <c r="F178" s="222">
        <v>5518.25</v>
      </c>
      <c r="G178" s="182">
        <v>-0.69834254276109453</v>
      </c>
      <c r="H178" s="59"/>
    </row>
    <row r="179" spans="1:8" s="60" customFormat="1" ht="10.5" customHeight="1" x14ac:dyDescent="0.2">
      <c r="A179" s="24"/>
      <c r="B179" s="37" t="s">
        <v>216</v>
      </c>
      <c r="C179" s="55">
        <v>285161.25</v>
      </c>
      <c r="D179" s="55">
        <v>183867.73</v>
      </c>
      <c r="E179" s="55">
        <v>469028.98</v>
      </c>
      <c r="F179" s="222">
        <v>11731.48</v>
      </c>
      <c r="G179" s="182">
        <v>-0.15093548094885734</v>
      </c>
      <c r="H179" s="59"/>
    </row>
    <row r="180" spans="1:8" s="60" customFormat="1" ht="10.5" customHeight="1" x14ac:dyDescent="0.2">
      <c r="A180" s="24"/>
      <c r="B180" s="37" t="s">
        <v>217</v>
      </c>
      <c r="C180" s="55">
        <v>1639611.4000000164</v>
      </c>
      <c r="D180" s="55">
        <v>1158150.9000000046</v>
      </c>
      <c r="E180" s="55">
        <v>2797762.3000000212</v>
      </c>
      <c r="F180" s="222">
        <v>102837.49000000014</v>
      </c>
      <c r="G180" s="182">
        <v>-0.16079414372200862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907141677.4000001</v>
      </c>
      <c r="D186" s="166">
        <v>608300999.76000011</v>
      </c>
      <c r="E186" s="166">
        <v>1515442677.1600003</v>
      </c>
      <c r="F186" s="342">
        <v>67888671.229999989</v>
      </c>
      <c r="G186" s="194">
        <v>-0.10943097654567302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33250300.444807045</v>
      </c>
      <c r="E192" s="400">
        <v>33250300.444807045</v>
      </c>
      <c r="F192" s="227"/>
      <c r="G192" s="355">
        <v>-3.9671671356910521E-2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view="pageBreakPreview" topLeftCell="B356" zoomScale="114" zoomScaleNormal="100" zoomScaleSheetLayoutView="114" workbookViewId="0">
      <selection activeCell="B378" sqref="B378"/>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499</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779995147.46000826</v>
      </c>
      <c r="D9" s="289">
        <v>414893104.05016631</v>
      </c>
      <c r="E9" s="289">
        <v>1194888251.5101743</v>
      </c>
      <c r="F9" s="290">
        <v>27099772.109999929</v>
      </c>
      <c r="G9" s="290">
        <v>7807489.3142500138</v>
      </c>
      <c r="H9" s="179">
        <v>6.2055140381340079E-2</v>
      </c>
      <c r="I9" s="20"/>
    </row>
    <row r="10" spans="1:9" ht="10.5" customHeight="1" x14ac:dyDescent="0.2">
      <c r="B10" s="16" t="s">
        <v>387</v>
      </c>
      <c r="C10" s="289">
        <v>18997.940727999892</v>
      </c>
      <c r="D10" s="289">
        <v>1300646.5384640007</v>
      </c>
      <c r="E10" s="289">
        <v>1319644.4791920006</v>
      </c>
      <c r="F10" s="290">
        <v>7818.4703999999992</v>
      </c>
      <c r="G10" s="290">
        <v>383.12040000000019</v>
      </c>
      <c r="H10" s="179">
        <v>-3.1895217079106364E-2</v>
      </c>
      <c r="I10" s="20"/>
    </row>
    <row r="11" spans="1:9" ht="10.5" customHeight="1" x14ac:dyDescent="0.2">
      <c r="B11" s="16" t="s">
        <v>100</v>
      </c>
      <c r="C11" s="289">
        <v>24470810.969999935</v>
      </c>
      <c r="D11" s="289">
        <v>112188108.86730999</v>
      </c>
      <c r="E11" s="289">
        <v>136658919.8373099</v>
      </c>
      <c r="F11" s="290">
        <v>57410.39</v>
      </c>
      <c r="G11" s="290">
        <v>448279.06999999995</v>
      </c>
      <c r="H11" s="179">
        <v>-5.3424137682531958E-2</v>
      </c>
      <c r="I11" s="20"/>
    </row>
    <row r="12" spans="1:9" ht="10.5" customHeight="1" x14ac:dyDescent="0.2">
      <c r="B12" s="16" t="s">
        <v>388</v>
      </c>
      <c r="C12" s="289">
        <v>25556.329272000166</v>
      </c>
      <c r="D12" s="289">
        <v>1749650.2215360007</v>
      </c>
      <c r="E12" s="289">
        <v>1775206.5508080008</v>
      </c>
      <c r="F12" s="290">
        <v>10517.529600000002</v>
      </c>
      <c r="G12" s="290">
        <v>515.37959999999964</v>
      </c>
      <c r="H12" s="179">
        <v>-3.1895217079105698E-2</v>
      </c>
      <c r="I12" s="20"/>
    </row>
    <row r="13" spans="1:9" ht="10.5" customHeight="1" x14ac:dyDescent="0.2">
      <c r="B13" s="16" t="s">
        <v>340</v>
      </c>
      <c r="C13" s="289">
        <v>61230370.820000254</v>
      </c>
      <c r="D13" s="289">
        <v>52448705.150000021</v>
      </c>
      <c r="E13" s="289">
        <v>113679075.97000028</v>
      </c>
      <c r="F13" s="290">
        <v>8386062.6899999902</v>
      </c>
      <c r="G13" s="290">
        <v>619307.44999999984</v>
      </c>
      <c r="H13" s="179">
        <v>2.5204448703156412E-2</v>
      </c>
      <c r="I13" s="20"/>
    </row>
    <row r="14" spans="1:9" ht="10.5" customHeight="1" x14ac:dyDescent="0.2">
      <c r="B14" s="340" t="s">
        <v>90</v>
      </c>
      <c r="C14" s="289">
        <v>61020162.900000244</v>
      </c>
      <c r="D14" s="289">
        <v>51306934.51000002</v>
      </c>
      <c r="E14" s="289">
        <v>112327097.41000028</v>
      </c>
      <c r="F14" s="290">
        <v>7287026.2299999893</v>
      </c>
      <c r="G14" s="290">
        <v>612107.59</v>
      </c>
      <c r="H14" s="179">
        <v>2.6605184500732459E-2</v>
      </c>
      <c r="I14" s="20"/>
    </row>
    <row r="15" spans="1:9" ht="10.5" customHeight="1" x14ac:dyDescent="0.2">
      <c r="B15" s="33" t="s">
        <v>304</v>
      </c>
      <c r="C15" s="289">
        <v>3785081.3199999915</v>
      </c>
      <c r="D15" s="289">
        <v>1688987.870000001</v>
      </c>
      <c r="E15" s="289">
        <v>5474069.189999993</v>
      </c>
      <c r="F15" s="290">
        <v>483650.85000000062</v>
      </c>
      <c r="G15" s="290">
        <v>36393.479999999996</v>
      </c>
      <c r="H15" s="179">
        <v>6.4355949293750658E-2</v>
      </c>
      <c r="I15" s="20"/>
    </row>
    <row r="16" spans="1:9" ht="10.5" customHeight="1" x14ac:dyDescent="0.2">
      <c r="B16" s="33" t="s">
        <v>305</v>
      </c>
      <c r="C16" s="289">
        <v>358.04</v>
      </c>
      <c r="D16" s="289">
        <v>131.36000000000001</v>
      </c>
      <c r="E16" s="289">
        <v>489.40000000000003</v>
      </c>
      <c r="F16" s="290">
        <v>177.44</v>
      </c>
      <c r="G16" s="290"/>
      <c r="H16" s="179">
        <v>-0.29692999468459524</v>
      </c>
      <c r="I16" s="20"/>
    </row>
    <row r="17" spans="2:9" ht="10.5" customHeight="1" x14ac:dyDescent="0.2">
      <c r="B17" s="33" t="s">
        <v>306</v>
      </c>
      <c r="C17" s="289">
        <v>2216.4100000000003</v>
      </c>
      <c r="D17" s="289">
        <v>60539.829999999951</v>
      </c>
      <c r="E17" s="289">
        <v>62756.239999999954</v>
      </c>
      <c r="F17" s="290">
        <v>54529.319999999949</v>
      </c>
      <c r="G17" s="290">
        <v>146.65</v>
      </c>
      <c r="H17" s="179">
        <v>9.2983724782888411E-2</v>
      </c>
      <c r="I17" s="20"/>
    </row>
    <row r="18" spans="2:9" ht="10.5" customHeight="1" x14ac:dyDescent="0.2">
      <c r="B18" s="33" t="s">
        <v>307</v>
      </c>
      <c r="C18" s="289">
        <v>21558820.850000203</v>
      </c>
      <c r="D18" s="289">
        <v>17945647.869999982</v>
      </c>
      <c r="E18" s="289">
        <v>39504468.720000185</v>
      </c>
      <c r="F18" s="290">
        <v>1132188.580000001</v>
      </c>
      <c r="G18" s="290">
        <v>212345.53999999983</v>
      </c>
      <c r="H18" s="179">
        <v>-0.1123988542648543</v>
      </c>
      <c r="I18" s="20"/>
    </row>
    <row r="19" spans="2:9" ht="10.5" customHeight="1" x14ac:dyDescent="0.2">
      <c r="B19" s="33" t="s">
        <v>308</v>
      </c>
      <c r="C19" s="289">
        <v>1652448.3900000041</v>
      </c>
      <c r="D19" s="289">
        <v>120552.2499999999</v>
      </c>
      <c r="E19" s="289">
        <v>1773000.6400000041</v>
      </c>
      <c r="F19" s="290">
        <v>23971.949999999979</v>
      </c>
      <c r="G19" s="290">
        <v>10797.79</v>
      </c>
      <c r="H19" s="179">
        <v>0.16312861830945913</v>
      </c>
      <c r="I19" s="20"/>
    </row>
    <row r="20" spans="2:9" ht="10.5" customHeight="1" x14ac:dyDescent="0.2">
      <c r="B20" s="33" t="s">
        <v>309</v>
      </c>
      <c r="C20" s="289">
        <v>34021237.89000006</v>
      </c>
      <c r="D20" s="289">
        <v>31491075.330000039</v>
      </c>
      <c r="E20" s="289">
        <v>65512313.220000096</v>
      </c>
      <c r="F20" s="290">
        <v>5592508.0899999868</v>
      </c>
      <c r="G20" s="290">
        <v>352424.13</v>
      </c>
      <c r="H20" s="179">
        <v>0.12595984367255531</v>
      </c>
      <c r="I20" s="20"/>
    </row>
    <row r="21" spans="2:9" ht="10.5" customHeight="1" x14ac:dyDescent="0.2">
      <c r="B21" s="33" t="s">
        <v>89</v>
      </c>
      <c r="C21" s="289">
        <v>210207.92000000036</v>
      </c>
      <c r="D21" s="289">
        <v>1141770.6399999999</v>
      </c>
      <c r="E21" s="289">
        <v>1351978.5600000003</v>
      </c>
      <c r="F21" s="290">
        <v>1099036.46</v>
      </c>
      <c r="G21" s="290">
        <v>7199.8600000000006</v>
      </c>
      <c r="H21" s="179">
        <v>-7.9181392080366675E-2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232771083.8805179</v>
      </c>
      <c r="E24" s="289">
        <v>232771083.8805179</v>
      </c>
      <c r="F24" s="290"/>
      <c r="G24" s="290"/>
      <c r="H24" s="179">
        <v>5.2502405106213512E-2</v>
      </c>
      <c r="I24" s="20"/>
    </row>
    <row r="25" spans="2:9" ht="10.5" customHeight="1" x14ac:dyDescent="0.2">
      <c r="B25" s="16" t="s">
        <v>96</v>
      </c>
      <c r="C25" s="289"/>
      <c r="D25" s="289"/>
      <c r="E25" s="289"/>
      <c r="F25" s="290"/>
      <c r="G25" s="290"/>
      <c r="H25" s="179"/>
      <c r="I25" s="20"/>
    </row>
    <row r="26" spans="2:9" ht="10.5" customHeight="1" x14ac:dyDescent="0.2">
      <c r="B26" s="16" t="s">
        <v>91</v>
      </c>
      <c r="C26" s="289">
        <v>1048851.9100000001</v>
      </c>
      <c r="D26" s="289">
        <v>554652.72</v>
      </c>
      <c r="E26" s="289">
        <v>1603504.6300000001</v>
      </c>
      <c r="F26" s="290">
        <v>70016.09</v>
      </c>
      <c r="G26" s="290">
        <v>8624</v>
      </c>
      <c r="H26" s="179">
        <v>3.9117862959289873E-2</v>
      </c>
      <c r="I26" s="34"/>
    </row>
    <row r="27" spans="2:9" ht="10.5" customHeight="1" x14ac:dyDescent="0.2">
      <c r="B27" s="16" t="s">
        <v>252</v>
      </c>
      <c r="C27" s="289"/>
      <c r="D27" s="289"/>
      <c r="E27" s="289"/>
      <c r="F27" s="290"/>
      <c r="G27" s="290"/>
      <c r="H27" s="179"/>
      <c r="I27" s="34"/>
    </row>
    <row r="28" spans="2:9" ht="10.5" customHeight="1" x14ac:dyDescent="0.2">
      <c r="B28" s="16" t="s">
        <v>95</v>
      </c>
      <c r="C28" s="289">
        <v>83997.660000000164</v>
      </c>
      <c r="D28" s="289">
        <v>344216.82000000007</v>
      </c>
      <c r="E28" s="289">
        <v>428214.48000000027</v>
      </c>
      <c r="F28" s="290">
        <v>427290.68000000028</v>
      </c>
      <c r="G28" s="290">
        <v>1404.3999999999999</v>
      </c>
      <c r="H28" s="179">
        <v>-9.4075875455510993E-2</v>
      </c>
      <c r="I28" s="34"/>
    </row>
    <row r="29" spans="2:9" ht="10.5" customHeight="1" x14ac:dyDescent="0.2">
      <c r="B29" s="16" t="s">
        <v>381</v>
      </c>
      <c r="C29" s="289">
        <v>19154366.770000052</v>
      </c>
      <c r="D29" s="289">
        <v>10492612.129999988</v>
      </c>
      <c r="E29" s="289">
        <v>29646978.900000039</v>
      </c>
      <c r="F29" s="290">
        <v>1313</v>
      </c>
      <c r="G29" s="290">
        <v>224152.33999999997</v>
      </c>
      <c r="H29" s="179">
        <v>3.3377848543281852E-2</v>
      </c>
      <c r="I29" s="34"/>
    </row>
    <row r="30" spans="2:9" ht="10.5" customHeight="1" x14ac:dyDescent="0.2">
      <c r="B30" s="16" t="s">
        <v>441</v>
      </c>
      <c r="C30" s="289"/>
      <c r="D30" s="289">
        <v>26901167.605687987</v>
      </c>
      <c r="E30" s="289">
        <v>26901167.605687987</v>
      </c>
      <c r="F30" s="290"/>
      <c r="G30" s="290"/>
      <c r="H30" s="179">
        <v>0.91743959306562273</v>
      </c>
      <c r="I30" s="34"/>
    </row>
    <row r="31" spans="2:9" ht="10.5" customHeight="1" x14ac:dyDescent="0.2">
      <c r="B31" s="16" t="s">
        <v>346</v>
      </c>
      <c r="C31" s="289"/>
      <c r="D31" s="289">
        <v>82225</v>
      </c>
      <c r="E31" s="289">
        <v>82225</v>
      </c>
      <c r="F31" s="290"/>
      <c r="G31" s="290"/>
      <c r="H31" s="179">
        <v>0.27496433666191145</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25206934.347000014</v>
      </c>
      <c r="E34" s="289">
        <v>25206934.347000014</v>
      </c>
      <c r="F34" s="290"/>
      <c r="G34" s="290"/>
      <c r="H34" s="179"/>
      <c r="I34" s="34"/>
    </row>
    <row r="35" spans="1:11" ht="10.5" customHeight="1" x14ac:dyDescent="0.2">
      <c r="B35" s="16" t="s">
        <v>487</v>
      </c>
      <c r="C35" s="289"/>
      <c r="D35" s="289">
        <v>7841768.654699997</v>
      </c>
      <c r="E35" s="289">
        <v>7841768.654699997</v>
      </c>
      <c r="F35" s="290"/>
      <c r="G35" s="290"/>
      <c r="H35" s="179">
        <v>0.36670295666943331</v>
      </c>
      <c r="I35" s="34"/>
    </row>
    <row r="36" spans="1:11" ht="10.5" customHeight="1" x14ac:dyDescent="0.2">
      <c r="B36" s="16" t="s">
        <v>420</v>
      </c>
      <c r="C36" s="289"/>
      <c r="D36" s="289">
        <v>6995153.1483769994</v>
      </c>
      <c r="E36" s="289">
        <v>6995153.1483769994</v>
      </c>
      <c r="F36" s="290"/>
      <c r="G36" s="290"/>
      <c r="H36" s="179">
        <v>-3.0500797272854374E-3</v>
      </c>
      <c r="I36" s="34"/>
    </row>
    <row r="37" spans="1:11" ht="10.5" customHeight="1" x14ac:dyDescent="0.2">
      <c r="B37" s="574" t="s">
        <v>448</v>
      </c>
      <c r="C37" s="289"/>
      <c r="D37" s="289">
        <v>8758</v>
      </c>
      <c r="E37" s="289">
        <v>8758</v>
      </c>
      <c r="F37" s="290"/>
      <c r="G37" s="290"/>
      <c r="H37" s="179">
        <v>-0.76947444754017025</v>
      </c>
      <c r="I37" s="34"/>
    </row>
    <row r="38" spans="1:11" ht="10.5" hidden="1" customHeight="1" x14ac:dyDescent="0.2">
      <c r="B38" s="574"/>
      <c r="C38" s="289"/>
      <c r="D38" s="289"/>
      <c r="E38" s="289"/>
      <c r="F38" s="290"/>
      <c r="G38" s="290"/>
      <c r="H38" s="179"/>
      <c r="I38" s="34"/>
    </row>
    <row r="39" spans="1:11" ht="10.5" customHeight="1" x14ac:dyDescent="0.2">
      <c r="B39" s="16" t="s">
        <v>99</v>
      </c>
      <c r="C39" s="289">
        <v>465388.93000000005</v>
      </c>
      <c r="D39" s="289">
        <v>800558.39670799871</v>
      </c>
      <c r="E39" s="289">
        <v>1265947.3267079988</v>
      </c>
      <c r="F39" s="290">
        <v>469527.88213799999</v>
      </c>
      <c r="G39" s="290">
        <v>5434.6193089999997</v>
      </c>
      <c r="H39" s="179">
        <v>-5.3535123312136057E-2</v>
      </c>
      <c r="I39" s="34"/>
    </row>
    <row r="40" spans="1:11" ht="10.5" customHeight="1" x14ac:dyDescent="0.2">
      <c r="B40" s="16" t="s">
        <v>283</v>
      </c>
      <c r="C40" s="289"/>
      <c r="D40" s="289">
        <v>-1184161</v>
      </c>
      <c r="E40" s="289">
        <v>-1184161</v>
      </c>
      <c r="F40" s="290">
        <v>-72</v>
      </c>
      <c r="G40" s="290">
        <v>-8880</v>
      </c>
      <c r="H40" s="179">
        <v>0.2438561440660163</v>
      </c>
      <c r="I40" s="34"/>
    </row>
    <row r="41" spans="1:11" s="28" customFormat="1" ht="10.5" customHeight="1" x14ac:dyDescent="0.2">
      <c r="A41" s="24"/>
      <c r="B41" s="16" t="s">
        <v>279</v>
      </c>
      <c r="C41" s="289">
        <v>58.5</v>
      </c>
      <c r="D41" s="289">
        <v>-44559269.799999997</v>
      </c>
      <c r="E41" s="289">
        <v>-44559211.299999997</v>
      </c>
      <c r="F41" s="290">
        <v>-12412</v>
      </c>
      <c r="G41" s="290">
        <v>-324889</v>
      </c>
      <c r="H41" s="179">
        <v>-1.0746252088894792E-2</v>
      </c>
      <c r="I41" s="36"/>
      <c r="J41" s="5"/>
    </row>
    <row r="42" spans="1:11" s="28" customFormat="1" ht="10.5" customHeight="1" x14ac:dyDescent="0.2">
      <c r="A42" s="24"/>
      <c r="B42" s="35" t="s">
        <v>101</v>
      </c>
      <c r="C42" s="291">
        <v>886493547.29000843</v>
      </c>
      <c r="D42" s="291">
        <v>848835914.7304672</v>
      </c>
      <c r="E42" s="291">
        <v>1735329462.0204756</v>
      </c>
      <c r="F42" s="292">
        <v>36517244.842137925</v>
      </c>
      <c r="G42" s="292">
        <v>8781820.6935590133</v>
      </c>
      <c r="H42" s="178">
        <v>7.2768122587192119E-2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767430574.73000181</v>
      </c>
      <c r="D45" s="289">
        <v>1518850463.1499999</v>
      </c>
      <c r="E45" s="289">
        <v>2286281037.8800015</v>
      </c>
      <c r="F45" s="290">
        <v>742320270.87</v>
      </c>
      <c r="G45" s="290">
        <v>13720637.579999998</v>
      </c>
      <c r="H45" s="179">
        <v>3.8111063189088412E-2</v>
      </c>
      <c r="I45" s="20"/>
    </row>
    <row r="46" spans="1:11" ht="10.5" customHeight="1" x14ac:dyDescent="0.2">
      <c r="B46" s="33" t="s">
        <v>106</v>
      </c>
      <c r="C46" s="289">
        <v>766405769.58000171</v>
      </c>
      <c r="D46" s="289">
        <v>1509737356.2799997</v>
      </c>
      <c r="E46" s="289">
        <v>2276143125.8600016</v>
      </c>
      <c r="F46" s="290">
        <v>733677853</v>
      </c>
      <c r="G46" s="290">
        <v>13656579.550000001</v>
      </c>
      <c r="H46" s="179">
        <v>3.8318977710155577E-2</v>
      </c>
      <c r="I46" s="34"/>
    </row>
    <row r="47" spans="1:11" ht="10.5" customHeight="1" x14ac:dyDescent="0.2">
      <c r="B47" s="33" t="s">
        <v>304</v>
      </c>
      <c r="C47" s="289">
        <v>18620389.930000048</v>
      </c>
      <c r="D47" s="289">
        <v>369984135.96000063</v>
      </c>
      <c r="E47" s="289">
        <v>388604525.8900007</v>
      </c>
      <c r="F47" s="290">
        <v>307218610.82000059</v>
      </c>
      <c r="G47" s="290">
        <v>2471647.17</v>
      </c>
      <c r="H47" s="179">
        <v>5.2854764690252187E-2</v>
      </c>
      <c r="I47" s="34"/>
    </row>
    <row r="48" spans="1:11" ht="10.5" customHeight="1" x14ac:dyDescent="0.2">
      <c r="B48" s="33" t="s">
        <v>305</v>
      </c>
      <c r="C48" s="289">
        <v>78297.120000000301</v>
      </c>
      <c r="D48" s="289">
        <v>118672.61000000006</v>
      </c>
      <c r="E48" s="289">
        <v>196969.73000000036</v>
      </c>
      <c r="F48" s="290">
        <v>180252.49000000037</v>
      </c>
      <c r="G48" s="290">
        <v>509.29</v>
      </c>
      <c r="H48" s="179">
        <v>-0.13077312710632294</v>
      </c>
      <c r="I48" s="34"/>
    </row>
    <row r="49" spans="2:9" ht="10.5" customHeight="1" x14ac:dyDescent="0.2">
      <c r="B49" s="33" t="s">
        <v>306</v>
      </c>
      <c r="C49" s="289">
        <v>1059017.3700000013</v>
      </c>
      <c r="D49" s="289">
        <v>160375238.54999956</v>
      </c>
      <c r="E49" s="289">
        <v>161434255.91999954</v>
      </c>
      <c r="F49" s="290">
        <v>157504732.49999955</v>
      </c>
      <c r="G49" s="290">
        <v>1003362.7899999997</v>
      </c>
      <c r="H49" s="179">
        <v>5.1769994269700303E-2</v>
      </c>
      <c r="I49" s="34"/>
    </row>
    <row r="50" spans="2:9" ht="10.5" customHeight="1" x14ac:dyDescent="0.2">
      <c r="B50" s="33" t="s">
        <v>307</v>
      </c>
      <c r="C50" s="289">
        <v>185975984.23999816</v>
      </c>
      <c r="D50" s="289">
        <v>143415550.12999898</v>
      </c>
      <c r="E50" s="289">
        <v>329391534.36999714</v>
      </c>
      <c r="F50" s="290">
        <v>14381436.570000026</v>
      </c>
      <c r="G50" s="290">
        <v>2165570.1899999985</v>
      </c>
      <c r="H50" s="179">
        <v>2.4922170226730378E-2</v>
      </c>
      <c r="I50" s="34"/>
    </row>
    <row r="51" spans="2:9" ht="10.5" customHeight="1" x14ac:dyDescent="0.2">
      <c r="B51" s="33" t="s">
        <v>308</v>
      </c>
      <c r="C51" s="289">
        <v>269691448.46000445</v>
      </c>
      <c r="D51" s="289">
        <v>228168923.09999996</v>
      </c>
      <c r="E51" s="289">
        <v>497860371.56000435</v>
      </c>
      <c r="F51" s="290">
        <v>63834736.599999875</v>
      </c>
      <c r="G51" s="290">
        <v>2803534.7600000026</v>
      </c>
      <c r="H51" s="179">
        <v>2.6835993968750804E-2</v>
      </c>
      <c r="I51" s="34"/>
    </row>
    <row r="52" spans="2:9" ht="10.5" customHeight="1" x14ac:dyDescent="0.2">
      <c r="B52" s="33" t="s">
        <v>309</v>
      </c>
      <c r="C52" s="289">
        <v>290980632.45999902</v>
      </c>
      <c r="D52" s="289">
        <v>607674835.93000054</v>
      </c>
      <c r="E52" s="289">
        <v>898655468.38999975</v>
      </c>
      <c r="F52" s="290">
        <v>190558084.01999998</v>
      </c>
      <c r="G52" s="290">
        <v>5211955.3500000006</v>
      </c>
      <c r="H52" s="179">
        <v>4.1194249440485775E-2</v>
      </c>
      <c r="I52" s="34"/>
    </row>
    <row r="53" spans="2:9" ht="10.5" customHeight="1" x14ac:dyDescent="0.2">
      <c r="B53" s="33" t="s">
        <v>105</v>
      </c>
      <c r="C53" s="289">
        <v>1024805.1499999994</v>
      </c>
      <c r="D53" s="289">
        <v>9113106.8699999768</v>
      </c>
      <c r="E53" s="289">
        <v>10137912.019999975</v>
      </c>
      <c r="F53" s="290">
        <v>8642417.8699999787</v>
      </c>
      <c r="G53" s="290">
        <v>64058.029999999984</v>
      </c>
      <c r="H53" s="179">
        <v>-6.5521686840305238E-3</v>
      </c>
      <c r="I53" s="34"/>
    </row>
    <row r="54" spans="2:9" ht="10.5" customHeight="1" x14ac:dyDescent="0.2">
      <c r="B54" s="16" t="s">
        <v>22</v>
      </c>
      <c r="C54" s="289">
        <v>394536978.67000222</v>
      </c>
      <c r="D54" s="289">
        <v>238416193.27575049</v>
      </c>
      <c r="E54" s="289">
        <v>632953171.94575286</v>
      </c>
      <c r="F54" s="290">
        <v>46508773.20000001</v>
      </c>
      <c r="G54" s="290">
        <v>2910869.260749999</v>
      </c>
      <c r="H54" s="179">
        <v>2.1226143681194021E-2</v>
      </c>
      <c r="I54" s="34"/>
    </row>
    <row r="55" spans="2:9" ht="10.5" customHeight="1" x14ac:dyDescent="0.2">
      <c r="B55" s="16" t="s">
        <v>387</v>
      </c>
      <c r="C55" s="289">
        <v>220785.73005299954</v>
      </c>
      <c r="D55" s="289">
        <v>5994795.2423279947</v>
      </c>
      <c r="E55" s="289">
        <v>6215580.9723809939</v>
      </c>
      <c r="F55" s="290">
        <v>99909.225299999947</v>
      </c>
      <c r="G55" s="290">
        <v>2996.3167500000004</v>
      </c>
      <c r="H55" s="179">
        <v>0.18112719288073342</v>
      </c>
      <c r="I55" s="34"/>
    </row>
    <row r="56" spans="2:9" ht="10.5" customHeight="1" x14ac:dyDescent="0.2">
      <c r="B56" s="16" t="s">
        <v>107</v>
      </c>
      <c r="C56" s="289"/>
      <c r="D56" s="289">
        <v>488007847.3900001</v>
      </c>
      <c r="E56" s="289">
        <v>488007847.3900001</v>
      </c>
      <c r="F56" s="290">
        <v>483945294.19000012</v>
      </c>
      <c r="G56" s="290">
        <v>2541759.939999999</v>
      </c>
      <c r="H56" s="179">
        <v>9.5677329340242867E-2</v>
      </c>
      <c r="I56" s="34"/>
    </row>
    <row r="57" spans="2:9" ht="10.5" customHeight="1" x14ac:dyDescent="0.2">
      <c r="B57" s="33" t="s">
        <v>110</v>
      </c>
      <c r="C57" s="289"/>
      <c r="D57" s="289">
        <v>138169436.23999998</v>
      </c>
      <c r="E57" s="289">
        <v>138169436.23999998</v>
      </c>
      <c r="F57" s="290">
        <v>138169436.23999998</v>
      </c>
      <c r="G57" s="290">
        <v>727796.01999999967</v>
      </c>
      <c r="H57" s="179">
        <v>7.1833025096833092E-2</v>
      </c>
      <c r="I57" s="34"/>
    </row>
    <row r="58" spans="2:9" ht="10.5" customHeight="1" x14ac:dyDescent="0.2">
      <c r="B58" s="33" t="s">
        <v>109</v>
      </c>
      <c r="C58" s="289"/>
      <c r="D58" s="289">
        <v>257092385.98000008</v>
      </c>
      <c r="E58" s="289">
        <v>257092385.98000008</v>
      </c>
      <c r="F58" s="290">
        <v>257092385.98000008</v>
      </c>
      <c r="G58" s="290">
        <v>1328963.9199999992</v>
      </c>
      <c r="H58" s="179">
        <v>8.7574423771280108E-2</v>
      </c>
      <c r="I58" s="34"/>
    </row>
    <row r="59" spans="2:9" ht="10.5" customHeight="1" x14ac:dyDescent="0.2">
      <c r="B59" s="33" t="s">
        <v>112</v>
      </c>
      <c r="C59" s="289"/>
      <c r="D59" s="289">
        <v>91735471.969999999</v>
      </c>
      <c r="E59" s="289">
        <v>91735471.969999999</v>
      </c>
      <c r="F59" s="290">
        <v>88683471.969999999</v>
      </c>
      <c r="G59" s="290">
        <v>481500</v>
      </c>
      <c r="H59" s="179">
        <v>0.15880161397669812</v>
      </c>
      <c r="I59" s="34"/>
    </row>
    <row r="60" spans="2:9" ht="10.5" customHeight="1" x14ac:dyDescent="0.2">
      <c r="B60" s="33" t="s">
        <v>111</v>
      </c>
      <c r="C60" s="289"/>
      <c r="D60" s="289">
        <v>1010553.2</v>
      </c>
      <c r="E60" s="289">
        <v>1010553.2</v>
      </c>
      <c r="F60" s="290"/>
      <c r="G60" s="290">
        <v>3500</v>
      </c>
      <c r="H60" s="179">
        <v>8.7104956851574045E-2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970965.15999999992</v>
      </c>
      <c r="D63" s="289">
        <v>8707636.8100000024</v>
      </c>
      <c r="E63" s="289">
        <v>9678601.9700000025</v>
      </c>
      <c r="F63" s="290">
        <v>9357936.8900000025</v>
      </c>
      <c r="G63" s="290">
        <v>27640.000000000004</v>
      </c>
      <c r="H63" s="179">
        <v>-5.6033315905854364E-2</v>
      </c>
      <c r="I63" s="34"/>
    </row>
    <row r="64" spans="2:9" ht="10.5" customHeight="1" x14ac:dyDescent="0.2">
      <c r="B64" s="16" t="s">
        <v>381</v>
      </c>
      <c r="C64" s="289">
        <v>7451908.0299999807</v>
      </c>
      <c r="D64" s="289">
        <v>8275870.1900000097</v>
      </c>
      <c r="E64" s="289">
        <v>15727778.219999991</v>
      </c>
      <c r="F64" s="290">
        <v>51621.060000000005</v>
      </c>
      <c r="G64" s="290">
        <v>51573.000000000007</v>
      </c>
      <c r="H64" s="179">
        <v>0.2101852211020927</v>
      </c>
      <c r="I64" s="34"/>
    </row>
    <row r="65" spans="1:10" ht="10.5" customHeight="1" x14ac:dyDescent="0.2">
      <c r="B65" s="16" t="s">
        <v>418</v>
      </c>
      <c r="C65" s="289"/>
      <c r="D65" s="289">
        <v>208081.78975000003</v>
      </c>
      <c r="E65" s="289">
        <v>208081.78975000003</v>
      </c>
      <c r="F65" s="290"/>
      <c r="G65" s="290">
        <v>10276</v>
      </c>
      <c r="H65" s="179">
        <v>-0.22776967707359574</v>
      </c>
      <c r="I65" s="34"/>
    </row>
    <row r="66" spans="1:10" ht="10.5" customHeight="1" x14ac:dyDescent="0.2">
      <c r="B66" s="16" t="s">
        <v>441</v>
      </c>
      <c r="C66" s="289"/>
      <c r="D66" s="289">
        <v>9810837.1817040034</v>
      </c>
      <c r="E66" s="289">
        <v>9810837.1817040034</v>
      </c>
      <c r="F66" s="290"/>
      <c r="G66" s="290"/>
      <c r="H66" s="179"/>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80233.740000000165</v>
      </c>
      <c r="D70" s="289">
        <v>1809722.8599999999</v>
      </c>
      <c r="E70" s="289">
        <v>1889956.6</v>
      </c>
      <c r="F70" s="290"/>
      <c r="G70" s="290">
        <v>6824.1</v>
      </c>
      <c r="H70" s="179">
        <v>-0.11160178351212557</v>
      </c>
      <c r="I70" s="34"/>
    </row>
    <row r="71" spans="1:10" ht="10.5" customHeight="1" x14ac:dyDescent="0.2">
      <c r="B71" s="16" t="s">
        <v>92</v>
      </c>
      <c r="C71" s="289">
        <v>366931.07999999996</v>
      </c>
      <c r="D71" s="289">
        <v>53384.46</v>
      </c>
      <c r="E71" s="289">
        <v>420315.53999999992</v>
      </c>
      <c r="F71" s="290">
        <v>2465.5</v>
      </c>
      <c r="G71" s="290">
        <v>942.38</v>
      </c>
      <c r="H71" s="179">
        <v>-0.37298327332489067</v>
      </c>
      <c r="I71" s="34"/>
    </row>
    <row r="72" spans="1:10" ht="10.5" customHeight="1" x14ac:dyDescent="0.2">
      <c r="B72" s="16" t="s">
        <v>93</v>
      </c>
      <c r="C72" s="289">
        <v>648186.5199999999</v>
      </c>
      <c r="D72" s="289">
        <v>106056.20000000001</v>
      </c>
      <c r="E72" s="289">
        <v>754242.72</v>
      </c>
      <c r="F72" s="290">
        <v>17301.02</v>
      </c>
      <c r="G72" s="290">
        <v>1371.83</v>
      </c>
      <c r="H72" s="179">
        <v>-0.28702369272677219</v>
      </c>
      <c r="I72" s="34"/>
    </row>
    <row r="73" spans="1:10" ht="10.5" customHeight="1" x14ac:dyDescent="0.2">
      <c r="B73" s="16" t="s">
        <v>91</v>
      </c>
      <c r="C73" s="289">
        <v>121899.85</v>
      </c>
      <c r="D73" s="289">
        <v>103897.15000000001</v>
      </c>
      <c r="E73" s="289">
        <v>225797</v>
      </c>
      <c r="F73" s="290">
        <v>8512.86</v>
      </c>
      <c r="G73" s="290">
        <v>661.12</v>
      </c>
      <c r="H73" s="179">
        <v>-1.3101578415956161E-2</v>
      </c>
      <c r="I73" s="34"/>
    </row>
    <row r="74" spans="1:10" s="28" customFormat="1" ht="10.5" customHeight="1" x14ac:dyDescent="0.2">
      <c r="A74" s="24"/>
      <c r="B74" s="16" t="s">
        <v>100</v>
      </c>
      <c r="C74" s="289">
        <v>210583.21999999988</v>
      </c>
      <c r="D74" s="289">
        <v>493381.61011000001</v>
      </c>
      <c r="E74" s="289">
        <v>703964.83010999998</v>
      </c>
      <c r="F74" s="290">
        <v>8985.1200000000081</v>
      </c>
      <c r="G74" s="290">
        <v>2374.0200000000004</v>
      </c>
      <c r="H74" s="179">
        <v>-0.19208728616629522</v>
      </c>
      <c r="I74" s="27"/>
      <c r="J74" s="5"/>
    </row>
    <row r="75" spans="1:10" s="28" customFormat="1" ht="10.5" customHeight="1" x14ac:dyDescent="0.2">
      <c r="A75" s="24"/>
      <c r="B75" s="16" t="s">
        <v>388</v>
      </c>
      <c r="C75" s="289">
        <v>2297.7599469999968</v>
      </c>
      <c r="D75" s="289">
        <v>62388.99767200002</v>
      </c>
      <c r="E75" s="289">
        <v>64686.757619000018</v>
      </c>
      <c r="F75" s="290">
        <v>1039.7747000000002</v>
      </c>
      <c r="G75" s="290">
        <v>31.18324999999999</v>
      </c>
      <c r="H75" s="179">
        <v>0.18112719288073431</v>
      </c>
      <c r="I75" s="27"/>
      <c r="J75" s="5"/>
    </row>
    <row r="76" spans="1:10" ht="10.5" customHeight="1" x14ac:dyDescent="0.2">
      <c r="B76" s="16" t="s">
        <v>97</v>
      </c>
      <c r="C76" s="289"/>
      <c r="D76" s="289">
        <v>50</v>
      </c>
      <c r="E76" s="289">
        <v>50</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2357422.1707999976</v>
      </c>
      <c r="E78" s="289">
        <v>2357422.1707999976</v>
      </c>
      <c r="F78" s="290"/>
      <c r="G78" s="290"/>
      <c r="H78" s="179">
        <v>0.10463560951127882</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11550</v>
      </c>
      <c r="E80" s="289">
        <v>11550</v>
      </c>
      <c r="F80" s="290">
        <v>11550</v>
      </c>
      <c r="G80" s="290"/>
      <c r="H80" s="179">
        <v>-0.10465116279069764</v>
      </c>
      <c r="I80" s="34"/>
    </row>
    <row r="81" spans="1:11" ht="10.5" customHeight="1" x14ac:dyDescent="0.2">
      <c r="B81" s="16" t="s">
        <v>489</v>
      </c>
      <c r="C81" s="289"/>
      <c r="D81" s="289">
        <v>151368.20685000008</v>
      </c>
      <c r="E81" s="289">
        <v>151368.20685000008</v>
      </c>
      <c r="F81" s="290"/>
      <c r="G81" s="290"/>
      <c r="H81" s="179"/>
      <c r="I81" s="34"/>
    </row>
    <row r="82" spans="1:11" ht="10.5" customHeight="1" x14ac:dyDescent="0.2">
      <c r="B82" s="268" t="s">
        <v>487</v>
      </c>
      <c r="C82" s="289"/>
      <c r="D82" s="289">
        <v>41720.991999999998</v>
      </c>
      <c r="E82" s="289">
        <v>41720.991999999998</v>
      </c>
      <c r="F82" s="290"/>
      <c r="G82" s="290"/>
      <c r="H82" s="179">
        <v>-0.27210690659909076</v>
      </c>
      <c r="I82" s="34"/>
    </row>
    <row r="83" spans="1:11" ht="10.5" customHeight="1" x14ac:dyDescent="0.2">
      <c r="B83" s="16" t="s">
        <v>420</v>
      </c>
      <c r="C83" s="289"/>
      <c r="D83" s="289">
        <v>3121102.5167439999</v>
      </c>
      <c r="E83" s="289">
        <v>3121102.5167439999</v>
      </c>
      <c r="F83" s="290"/>
      <c r="G83" s="290"/>
      <c r="H83" s="179">
        <v>0.39943277516400877</v>
      </c>
      <c r="I83" s="34"/>
    </row>
    <row r="84" spans="1:11" ht="10.5" customHeight="1" x14ac:dyDescent="0.2">
      <c r="B84" s="574" t="s">
        <v>447</v>
      </c>
      <c r="C84" s="289"/>
      <c r="D84" s="289">
        <v>35</v>
      </c>
      <c r="E84" s="289">
        <v>35</v>
      </c>
      <c r="F84" s="290"/>
      <c r="G84" s="290"/>
      <c r="H84" s="179">
        <v>-0.99984451700317634</v>
      </c>
      <c r="I84" s="34"/>
    </row>
    <row r="85" spans="1:11" ht="10.5" hidden="1" customHeight="1" x14ac:dyDescent="0.2">
      <c r="B85" s="574"/>
      <c r="C85" s="289"/>
      <c r="D85" s="289"/>
      <c r="E85" s="289"/>
      <c r="F85" s="290"/>
      <c r="G85" s="290"/>
      <c r="H85" s="179"/>
      <c r="I85" s="34"/>
    </row>
    <row r="86" spans="1:11" ht="10.5" customHeight="1" x14ac:dyDescent="0.2">
      <c r="B86" s="16" t="s">
        <v>99</v>
      </c>
      <c r="C86" s="289">
        <v>1065925.0299999902</v>
      </c>
      <c r="D86" s="289">
        <v>854185.00638999918</v>
      </c>
      <c r="E86" s="289">
        <v>1920110.0363899893</v>
      </c>
      <c r="F86" s="290">
        <v>153899.0490630001</v>
      </c>
      <c r="G86" s="290">
        <v>6404.5132970000013</v>
      </c>
      <c r="H86" s="179">
        <v>3.5878560796512415E-2</v>
      </c>
      <c r="I86" s="34"/>
    </row>
    <row r="87" spans="1:11" ht="10.5" customHeight="1" x14ac:dyDescent="0.2">
      <c r="B87" s="16" t="s">
        <v>283</v>
      </c>
      <c r="C87" s="289"/>
      <c r="D87" s="289">
        <v>-7204794</v>
      </c>
      <c r="E87" s="289">
        <v>-7204794</v>
      </c>
      <c r="F87" s="290">
        <v>-61992</v>
      </c>
      <c r="G87" s="290">
        <v>-50568</v>
      </c>
      <c r="H87" s="179">
        <v>6.5218991926577097E-2</v>
      </c>
      <c r="I87" s="34"/>
    </row>
    <row r="88" spans="1:11" ht="10.5" customHeight="1" x14ac:dyDescent="0.2">
      <c r="B88" s="16" t="s">
        <v>279</v>
      </c>
      <c r="C88" s="289">
        <v>32.4</v>
      </c>
      <c r="D88" s="289">
        <v>-42497040</v>
      </c>
      <c r="E88" s="289">
        <v>-42497007.600000001</v>
      </c>
      <c r="F88" s="290">
        <v>-170714</v>
      </c>
      <c r="G88" s="290">
        <v>-241365</v>
      </c>
      <c r="H88" s="179">
        <v>1.7460248349006058E-3</v>
      </c>
      <c r="I88" s="20"/>
    </row>
    <row r="89" spans="1:11" s="28" customFormat="1" ht="15.75" customHeight="1" x14ac:dyDescent="0.2">
      <c r="A89" s="24"/>
      <c r="B89" s="35" t="s">
        <v>108</v>
      </c>
      <c r="C89" s="291">
        <v>1173107301.9200039</v>
      </c>
      <c r="D89" s="291">
        <v>2237736915.2000985</v>
      </c>
      <c r="E89" s="291">
        <v>3410844217.1201019</v>
      </c>
      <c r="F89" s="292">
        <v>1282254852.759063</v>
      </c>
      <c r="G89" s="292">
        <v>18992428.244047001</v>
      </c>
      <c r="H89" s="178">
        <v>4.5398157121229854E-2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1174532126.1300106</v>
      </c>
      <c r="D92" s="289">
        <v>653309297.32591677</v>
      </c>
      <c r="E92" s="289">
        <v>1827841423.4559274</v>
      </c>
      <c r="F92" s="290">
        <v>73608545.309999943</v>
      </c>
      <c r="G92" s="290">
        <v>10718358.575000012</v>
      </c>
      <c r="H92" s="179">
        <v>4.7552217766954286E-2</v>
      </c>
      <c r="I92" s="36"/>
    </row>
    <row r="93" spans="1:11" ht="10.5" customHeight="1" x14ac:dyDescent="0.2">
      <c r="B93" s="16" t="s">
        <v>387</v>
      </c>
      <c r="C93" s="289">
        <v>239783.67078099944</v>
      </c>
      <c r="D93" s="289">
        <v>7295441.780791996</v>
      </c>
      <c r="E93" s="289">
        <v>7535225.4515729947</v>
      </c>
      <c r="F93" s="290">
        <v>107727.69569999995</v>
      </c>
      <c r="G93" s="290">
        <v>3379.4371500000007</v>
      </c>
      <c r="H93" s="179">
        <v>0.13730048524032989</v>
      </c>
      <c r="I93" s="34"/>
    </row>
    <row r="94" spans="1:11" ht="10.5" customHeight="1" x14ac:dyDescent="0.2">
      <c r="B94" s="16" t="s">
        <v>104</v>
      </c>
      <c r="C94" s="289">
        <v>828660945.55000186</v>
      </c>
      <c r="D94" s="289">
        <v>1571299168.3</v>
      </c>
      <c r="E94" s="289">
        <v>2399960113.8500018</v>
      </c>
      <c r="F94" s="290">
        <v>750706333.55999994</v>
      </c>
      <c r="G94" s="290">
        <v>14339945.029999999</v>
      </c>
      <c r="H94" s="179">
        <v>3.7492387165558583E-2</v>
      </c>
      <c r="I94" s="34"/>
    </row>
    <row r="95" spans="1:11" ht="10.5" customHeight="1" x14ac:dyDescent="0.2">
      <c r="B95" s="33" t="s">
        <v>106</v>
      </c>
      <c r="C95" s="289">
        <v>827425932.48000205</v>
      </c>
      <c r="D95" s="289">
        <v>1561044290.7899997</v>
      </c>
      <c r="E95" s="289">
        <v>2388470223.2700019</v>
      </c>
      <c r="F95" s="290">
        <v>740964879.23000002</v>
      </c>
      <c r="G95" s="290">
        <v>14268687.139999999</v>
      </c>
      <c r="H95" s="179">
        <v>3.776210413195602E-2</v>
      </c>
      <c r="I95" s="34"/>
    </row>
    <row r="96" spans="1:11" s="28" customFormat="1" ht="10.5" customHeight="1" x14ac:dyDescent="0.2">
      <c r="A96" s="24"/>
      <c r="B96" s="33" t="s">
        <v>304</v>
      </c>
      <c r="C96" s="289">
        <v>22405471.250000041</v>
      </c>
      <c r="D96" s="289">
        <v>371673123.83000064</v>
      </c>
      <c r="E96" s="289">
        <v>394078595.08000064</v>
      </c>
      <c r="F96" s="290">
        <v>307702261.67000061</v>
      </c>
      <c r="G96" s="290">
        <v>2508040.65</v>
      </c>
      <c r="H96" s="179">
        <v>5.301282279796049E-2</v>
      </c>
      <c r="I96" s="27"/>
      <c r="J96" s="5"/>
    </row>
    <row r="97" spans="1:10" s="28" customFormat="1" ht="10.5" customHeight="1" x14ac:dyDescent="0.2">
      <c r="A97" s="24"/>
      <c r="B97" s="33" t="s">
        <v>305</v>
      </c>
      <c r="C97" s="289">
        <v>78655.160000000295</v>
      </c>
      <c r="D97" s="289">
        <v>118803.97000000006</v>
      </c>
      <c r="E97" s="289">
        <v>197459.13000000035</v>
      </c>
      <c r="F97" s="290">
        <v>180429.93000000037</v>
      </c>
      <c r="G97" s="290">
        <v>509.29</v>
      </c>
      <c r="H97" s="179">
        <v>-0.13128197186574742</v>
      </c>
      <c r="I97" s="27"/>
      <c r="J97" s="5"/>
    </row>
    <row r="98" spans="1:10" s="28" customFormat="1" ht="10.5" customHeight="1" x14ac:dyDescent="0.2">
      <c r="A98" s="24"/>
      <c r="B98" s="33" t="s">
        <v>306</v>
      </c>
      <c r="C98" s="289">
        <v>1061233.7800000012</v>
      </c>
      <c r="D98" s="289">
        <v>160435778.37999955</v>
      </c>
      <c r="E98" s="289">
        <v>161497012.15999955</v>
      </c>
      <c r="F98" s="290">
        <v>157559261.81999958</v>
      </c>
      <c r="G98" s="290">
        <v>1003509.4399999997</v>
      </c>
      <c r="H98" s="179">
        <v>5.1785405872081247E-2</v>
      </c>
      <c r="I98" s="27"/>
      <c r="J98" s="5"/>
    </row>
    <row r="99" spans="1:10" s="28" customFormat="1" ht="10.5" customHeight="1" x14ac:dyDescent="0.2">
      <c r="A99" s="24"/>
      <c r="B99" s="33" t="s">
        <v>307</v>
      </c>
      <c r="C99" s="289">
        <v>207534805.08999836</v>
      </c>
      <c r="D99" s="289">
        <v>161361197.99999896</v>
      </c>
      <c r="E99" s="289">
        <v>368896003.08999729</v>
      </c>
      <c r="F99" s="290">
        <v>15513625.15000003</v>
      </c>
      <c r="G99" s="290">
        <v>2377915.7299999986</v>
      </c>
      <c r="H99" s="179">
        <v>8.2183406674369852E-3</v>
      </c>
      <c r="I99" s="27"/>
      <c r="J99" s="5"/>
    </row>
    <row r="100" spans="1:10" s="28" customFormat="1" ht="10.5" customHeight="1" x14ac:dyDescent="0.2">
      <c r="A100" s="24"/>
      <c r="B100" s="33" t="s">
        <v>308</v>
      </c>
      <c r="C100" s="289">
        <v>271343896.85000443</v>
      </c>
      <c r="D100" s="289">
        <v>228289475.34999996</v>
      </c>
      <c r="E100" s="289">
        <v>499633372.2000044</v>
      </c>
      <c r="F100" s="290">
        <v>63858708.549999878</v>
      </c>
      <c r="G100" s="290">
        <v>2814332.5500000021</v>
      </c>
      <c r="H100" s="179">
        <v>2.7263147277194699E-2</v>
      </c>
      <c r="I100" s="27"/>
      <c r="J100" s="5"/>
    </row>
    <row r="101" spans="1:10" s="28" customFormat="1" ht="10.5" customHeight="1" x14ac:dyDescent="0.2">
      <c r="A101" s="24"/>
      <c r="B101" s="33" t="s">
        <v>309</v>
      </c>
      <c r="C101" s="289">
        <v>325001870.34999907</v>
      </c>
      <c r="D101" s="289">
        <v>639165911.26000059</v>
      </c>
      <c r="E101" s="289">
        <v>964167781.60999978</v>
      </c>
      <c r="F101" s="290">
        <v>196150592.10999998</v>
      </c>
      <c r="G101" s="290">
        <v>5564379.4800000004</v>
      </c>
      <c r="H101" s="179">
        <v>4.654760409604064E-2</v>
      </c>
      <c r="I101" s="27"/>
      <c r="J101" s="5"/>
    </row>
    <row r="102" spans="1:10" s="28" customFormat="1" ht="10.5" customHeight="1" x14ac:dyDescent="0.2">
      <c r="A102" s="24"/>
      <c r="B102" s="33" t="s">
        <v>105</v>
      </c>
      <c r="C102" s="289">
        <v>1235013.0699999998</v>
      </c>
      <c r="D102" s="289">
        <v>10254877.509999977</v>
      </c>
      <c r="E102" s="289">
        <v>11489890.579999978</v>
      </c>
      <c r="F102" s="290">
        <v>9741454.3299999777</v>
      </c>
      <c r="G102" s="290">
        <v>71257.889999999985</v>
      </c>
      <c r="H102" s="179">
        <v>-1.5687498388805232E-2</v>
      </c>
      <c r="I102" s="27"/>
      <c r="J102" s="5"/>
    </row>
    <row r="103" spans="1:10" ht="10.5" customHeight="1" x14ac:dyDescent="0.2">
      <c r="B103" s="16" t="s">
        <v>100</v>
      </c>
      <c r="C103" s="289">
        <v>24681394.189999938</v>
      </c>
      <c r="D103" s="289">
        <v>112681490.47741999</v>
      </c>
      <c r="E103" s="289">
        <v>137362884.66741994</v>
      </c>
      <c r="F103" s="290">
        <v>66395.510000000009</v>
      </c>
      <c r="G103" s="290">
        <v>450653.08999999997</v>
      </c>
      <c r="H103" s="179">
        <v>-5.4256000607593391E-2</v>
      </c>
      <c r="I103" s="34"/>
    </row>
    <row r="104" spans="1:10" ht="10.5" customHeight="1" x14ac:dyDescent="0.2">
      <c r="B104" s="16" t="s">
        <v>388</v>
      </c>
      <c r="C104" s="289">
        <v>27854.089219000165</v>
      </c>
      <c r="D104" s="289">
        <v>1812039.2192080007</v>
      </c>
      <c r="E104" s="289">
        <v>1839893.3084270011</v>
      </c>
      <c r="F104" s="290">
        <v>11557.304300000005</v>
      </c>
      <c r="G104" s="290">
        <v>546.56284999999957</v>
      </c>
      <c r="H104" s="179">
        <v>-2.5717381821874663E-2</v>
      </c>
      <c r="I104" s="34"/>
    </row>
    <row r="105" spans="1:10" ht="10.5" customHeight="1" x14ac:dyDescent="0.2">
      <c r="B105" s="16" t="s">
        <v>107</v>
      </c>
      <c r="C105" s="289"/>
      <c r="D105" s="289">
        <v>488007847.3900001</v>
      </c>
      <c r="E105" s="289">
        <v>488007847.3900001</v>
      </c>
      <c r="F105" s="290">
        <v>483945294.19000012</v>
      </c>
      <c r="G105" s="290">
        <v>2541759.939999999</v>
      </c>
      <c r="H105" s="179">
        <v>9.5677329340242867E-2</v>
      </c>
      <c r="I105" s="34"/>
    </row>
    <row r="106" spans="1:10" ht="10.5" customHeight="1" x14ac:dyDescent="0.2">
      <c r="B106" s="33" t="s">
        <v>110</v>
      </c>
      <c r="C106" s="289"/>
      <c r="D106" s="289">
        <v>138169436.23999998</v>
      </c>
      <c r="E106" s="289">
        <v>138169436.23999998</v>
      </c>
      <c r="F106" s="290">
        <v>138169436.23999998</v>
      </c>
      <c r="G106" s="290">
        <v>727796.01999999967</v>
      </c>
      <c r="H106" s="179">
        <v>7.1833025096833092E-2</v>
      </c>
      <c r="I106" s="34"/>
    </row>
    <row r="107" spans="1:10" s="28" customFormat="1" ht="10.5" customHeight="1" x14ac:dyDescent="0.2">
      <c r="A107" s="24"/>
      <c r="B107" s="33" t="s">
        <v>109</v>
      </c>
      <c r="C107" s="289"/>
      <c r="D107" s="289">
        <v>257092385.98000008</v>
      </c>
      <c r="E107" s="289">
        <v>257092385.98000008</v>
      </c>
      <c r="F107" s="290">
        <v>257092385.98000008</v>
      </c>
      <c r="G107" s="290">
        <v>1328963.9199999992</v>
      </c>
      <c r="H107" s="179">
        <v>8.7574423771280108E-2</v>
      </c>
      <c r="I107" s="27"/>
      <c r="J107" s="5"/>
    </row>
    <row r="108" spans="1:10" ht="10.5" customHeight="1" x14ac:dyDescent="0.2">
      <c r="B108" s="33" t="s">
        <v>112</v>
      </c>
      <c r="C108" s="289"/>
      <c r="D108" s="289">
        <v>91735471.969999999</v>
      </c>
      <c r="E108" s="289">
        <v>91735471.969999999</v>
      </c>
      <c r="F108" s="290">
        <v>88683471.969999999</v>
      </c>
      <c r="G108" s="290">
        <v>481500</v>
      </c>
      <c r="H108" s="179">
        <v>0.15880161397669812</v>
      </c>
      <c r="I108" s="34"/>
    </row>
    <row r="109" spans="1:10" ht="10.5" customHeight="1" x14ac:dyDescent="0.2">
      <c r="B109" s="33" t="s">
        <v>111</v>
      </c>
      <c r="C109" s="289"/>
      <c r="D109" s="289">
        <v>1010553.2</v>
      </c>
      <c r="E109" s="289">
        <v>1010553.2</v>
      </c>
      <c r="F109" s="290"/>
      <c r="G109" s="290">
        <v>3500</v>
      </c>
      <c r="H109" s="179">
        <v>8.7104956851574045E-2</v>
      </c>
      <c r="I109" s="34"/>
    </row>
    <row r="110" spans="1:10" ht="10.5" customHeight="1" x14ac:dyDescent="0.2">
      <c r="B110" s="16" t="s">
        <v>97</v>
      </c>
      <c r="C110" s="289"/>
      <c r="D110" s="289">
        <v>50</v>
      </c>
      <c r="E110" s="289">
        <v>50</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235128506.0513179</v>
      </c>
      <c r="E112" s="289">
        <v>235128506.0513179</v>
      </c>
      <c r="F112" s="290"/>
      <c r="G112" s="290"/>
      <c r="H112" s="179">
        <v>5.3000665200015007E-2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1054962.82</v>
      </c>
      <c r="D115" s="289">
        <v>9051853.6300000027</v>
      </c>
      <c r="E115" s="289">
        <v>10106816.450000005</v>
      </c>
      <c r="F115" s="290">
        <v>9785227.570000004</v>
      </c>
      <c r="G115" s="290">
        <v>29044.400000000001</v>
      </c>
      <c r="H115" s="285">
        <v>-5.7709838963742377E-2</v>
      </c>
      <c r="I115" s="39"/>
      <c r="J115" s="5"/>
    </row>
    <row r="116" spans="1:10" s="40" customFormat="1" ht="10.5" customHeight="1" x14ac:dyDescent="0.25">
      <c r="A116" s="38"/>
      <c r="B116" s="16" t="s">
        <v>381</v>
      </c>
      <c r="C116" s="289">
        <v>26606274.800000034</v>
      </c>
      <c r="D116" s="289">
        <v>18768482.319999997</v>
      </c>
      <c r="E116" s="289">
        <v>45374757.120000035</v>
      </c>
      <c r="F116" s="290">
        <v>52934.060000000005</v>
      </c>
      <c r="G116" s="290">
        <v>275725.33999999997</v>
      </c>
      <c r="H116" s="285">
        <v>8.8500516302851606E-2</v>
      </c>
      <c r="I116" s="39"/>
      <c r="J116" s="5"/>
    </row>
    <row r="117" spans="1:10" s="40" customFormat="1" ht="10.5" customHeight="1" x14ac:dyDescent="0.25">
      <c r="A117" s="38"/>
      <c r="B117" s="16" t="s">
        <v>418</v>
      </c>
      <c r="C117" s="289"/>
      <c r="D117" s="289">
        <v>208081.78975000003</v>
      </c>
      <c r="E117" s="289">
        <v>208081.78975000003</v>
      </c>
      <c r="F117" s="290"/>
      <c r="G117" s="290">
        <v>10276</v>
      </c>
      <c r="H117" s="285">
        <v>-0.22776967707359574</v>
      </c>
      <c r="I117" s="39"/>
      <c r="J117" s="5"/>
    </row>
    <row r="118" spans="1:10" ht="10.5" customHeight="1" x14ac:dyDescent="0.2">
      <c r="B118" s="16" t="s">
        <v>441</v>
      </c>
      <c r="C118" s="289"/>
      <c r="D118" s="289">
        <v>36712004.78739199</v>
      </c>
      <c r="E118" s="289">
        <v>36712004.78739199</v>
      </c>
      <c r="F118" s="290"/>
      <c r="G118" s="290"/>
      <c r="H118" s="179"/>
      <c r="I118" s="34"/>
    </row>
    <row r="119" spans="1:10" ht="10.5" customHeight="1" x14ac:dyDescent="0.2">
      <c r="B119" s="16" t="s">
        <v>346</v>
      </c>
      <c r="C119" s="289"/>
      <c r="D119" s="289">
        <v>82984</v>
      </c>
      <c r="E119" s="289">
        <v>82984</v>
      </c>
      <c r="F119" s="290"/>
      <c r="G119" s="290"/>
      <c r="H119" s="179">
        <v>0.27266313932980601</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1170751.76</v>
      </c>
      <c r="D123" s="289">
        <v>658549.87</v>
      </c>
      <c r="E123" s="289">
        <v>1829301.6300000001</v>
      </c>
      <c r="F123" s="290">
        <v>78528.949999999983</v>
      </c>
      <c r="G123" s="290">
        <v>9285.119999999999</v>
      </c>
      <c r="H123" s="179">
        <v>3.2375219664537935E-2</v>
      </c>
      <c r="I123" s="34"/>
    </row>
    <row r="124" spans="1:10" s="28" customFormat="1" ht="10.5" customHeight="1" x14ac:dyDescent="0.2">
      <c r="A124" s="24"/>
      <c r="B124" s="16" t="s">
        <v>94</v>
      </c>
      <c r="C124" s="289">
        <v>80233.740000000165</v>
      </c>
      <c r="D124" s="289">
        <v>1809722.8599999999</v>
      </c>
      <c r="E124" s="289">
        <v>1889956.6</v>
      </c>
      <c r="F124" s="290"/>
      <c r="G124" s="290">
        <v>6824.1</v>
      </c>
      <c r="H124" s="179">
        <v>-0.11160178351212557</v>
      </c>
      <c r="I124" s="27"/>
      <c r="J124" s="5"/>
    </row>
    <row r="125" spans="1:10" ht="10.5" customHeight="1" x14ac:dyDescent="0.2">
      <c r="B125" s="16" t="s">
        <v>92</v>
      </c>
      <c r="C125" s="289">
        <v>366931.07999999996</v>
      </c>
      <c r="D125" s="289">
        <v>53384.46</v>
      </c>
      <c r="E125" s="289">
        <v>420315.53999999992</v>
      </c>
      <c r="F125" s="290">
        <v>2465.5</v>
      </c>
      <c r="G125" s="290">
        <v>942.38</v>
      </c>
      <c r="H125" s="179">
        <v>-0.37298327332489067</v>
      </c>
      <c r="I125" s="34"/>
    </row>
    <row r="126" spans="1:10" ht="10.5" customHeight="1" x14ac:dyDescent="0.2">
      <c r="B126" s="16" t="s">
        <v>93</v>
      </c>
      <c r="C126" s="289">
        <v>648186.5199999999</v>
      </c>
      <c r="D126" s="289">
        <v>106056.20000000001</v>
      </c>
      <c r="E126" s="289">
        <v>754242.72</v>
      </c>
      <c r="F126" s="290">
        <v>17301.02</v>
      </c>
      <c r="G126" s="290">
        <v>1371.83</v>
      </c>
      <c r="H126" s="179">
        <v>-0.28702369272677219</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11550</v>
      </c>
      <c r="E129" s="289">
        <v>11550</v>
      </c>
      <c r="F129" s="290">
        <v>11550</v>
      </c>
      <c r="G129" s="290"/>
      <c r="H129" s="179">
        <v>-0.10465116279069764</v>
      </c>
      <c r="I129" s="34"/>
    </row>
    <row r="130" spans="1:11" ht="10.5" customHeight="1" x14ac:dyDescent="0.2">
      <c r="B130" s="16" t="s">
        <v>489</v>
      </c>
      <c r="C130" s="289"/>
      <c r="D130" s="289">
        <v>25358302.553850014</v>
      </c>
      <c r="E130" s="289">
        <v>25358302.553850014</v>
      </c>
      <c r="F130" s="290"/>
      <c r="G130" s="290"/>
      <c r="H130" s="179"/>
      <c r="I130" s="34"/>
    </row>
    <row r="131" spans="1:11" ht="10.5" customHeight="1" x14ac:dyDescent="0.2">
      <c r="B131" s="268" t="s">
        <v>487</v>
      </c>
      <c r="C131" s="289"/>
      <c r="D131" s="289">
        <v>7883489.6466999967</v>
      </c>
      <c r="E131" s="289">
        <v>7883489.6466999967</v>
      </c>
      <c r="F131" s="290"/>
      <c r="G131" s="290"/>
      <c r="H131" s="179">
        <v>0.36038463319373859</v>
      </c>
      <c r="I131" s="34"/>
    </row>
    <row r="132" spans="1:11" ht="10.5" customHeight="1" x14ac:dyDescent="0.2">
      <c r="B132" s="16" t="s">
        <v>420</v>
      </c>
      <c r="C132" s="289"/>
      <c r="D132" s="289">
        <v>10116255.665121</v>
      </c>
      <c r="E132" s="289">
        <v>10116255.665121</v>
      </c>
      <c r="F132" s="290"/>
      <c r="G132" s="290"/>
      <c r="H132" s="179">
        <v>9.402575342422681E-2</v>
      </c>
      <c r="I132" s="34"/>
    </row>
    <row r="133" spans="1:11" ht="10.5" customHeight="1" x14ac:dyDescent="0.2">
      <c r="B133" s="574" t="s">
        <v>449</v>
      </c>
      <c r="C133" s="289"/>
      <c r="D133" s="289">
        <v>8793</v>
      </c>
      <c r="E133" s="289">
        <v>8793</v>
      </c>
      <c r="F133" s="290"/>
      <c r="G133" s="290"/>
      <c r="H133" s="179">
        <v>-0.96657879648319089</v>
      </c>
      <c r="I133" s="34"/>
    </row>
    <row r="134" spans="1:11" ht="10.5" customHeight="1" x14ac:dyDescent="0.2">
      <c r="B134" s="16" t="s">
        <v>99</v>
      </c>
      <c r="C134" s="289">
        <v>1531313.95999999</v>
      </c>
      <c r="D134" s="289">
        <v>1654743.4030979981</v>
      </c>
      <c r="E134" s="289">
        <v>3186057.3630979881</v>
      </c>
      <c r="F134" s="290">
        <v>623426.93120100012</v>
      </c>
      <c r="G134" s="290">
        <v>11839.132606000001</v>
      </c>
      <c r="H134" s="179">
        <v>-1.5986026653230789E-3</v>
      </c>
      <c r="I134" s="34"/>
    </row>
    <row r="135" spans="1:11" ht="10.5" customHeight="1" x14ac:dyDescent="0.2">
      <c r="B135" s="16" t="s">
        <v>283</v>
      </c>
      <c r="C135" s="289"/>
      <c r="D135" s="289">
        <v>-8388955</v>
      </c>
      <c r="E135" s="289">
        <v>-8388955</v>
      </c>
      <c r="F135" s="290">
        <v>-62064</v>
      </c>
      <c r="G135" s="290">
        <v>-59448</v>
      </c>
      <c r="H135" s="179">
        <v>8.7260335508902553E-2</v>
      </c>
      <c r="I135" s="34"/>
    </row>
    <row r="136" spans="1:11" ht="10.5" customHeight="1" x14ac:dyDescent="0.2">
      <c r="B136" s="16" t="s">
        <v>279</v>
      </c>
      <c r="C136" s="289">
        <v>90.9</v>
      </c>
      <c r="D136" s="289">
        <v>-87056309.799999997</v>
      </c>
      <c r="E136" s="289">
        <v>-87056218.899999991</v>
      </c>
      <c r="F136" s="290">
        <v>-183126</v>
      </c>
      <c r="G136" s="290">
        <v>-566254</v>
      </c>
      <c r="H136" s="179">
        <v>-4.6872360980392269E-3</v>
      </c>
      <c r="I136" s="34"/>
    </row>
    <row r="137" spans="1:11" s="28" customFormat="1" ht="10.5" customHeight="1" x14ac:dyDescent="0.2">
      <c r="A137" s="24"/>
      <c r="B137" s="29" t="s">
        <v>113</v>
      </c>
      <c r="C137" s="291">
        <v>2059600849.2100124</v>
      </c>
      <c r="D137" s="291">
        <v>3086572829.9305654</v>
      </c>
      <c r="E137" s="291">
        <v>5146173679.1405773</v>
      </c>
      <c r="F137" s="292">
        <v>1318772097.6012011</v>
      </c>
      <c r="G137" s="292">
        <v>27774248.937606014</v>
      </c>
      <c r="H137" s="178">
        <v>5.4470096904564613E-2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8584171.6099999752</v>
      </c>
      <c r="D140" s="289">
        <v>786543.35999999905</v>
      </c>
      <c r="E140" s="289">
        <v>9370714.9699999746</v>
      </c>
      <c r="F140" s="290">
        <v>567.64</v>
      </c>
      <c r="G140" s="290">
        <v>61961.549999999974</v>
      </c>
      <c r="H140" s="179">
        <v>4.7923816709965816E-2</v>
      </c>
      <c r="I140" s="34"/>
    </row>
    <row r="141" spans="1:11" ht="10.5" customHeight="1" x14ac:dyDescent="0.2">
      <c r="B141" s="16" t="s">
        <v>100</v>
      </c>
      <c r="C141" s="289">
        <v>165953.97000000055</v>
      </c>
      <c r="D141" s="289">
        <v>71673.060000000027</v>
      </c>
      <c r="E141" s="289">
        <v>237627.03000000058</v>
      </c>
      <c r="F141" s="290"/>
      <c r="G141" s="290">
        <v>1756.1599999999999</v>
      </c>
      <c r="H141" s="179">
        <v>-6.6103838147794303E-2</v>
      </c>
      <c r="I141" s="34"/>
    </row>
    <row r="142" spans="1:11" ht="10.5" customHeight="1" x14ac:dyDescent="0.2">
      <c r="B142" s="16" t="s">
        <v>177</v>
      </c>
      <c r="C142" s="289">
        <v>737445.41000000155</v>
      </c>
      <c r="D142" s="289">
        <v>3230.2999999999988</v>
      </c>
      <c r="E142" s="289">
        <v>740675.71000000159</v>
      </c>
      <c r="F142" s="290">
        <v>374.40000000000003</v>
      </c>
      <c r="G142" s="290">
        <v>4820.68</v>
      </c>
      <c r="H142" s="179">
        <v>0.48173441871254452</v>
      </c>
      <c r="I142" s="34"/>
    </row>
    <row r="143" spans="1:11" ht="10.5" customHeight="1" x14ac:dyDescent="0.2">
      <c r="B143" s="16" t="s">
        <v>22</v>
      </c>
      <c r="C143" s="289">
        <v>17234032.309999786</v>
      </c>
      <c r="D143" s="289">
        <v>3337311.4472000347</v>
      </c>
      <c r="E143" s="289">
        <v>20571343.75719982</v>
      </c>
      <c r="F143" s="290">
        <v>971.5</v>
      </c>
      <c r="G143" s="290">
        <v>125844.85099999988</v>
      </c>
      <c r="H143" s="179">
        <v>0.17301431350584284</v>
      </c>
      <c r="I143" s="34"/>
    </row>
    <row r="144" spans="1:11" ht="10.5" customHeight="1" x14ac:dyDescent="0.2">
      <c r="B144" s="16" t="s">
        <v>381</v>
      </c>
      <c r="C144" s="289">
        <v>464217.83999999956</v>
      </c>
      <c r="D144" s="289">
        <v>59040.270000000004</v>
      </c>
      <c r="E144" s="289">
        <v>523258.10999999958</v>
      </c>
      <c r="F144" s="290"/>
      <c r="G144" s="290">
        <v>3605</v>
      </c>
      <c r="H144" s="179">
        <v>0.45324146212349681</v>
      </c>
      <c r="I144" s="34"/>
    </row>
    <row r="145" spans="2:11" ht="10.5" customHeight="1" x14ac:dyDescent="0.2">
      <c r="B145" s="37" t="s">
        <v>312</v>
      </c>
      <c r="C145" s="289"/>
      <c r="D145" s="289">
        <v>626486.00787500001</v>
      </c>
      <c r="E145" s="289">
        <v>626486.00787500001</v>
      </c>
      <c r="F145" s="290"/>
      <c r="G145" s="290"/>
      <c r="H145" s="179">
        <v>4.9662929182852311E-2</v>
      </c>
      <c r="I145" s="34"/>
    </row>
    <row r="146" spans="2:11" ht="10.5" customHeight="1" x14ac:dyDescent="0.2">
      <c r="B146" s="16" t="s">
        <v>385</v>
      </c>
      <c r="C146" s="289">
        <v>10174500.719999989</v>
      </c>
      <c r="D146" s="289">
        <v>361067.52999999968</v>
      </c>
      <c r="E146" s="289">
        <v>10535568.249999991</v>
      </c>
      <c r="F146" s="290">
        <v>3398.8399999999997</v>
      </c>
      <c r="G146" s="290">
        <v>67242.240000000005</v>
      </c>
      <c r="H146" s="179">
        <v>0.16207150487441746</v>
      </c>
      <c r="I146" s="34"/>
    </row>
    <row r="147" spans="2:11" ht="10.5" customHeight="1" x14ac:dyDescent="0.2">
      <c r="B147" s="16" t="s">
        <v>382</v>
      </c>
      <c r="C147" s="289"/>
      <c r="D147" s="289">
        <v>225</v>
      </c>
      <c r="E147" s="289">
        <v>225</v>
      </c>
      <c r="F147" s="290"/>
      <c r="G147" s="290"/>
      <c r="H147" s="179">
        <v>-0.5</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168</v>
      </c>
      <c r="D150" s="289">
        <v>1533840.4377240054</v>
      </c>
      <c r="E150" s="289">
        <v>1534008.4377240054</v>
      </c>
      <c r="F150" s="290">
        <v>1197.2225000000003</v>
      </c>
      <c r="G150" s="290">
        <v>3785.3721020000003</v>
      </c>
      <c r="H150" s="179">
        <v>0.29235898067348232</v>
      </c>
      <c r="I150" s="34"/>
    </row>
    <row r="151" spans="2:11" ht="10.5" customHeight="1" x14ac:dyDescent="0.2">
      <c r="B151" s="41" t="s">
        <v>120</v>
      </c>
      <c r="C151" s="293">
        <v>37360489.859999746</v>
      </c>
      <c r="D151" s="293">
        <v>6779417.412799038</v>
      </c>
      <c r="E151" s="293">
        <v>44139907.272798792</v>
      </c>
      <c r="F151" s="294">
        <v>6509.6025</v>
      </c>
      <c r="G151" s="294">
        <v>269015.85310199985</v>
      </c>
      <c r="H151" s="286">
        <v>0.14815546906617061</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31.3.2024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314717143.53000093</v>
      </c>
      <c r="D164" s="289">
        <v>32493227.739999976</v>
      </c>
      <c r="E164" s="289">
        <v>347210371.27000093</v>
      </c>
      <c r="F164" s="290">
        <v>391801.98999999976</v>
      </c>
      <c r="G164" s="290">
        <v>2846498.2599999993</v>
      </c>
      <c r="H164" s="179">
        <v>-0.12034086049221759</v>
      </c>
      <c r="I164" s="36"/>
      <c r="J164" s="5"/>
    </row>
    <row r="165" spans="1:10" s="28" customFormat="1" ht="10.5" customHeight="1" x14ac:dyDescent="0.2">
      <c r="A165" s="24"/>
      <c r="B165" s="16" t="s">
        <v>117</v>
      </c>
      <c r="C165" s="289">
        <v>186251336.88999987</v>
      </c>
      <c r="D165" s="289">
        <v>24126905.490000002</v>
      </c>
      <c r="E165" s="289">
        <v>210378242.37999988</v>
      </c>
      <c r="F165" s="290">
        <v>8041.4400000000014</v>
      </c>
      <c r="G165" s="290">
        <v>1485555.69</v>
      </c>
      <c r="H165" s="179">
        <v>-0.15633370021713544</v>
      </c>
      <c r="I165" s="36"/>
      <c r="J165" s="5"/>
    </row>
    <row r="166" spans="1:10" s="28" customFormat="1" ht="10.5" customHeight="1" x14ac:dyDescent="0.2">
      <c r="A166" s="24"/>
      <c r="B166" s="16" t="s">
        <v>118</v>
      </c>
      <c r="C166" s="289">
        <v>5626284.0499999924</v>
      </c>
      <c r="D166" s="289">
        <v>114867012.38999999</v>
      </c>
      <c r="E166" s="289">
        <v>120493296.43999998</v>
      </c>
      <c r="F166" s="290"/>
      <c r="G166" s="290">
        <v>640225.11999999988</v>
      </c>
      <c r="H166" s="179">
        <v>1.0342267421226126E-2</v>
      </c>
      <c r="I166" s="36"/>
      <c r="J166" s="5"/>
    </row>
    <row r="167" spans="1:10" s="28" customFormat="1" ht="10.5" customHeight="1" x14ac:dyDescent="0.2">
      <c r="A167" s="24"/>
      <c r="B167" s="16" t="s">
        <v>166</v>
      </c>
      <c r="C167" s="289">
        <v>54886325.64999944</v>
      </c>
      <c r="D167" s="289">
        <v>4401505.0499999849</v>
      </c>
      <c r="E167" s="289">
        <v>59287830.699999422</v>
      </c>
      <c r="F167" s="290">
        <v>5710.119999999999</v>
      </c>
      <c r="G167" s="290">
        <v>452417.03999999986</v>
      </c>
      <c r="H167" s="179">
        <v>-9.8640712973343203E-2</v>
      </c>
      <c r="I167" s="36"/>
      <c r="J167" s="5"/>
    </row>
    <row r="168" spans="1:10" s="28" customFormat="1" ht="10.5" customHeight="1" x14ac:dyDescent="0.2">
      <c r="A168" s="24"/>
      <c r="B168" s="16" t="s">
        <v>22</v>
      </c>
      <c r="C168" s="289">
        <v>37161416.050000399</v>
      </c>
      <c r="D168" s="289">
        <v>4168261.7399999988</v>
      </c>
      <c r="E168" s="289">
        <v>41329677.790000401</v>
      </c>
      <c r="F168" s="290">
        <v>1720.2</v>
      </c>
      <c r="G168" s="290">
        <v>279711.29000000021</v>
      </c>
      <c r="H168" s="179">
        <v>-0.13446294785211765</v>
      </c>
      <c r="I168" s="36"/>
      <c r="J168" s="5"/>
    </row>
    <row r="169" spans="1:10" s="28" customFormat="1" ht="10.5" customHeight="1" x14ac:dyDescent="0.2">
      <c r="A169" s="24"/>
      <c r="B169" s="16" t="s">
        <v>115</v>
      </c>
      <c r="C169" s="289">
        <v>31463868.599999797</v>
      </c>
      <c r="D169" s="289">
        <v>26228061.700000022</v>
      </c>
      <c r="E169" s="289">
        <v>57691930.299999818</v>
      </c>
      <c r="F169" s="290">
        <v>3142535.7800000035</v>
      </c>
      <c r="G169" s="290">
        <v>356458.89999999991</v>
      </c>
      <c r="H169" s="179">
        <v>-2.7054165233172056E-2</v>
      </c>
      <c r="I169" s="36"/>
      <c r="J169" s="5"/>
    </row>
    <row r="170" spans="1:10" s="28" customFormat="1" ht="10.5" customHeight="1" x14ac:dyDescent="0.2">
      <c r="A170" s="24"/>
      <c r="B170" s="16" t="s">
        <v>114</v>
      </c>
      <c r="C170" s="289">
        <v>366674.75999999937</v>
      </c>
      <c r="D170" s="289">
        <v>20084929.100000173</v>
      </c>
      <c r="E170" s="289">
        <v>20451603.860000171</v>
      </c>
      <c r="F170" s="290">
        <v>1533.82</v>
      </c>
      <c r="G170" s="290">
        <v>127033.83000000019</v>
      </c>
      <c r="H170" s="179">
        <v>6.5348799535972724E-2</v>
      </c>
      <c r="I170" s="36"/>
      <c r="J170" s="5"/>
    </row>
    <row r="171" spans="1:10" s="28" customFormat="1" ht="10.5" customHeight="1" x14ac:dyDescent="0.2">
      <c r="A171" s="24"/>
      <c r="B171" s="16" t="s">
        <v>100</v>
      </c>
      <c r="C171" s="289">
        <v>10991.460000000008</v>
      </c>
      <c r="D171" s="289">
        <v>10165.84</v>
      </c>
      <c r="E171" s="289">
        <v>21157.30000000001</v>
      </c>
      <c r="F171" s="290"/>
      <c r="G171" s="290">
        <v>134.4</v>
      </c>
      <c r="H171" s="179">
        <v>0.53275005089292682</v>
      </c>
      <c r="I171" s="36"/>
      <c r="J171" s="5"/>
    </row>
    <row r="172" spans="1:10" s="28" customFormat="1" ht="10.5" customHeight="1" x14ac:dyDescent="0.2">
      <c r="A172" s="24"/>
      <c r="B172" s="16" t="s">
        <v>283</v>
      </c>
      <c r="C172" s="289"/>
      <c r="D172" s="289">
        <v>-33240</v>
      </c>
      <c r="E172" s="289">
        <v>-33240</v>
      </c>
      <c r="F172" s="290"/>
      <c r="G172" s="290">
        <v>-168</v>
      </c>
      <c r="H172" s="179">
        <v>0.14273927392739272</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376209.45495500002</v>
      </c>
      <c r="E174" s="289">
        <v>376209.45495500002</v>
      </c>
      <c r="F174" s="290"/>
      <c r="G174" s="290"/>
      <c r="H174" s="179">
        <v>-0.21024759867353482</v>
      </c>
      <c r="I174" s="36"/>
      <c r="J174" s="5"/>
    </row>
    <row r="175" spans="1:10" s="28" customFormat="1" ht="12.75" customHeight="1" x14ac:dyDescent="0.2">
      <c r="A175" s="24"/>
      <c r="B175" s="16" t="s">
        <v>374</v>
      </c>
      <c r="C175" s="289">
        <v>393914.67000000004</v>
      </c>
      <c r="D175" s="289">
        <v>322093.29999999981</v>
      </c>
      <c r="E175" s="289">
        <v>716007.96999999986</v>
      </c>
      <c r="F175" s="290"/>
      <c r="G175" s="290">
        <v>2154</v>
      </c>
      <c r="H175" s="179">
        <v>-3.5382307445123162E-3</v>
      </c>
      <c r="I175" s="36"/>
      <c r="J175" s="5"/>
    </row>
    <row r="176" spans="1:10" s="28" customFormat="1" ht="12.75" customHeight="1" x14ac:dyDescent="0.2">
      <c r="A176" s="24"/>
      <c r="B176" s="574" t="s">
        <v>451</v>
      </c>
      <c r="C176" s="289"/>
      <c r="D176" s="289">
        <v>3672.78</v>
      </c>
      <c r="E176" s="289">
        <v>3672.78</v>
      </c>
      <c r="F176" s="290"/>
      <c r="G176" s="290"/>
      <c r="H176" s="179">
        <v>-0.30572578968261466</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120517</v>
      </c>
      <c r="E178" s="289">
        <v>120517</v>
      </c>
      <c r="F178" s="290"/>
      <c r="G178" s="290">
        <v>198</v>
      </c>
      <c r="H178" s="179">
        <v>0.30490450366756372</v>
      </c>
      <c r="I178" s="36"/>
    </row>
    <row r="179" spans="1:11" s="28" customFormat="1" ht="14.25" customHeight="1" x14ac:dyDescent="0.2">
      <c r="A179" s="24"/>
      <c r="B179" s="35" t="s">
        <v>119</v>
      </c>
      <c r="C179" s="291">
        <v>630877955.66000044</v>
      </c>
      <c r="D179" s="291">
        <v>227169321.58495516</v>
      </c>
      <c r="E179" s="291">
        <v>858047277.24495554</v>
      </c>
      <c r="F179" s="292">
        <v>3551343.3500000029</v>
      </c>
      <c r="G179" s="292">
        <v>6190218.5300000003</v>
      </c>
      <c r="H179" s="178">
        <v>-0.10305095082179039</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60860271.719999932</v>
      </c>
      <c r="D182" s="289">
        <v>39716626.032600023</v>
      </c>
      <c r="E182" s="289">
        <v>100576897.75259995</v>
      </c>
      <c r="F182" s="290"/>
      <c r="G182" s="290">
        <v>341673.40125</v>
      </c>
      <c r="H182" s="179">
        <v>0.18504639890912222</v>
      </c>
      <c r="I182" s="36"/>
      <c r="J182" s="5"/>
    </row>
    <row r="183" spans="1:11" s="28" customFormat="1" ht="10.5" customHeight="1" x14ac:dyDescent="0.2">
      <c r="A183" s="24"/>
      <c r="B183" s="16" t="s">
        <v>387</v>
      </c>
      <c r="C183" s="289">
        <v>14808.975674999992</v>
      </c>
      <c r="D183" s="289">
        <v>236316.91107999979</v>
      </c>
      <c r="E183" s="289">
        <v>251125.88675499981</v>
      </c>
      <c r="F183" s="290"/>
      <c r="G183" s="290">
        <v>440.94560000000007</v>
      </c>
      <c r="H183" s="179">
        <v>0.26348319952937338</v>
      </c>
      <c r="I183" s="36"/>
      <c r="J183" s="5"/>
    </row>
    <row r="184" spans="1:11" s="28" customFormat="1" ht="10.5" customHeight="1" x14ac:dyDescent="0.2">
      <c r="A184" s="24"/>
      <c r="B184" s="16" t="s">
        <v>104</v>
      </c>
      <c r="C184" s="289">
        <v>54338474.640000045</v>
      </c>
      <c r="D184" s="289">
        <v>33283222.430000003</v>
      </c>
      <c r="E184" s="289">
        <v>87621697.070000038</v>
      </c>
      <c r="F184" s="290"/>
      <c r="G184" s="290">
        <v>431244.05000000005</v>
      </c>
      <c r="H184" s="179">
        <v>7.0713659086687919E-2</v>
      </c>
      <c r="I184" s="36"/>
      <c r="J184" s="5"/>
    </row>
    <row r="185" spans="1:11" s="28" customFormat="1" ht="10.5" customHeight="1" x14ac:dyDescent="0.2">
      <c r="A185" s="24"/>
      <c r="B185" s="33" t="s">
        <v>106</v>
      </c>
      <c r="C185" s="289">
        <v>43913333.280000016</v>
      </c>
      <c r="D185" s="289">
        <v>30857663.810000006</v>
      </c>
      <c r="E185" s="289">
        <v>74770997.090000033</v>
      </c>
      <c r="F185" s="290"/>
      <c r="G185" s="290">
        <v>401906.12000000005</v>
      </c>
      <c r="H185" s="179">
        <v>9.1546629130087931E-2</v>
      </c>
      <c r="I185" s="36"/>
      <c r="J185" s="5"/>
    </row>
    <row r="186" spans="1:11" s="28" customFormat="1" ht="10.5" customHeight="1" x14ac:dyDescent="0.2">
      <c r="A186" s="24"/>
      <c r="B186" s="33" t="s">
        <v>304</v>
      </c>
      <c r="C186" s="289">
        <v>1008542.5700000008</v>
      </c>
      <c r="D186" s="289">
        <v>2619519.5699999998</v>
      </c>
      <c r="E186" s="289">
        <v>3628062.1400000006</v>
      </c>
      <c r="F186" s="290"/>
      <c r="G186" s="290">
        <v>44612.37</v>
      </c>
      <c r="H186" s="179">
        <v>0.25321695766662788</v>
      </c>
      <c r="I186" s="36"/>
      <c r="J186" s="5"/>
    </row>
    <row r="187" spans="1:11" s="28" customFormat="1" ht="10.5" customHeight="1" x14ac:dyDescent="0.2">
      <c r="A187" s="24"/>
      <c r="B187" s="33" t="s">
        <v>305</v>
      </c>
      <c r="C187" s="289">
        <v>1757.3700000000001</v>
      </c>
      <c r="D187" s="289">
        <v>3984.5</v>
      </c>
      <c r="E187" s="289">
        <v>5741.87</v>
      </c>
      <c r="F187" s="290"/>
      <c r="G187" s="290"/>
      <c r="H187" s="179">
        <v>0.36166847293794602</v>
      </c>
      <c r="I187" s="36"/>
      <c r="J187" s="5"/>
    </row>
    <row r="188" spans="1:11" s="28" customFormat="1" ht="10.5" customHeight="1" x14ac:dyDescent="0.2">
      <c r="A188" s="24"/>
      <c r="B188" s="33" t="s">
        <v>306</v>
      </c>
      <c r="C188" s="289">
        <v>10463.639999999996</v>
      </c>
      <c r="D188" s="289">
        <v>695661.2299999994</v>
      </c>
      <c r="E188" s="289">
        <v>706124.86999999941</v>
      </c>
      <c r="F188" s="290"/>
      <c r="G188" s="290">
        <v>8674.2800000000007</v>
      </c>
      <c r="H188" s="179">
        <v>-0.35316573731218714</v>
      </c>
      <c r="I188" s="36"/>
      <c r="J188" s="5"/>
    </row>
    <row r="189" spans="1:11" s="28" customFormat="1" ht="10.5" customHeight="1" x14ac:dyDescent="0.2">
      <c r="A189" s="24"/>
      <c r="B189" s="33" t="s">
        <v>307</v>
      </c>
      <c r="C189" s="289">
        <v>5578894.7199999904</v>
      </c>
      <c r="D189" s="289">
        <v>2780814.5699999975</v>
      </c>
      <c r="E189" s="289">
        <v>8359709.2899999879</v>
      </c>
      <c r="F189" s="290"/>
      <c r="G189" s="290">
        <v>38898.759999999987</v>
      </c>
      <c r="H189" s="179">
        <v>7.0753943800442309E-2</v>
      </c>
      <c r="I189" s="36"/>
      <c r="J189" s="5"/>
    </row>
    <row r="190" spans="1:11" s="28" customFormat="1" ht="10.5" customHeight="1" x14ac:dyDescent="0.2">
      <c r="A190" s="24"/>
      <c r="B190" s="33" t="s">
        <v>308</v>
      </c>
      <c r="C190" s="289">
        <v>7564932.7200000295</v>
      </c>
      <c r="D190" s="289">
        <v>2790201.6399999983</v>
      </c>
      <c r="E190" s="289">
        <v>10355134.360000027</v>
      </c>
      <c r="F190" s="290"/>
      <c r="G190" s="290">
        <v>47571.72</v>
      </c>
      <c r="H190" s="179">
        <v>3.213533754676634E-2</v>
      </c>
      <c r="I190" s="36"/>
      <c r="J190" s="5"/>
    </row>
    <row r="191" spans="1:11" s="28" customFormat="1" ht="10.5" customHeight="1" x14ac:dyDescent="0.2">
      <c r="A191" s="24"/>
      <c r="B191" s="33" t="s">
        <v>309</v>
      </c>
      <c r="C191" s="289">
        <v>29748742.259999994</v>
      </c>
      <c r="D191" s="289">
        <v>21967482.300000012</v>
      </c>
      <c r="E191" s="289">
        <v>51716224.56000001</v>
      </c>
      <c r="F191" s="290"/>
      <c r="G191" s="290">
        <v>262148.99000000005</v>
      </c>
      <c r="H191" s="179">
        <v>0.10814633385150718</v>
      </c>
      <c r="I191" s="36"/>
      <c r="J191" s="5"/>
    </row>
    <row r="192" spans="1:11" ht="10.5" customHeight="1" x14ac:dyDescent="0.2">
      <c r="B192" s="33" t="s">
        <v>105</v>
      </c>
      <c r="C192" s="289">
        <v>10425141.360000033</v>
      </c>
      <c r="D192" s="289">
        <v>2425558.6199999955</v>
      </c>
      <c r="E192" s="289">
        <v>12850699.980000028</v>
      </c>
      <c r="F192" s="290"/>
      <c r="G192" s="290">
        <v>29337.930000000015</v>
      </c>
      <c r="H192" s="179">
        <v>-3.6303976418854633E-2</v>
      </c>
      <c r="I192" s="34"/>
    </row>
    <row r="193" spans="1:10" ht="10.5" customHeight="1" x14ac:dyDescent="0.2">
      <c r="B193" s="16" t="s">
        <v>116</v>
      </c>
      <c r="C193" s="289">
        <v>60634642.849999949</v>
      </c>
      <c r="D193" s="289">
        <v>7458499.2999999868</v>
      </c>
      <c r="E193" s="289">
        <v>68093142.149999946</v>
      </c>
      <c r="F193" s="290"/>
      <c r="G193" s="290">
        <v>194613.65000000002</v>
      </c>
      <c r="H193" s="179">
        <v>-7.1375225212398474E-2</v>
      </c>
      <c r="I193" s="34"/>
    </row>
    <row r="194" spans="1:10" ht="10.5" customHeight="1" x14ac:dyDescent="0.2">
      <c r="B194" s="16" t="s">
        <v>117</v>
      </c>
      <c r="C194" s="289">
        <v>39691532.26000002</v>
      </c>
      <c r="D194" s="289">
        <v>7100901.3600000003</v>
      </c>
      <c r="E194" s="289">
        <v>46792433.62000002</v>
      </c>
      <c r="F194" s="290"/>
      <c r="G194" s="290">
        <v>123367.18999999997</v>
      </c>
      <c r="H194" s="179">
        <v>-0.10250878342290159</v>
      </c>
      <c r="I194" s="34"/>
    </row>
    <row r="195" spans="1:10" ht="10.5" customHeight="1" x14ac:dyDescent="0.2">
      <c r="B195" s="16" t="s">
        <v>118</v>
      </c>
      <c r="C195" s="289">
        <v>648503.55999999878</v>
      </c>
      <c r="D195" s="289">
        <v>12446139.699999999</v>
      </c>
      <c r="E195" s="289">
        <v>13094643.259999998</v>
      </c>
      <c r="F195" s="290"/>
      <c r="G195" s="290">
        <v>10334.030000000001</v>
      </c>
      <c r="H195" s="179">
        <v>7.5396564004929001E-2</v>
      </c>
      <c r="I195" s="34"/>
    </row>
    <row r="196" spans="1:10" s="28" customFormat="1" ht="10.5" customHeight="1" x14ac:dyDescent="0.2">
      <c r="A196" s="24"/>
      <c r="B196" s="16" t="s">
        <v>115</v>
      </c>
      <c r="C196" s="289">
        <v>5927870.4999999972</v>
      </c>
      <c r="D196" s="289">
        <v>7852269.6599999964</v>
      </c>
      <c r="E196" s="289">
        <v>13780140.159999993</v>
      </c>
      <c r="F196" s="290"/>
      <c r="G196" s="290">
        <v>32228.639999999992</v>
      </c>
      <c r="H196" s="179">
        <v>-8.9711036245151421E-3</v>
      </c>
      <c r="I196" s="36"/>
      <c r="J196" s="5"/>
    </row>
    <row r="197" spans="1:10" s="28" customFormat="1" ht="10.5" customHeight="1" x14ac:dyDescent="0.2">
      <c r="A197" s="24"/>
      <c r="B197" s="16" t="s">
        <v>114</v>
      </c>
      <c r="C197" s="289">
        <v>48790.410000000047</v>
      </c>
      <c r="D197" s="289">
        <v>6351507.3099999605</v>
      </c>
      <c r="E197" s="289">
        <v>6400297.7199999606</v>
      </c>
      <c r="F197" s="290"/>
      <c r="G197" s="290">
        <v>15897.599999999993</v>
      </c>
      <c r="H197" s="179">
        <v>3.4827051086256278E-2</v>
      </c>
      <c r="I197" s="36"/>
      <c r="J197" s="5"/>
    </row>
    <row r="198" spans="1:10" s="28" customFormat="1" ht="10.5" customHeight="1" x14ac:dyDescent="0.2">
      <c r="A198" s="24"/>
      <c r="B198" s="16" t="s">
        <v>95</v>
      </c>
      <c r="C198" s="289">
        <v>402183.26000000077</v>
      </c>
      <c r="D198" s="289">
        <v>2204334.7999999998</v>
      </c>
      <c r="E198" s="289">
        <v>2606518.0600000005</v>
      </c>
      <c r="F198" s="290"/>
      <c r="G198" s="290">
        <v>8202.7199999999993</v>
      </c>
      <c r="H198" s="179">
        <v>3.0781684206113047E-2</v>
      </c>
      <c r="I198" s="36"/>
      <c r="J198" s="5"/>
    </row>
    <row r="199" spans="1:10" ht="10.5" customHeight="1" x14ac:dyDescent="0.2">
      <c r="B199" s="16" t="s">
        <v>381</v>
      </c>
      <c r="C199" s="289">
        <v>28384496.920000009</v>
      </c>
      <c r="D199" s="289">
        <v>4200286.5599999996</v>
      </c>
      <c r="E199" s="289">
        <v>32584783.480000012</v>
      </c>
      <c r="F199" s="290"/>
      <c r="G199" s="290">
        <v>183901.10000000003</v>
      </c>
      <c r="H199" s="179">
        <v>0.7147577522406181</v>
      </c>
      <c r="I199" s="20"/>
    </row>
    <row r="200" spans="1:10" ht="10.5" customHeight="1" x14ac:dyDescent="0.2">
      <c r="B200" s="16" t="s">
        <v>418</v>
      </c>
      <c r="C200" s="289"/>
      <c r="D200" s="289">
        <v>16198.600000000002</v>
      </c>
      <c r="E200" s="289">
        <v>16198.600000000002</v>
      </c>
      <c r="F200" s="290"/>
      <c r="G200" s="290"/>
      <c r="H200" s="179">
        <v>-0.17744269746813224</v>
      </c>
      <c r="I200" s="34"/>
    </row>
    <row r="201" spans="1:10" ht="10.5" customHeight="1" x14ac:dyDescent="0.2">
      <c r="B201" s="16" t="s">
        <v>441</v>
      </c>
      <c r="C201" s="289"/>
      <c r="D201" s="289">
        <v>1194273.4669020001</v>
      </c>
      <c r="E201" s="289">
        <v>1194273.4669020001</v>
      </c>
      <c r="F201" s="290"/>
      <c r="G201" s="290"/>
      <c r="H201" s="179">
        <v>0.21793630177374479</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1040613.21978</v>
      </c>
      <c r="E203" s="289">
        <v>1040613.21978</v>
      </c>
      <c r="F203" s="290"/>
      <c r="G203" s="290"/>
      <c r="H203" s="179">
        <v>0.28071283066915043</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203448.24999999991</v>
      </c>
      <c r="D207" s="289">
        <v>1234870.48</v>
      </c>
      <c r="E207" s="289">
        <v>1438318.7299999997</v>
      </c>
      <c r="F207" s="290"/>
      <c r="G207" s="290">
        <v>5397.1799999999994</v>
      </c>
      <c r="H207" s="179">
        <v>0.12065427125272321</v>
      </c>
      <c r="I207" s="34"/>
    </row>
    <row r="208" spans="1:10" ht="10.5" customHeight="1" x14ac:dyDescent="0.2">
      <c r="B208" s="16" t="s">
        <v>388</v>
      </c>
      <c r="C208" s="289">
        <v>6358.2743250000085</v>
      </c>
      <c r="D208" s="289">
        <v>177640.28892000022</v>
      </c>
      <c r="E208" s="289">
        <v>183998.5632450002</v>
      </c>
      <c r="F208" s="290"/>
      <c r="G208" s="290">
        <v>228.55440000000002</v>
      </c>
      <c r="H208" s="179">
        <v>0.12889568009836849</v>
      </c>
      <c r="I208" s="34"/>
    </row>
    <row r="209" spans="1:10" ht="10.5" customHeight="1" x14ac:dyDescent="0.2">
      <c r="B209" s="16" t="s">
        <v>94</v>
      </c>
      <c r="C209" s="289">
        <v>2756.3000000000006</v>
      </c>
      <c r="D209" s="289">
        <v>67381</v>
      </c>
      <c r="E209" s="289">
        <v>70137.3</v>
      </c>
      <c r="F209" s="290"/>
      <c r="G209" s="290"/>
      <c r="H209" s="179">
        <v>-0.29326656826699149</v>
      </c>
      <c r="I209" s="34"/>
    </row>
    <row r="210" spans="1:10" ht="10.5" customHeight="1" x14ac:dyDescent="0.2">
      <c r="B210" s="16" t="s">
        <v>92</v>
      </c>
      <c r="C210" s="289">
        <v>79231.94</v>
      </c>
      <c r="D210" s="289">
        <v>11399.190000000002</v>
      </c>
      <c r="E210" s="289">
        <v>90631.13</v>
      </c>
      <c r="F210" s="290"/>
      <c r="G210" s="290">
        <v>109.03999999999999</v>
      </c>
      <c r="H210" s="179">
        <v>-7.6601810080598742E-3</v>
      </c>
      <c r="I210" s="34"/>
    </row>
    <row r="211" spans="1:10" s="28" customFormat="1" ht="10.5" customHeight="1" x14ac:dyDescent="0.2">
      <c r="A211" s="24"/>
      <c r="B211" s="16" t="s">
        <v>93</v>
      </c>
      <c r="C211" s="289">
        <v>82253.140000000014</v>
      </c>
      <c r="D211" s="289">
        <v>11265</v>
      </c>
      <c r="E211" s="289">
        <v>93518.140000000014</v>
      </c>
      <c r="F211" s="290"/>
      <c r="G211" s="290"/>
      <c r="H211" s="179">
        <v>1.4014540858702684E-2</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347355.91000000021</v>
      </c>
      <c r="D213" s="289">
        <v>35141.340000000004</v>
      </c>
      <c r="E213" s="289">
        <v>382497.25000000023</v>
      </c>
      <c r="F213" s="290"/>
      <c r="G213" s="290">
        <v>718.84</v>
      </c>
      <c r="H213" s="179">
        <v>0.23248834935692475</v>
      </c>
      <c r="I213" s="34"/>
    </row>
    <row r="214" spans="1:10" ht="10.5" customHeight="1" x14ac:dyDescent="0.2">
      <c r="B214" s="16" t="s">
        <v>107</v>
      </c>
      <c r="C214" s="289"/>
      <c r="D214" s="289">
        <v>500</v>
      </c>
      <c r="E214" s="289">
        <v>500</v>
      </c>
      <c r="F214" s="290"/>
      <c r="G214" s="290"/>
      <c r="H214" s="179">
        <v>0</v>
      </c>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500</v>
      </c>
      <c r="E217" s="289">
        <v>500</v>
      </c>
      <c r="F217" s="290"/>
      <c r="G217" s="290"/>
      <c r="H217" s="179">
        <v>0</v>
      </c>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20173.159999999996</v>
      </c>
      <c r="D219" s="289">
        <v>345.9</v>
      </c>
      <c r="E219" s="289">
        <v>20519.059999999998</v>
      </c>
      <c r="F219" s="290"/>
      <c r="G219" s="290">
        <v>29.400000000000002</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38284.99</v>
      </c>
      <c r="D222" s="295">
        <v>15939.210000000001</v>
      </c>
      <c r="E222" s="295">
        <v>54224.2</v>
      </c>
      <c r="F222" s="296"/>
      <c r="G222" s="296">
        <v>976</v>
      </c>
      <c r="H222" s="190">
        <v>0.88802990530289194</v>
      </c>
      <c r="I222" s="47"/>
      <c r="J222" s="5"/>
    </row>
    <row r="223" spans="1:10" s="28" customFormat="1" ht="10.5" customHeight="1" x14ac:dyDescent="0.2">
      <c r="A223" s="24"/>
      <c r="B223" s="269" t="s">
        <v>382</v>
      </c>
      <c r="C223" s="295"/>
      <c r="D223" s="295">
        <v>25</v>
      </c>
      <c r="E223" s="295">
        <v>25</v>
      </c>
      <c r="F223" s="296"/>
      <c r="G223" s="296"/>
      <c r="H223" s="190">
        <v>0</v>
      </c>
      <c r="I223" s="47"/>
      <c r="J223" s="5"/>
    </row>
    <row r="224" spans="1:10" s="28" customFormat="1" ht="10.5" customHeight="1" x14ac:dyDescent="0.2">
      <c r="A224" s="24"/>
      <c r="B224" s="268" t="s">
        <v>255</v>
      </c>
      <c r="C224" s="295"/>
      <c r="D224" s="295">
        <v>600</v>
      </c>
      <c r="E224" s="295">
        <v>600</v>
      </c>
      <c r="F224" s="296"/>
      <c r="G224" s="296"/>
      <c r="H224" s="190">
        <v>1</v>
      </c>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8781731.805652</v>
      </c>
      <c r="E228" s="295">
        <v>8781731.805652</v>
      </c>
      <c r="F228" s="296"/>
      <c r="G228" s="296"/>
      <c r="H228" s="190">
        <v>0.35627329882220371</v>
      </c>
      <c r="I228" s="47"/>
      <c r="J228" s="5"/>
    </row>
    <row r="229" spans="1:11" s="28" customFormat="1" ht="10.5" customHeight="1" x14ac:dyDescent="0.2">
      <c r="A229" s="24"/>
      <c r="B229" s="16" t="s">
        <v>489</v>
      </c>
      <c r="C229" s="295"/>
      <c r="D229" s="295">
        <v>34641.777900000001</v>
      </c>
      <c r="E229" s="295">
        <v>34641.777900000001</v>
      </c>
      <c r="F229" s="296"/>
      <c r="G229" s="296"/>
      <c r="H229" s="190"/>
      <c r="I229" s="47"/>
      <c r="J229" s="5"/>
    </row>
    <row r="230" spans="1:11" s="28" customFormat="1" ht="10.5" customHeight="1" x14ac:dyDescent="0.2">
      <c r="A230" s="24"/>
      <c r="B230" s="16" t="s">
        <v>487</v>
      </c>
      <c r="C230" s="295"/>
      <c r="D230" s="295">
        <v>9708.7918000000009</v>
      </c>
      <c r="E230" s="295">
        <v>9708.7918000000009</v>
      </c>
      <c r="F230" s="296"/>
      <c r="G230" s="296"/>
      <c r="H230" s="190">
        <v>-0.33713424434397621</v>
      </c>
      <c r="I230" s="47"/>
      <c r="J230" s="5"/>
    </row>
    <row r="231" spans="1:11" s="28" customFormat="1" ht="10.5" customHeight="1" x14ac:dyDescent="0.2">
      <c r="A231" s="24"/>
      <c r="B231" s="16" t="s">
        <v>374</v>
      </c>
      <c r="C231" s="295">
        <v>41917.800000000003</v>
      </c>
      <c r="D231" s="295">
        <v>26948.100000000068</v>
      </c>
      <c r="E231" s="295">
        <v>68865.900000000067</v>
      </c>
      <c r="F231" s="296"/>
      <c r="G231" s="296">
        <v>294</v>
      </c>
      <c r="H231" s="190">
        <v>4.9604084271385185E-2</v>
      </c>
      <c r="I231" s="47"/>
      <c r="J231" s="5"/>
    </row>
    <row r="232" spans="1:11" s="28" customFormat="1" ht="10.5" customHeight="1" x14ac:dyDescent="0.2">
      <c r="A232" s="24"/>
      <c r="B232" s="16" t="s">
        <v>420</v>
      </c>
      <c r="C232" s="295"/>
      <c r="D232" s="295">
        <v>416757.82850000006</v>
      </c>
      <c r="E232" s="295">
        <v>416757.82850000006</v>
      </c>
      <c r="F232" s="296"/>
      <c r="G232" s="296"/>
      <c r="H232" s="190"/>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99947.139999999941</v>
      </c>
      <c r="D235" s="295">
        <v>443733.38433900016</v>
      </c>
      <c r="E235" s="295">
        <v>543680.52433900011</v>
      </c>
      <c r="F235" s="296"/>
      <c r="G235" s="296">
        <v>1987.4889200000002</v>
      </c>
      <c r="H235" s="190">
        <v>0.1827687234376778</v>
      </c>
      <c r="I235" s="47"/>
      <c r="J235" s="5"/>
    </row>
    <row r="236" spans="1:11" s="28" customFormat="1" ht="10.5" customHeight="1" x14ac:dyDescent="0.2">
      <c r="A236" s="24"/>
      <c r="B236" s="16" t="s">
        <v>283</v>
      </c>
      <c r="C236" s="295"/>
      <c r="D236" s="295">
        <v>-305496</v>
      </c>
      <c r="E236" s="295">
        <v>-305496</v>
      </c>
      <c r="F236" s="296"/>
      <c r="G236" s="296">
        <v>-648</v>
      </c>
      <c r="H236" s="190">
        <v>0.17817475009255834</v>
      </c>
      <c r="I236" s="47"/>
      <c r="J236" s="5"/>
    </row>
    <row r="237" spans="1:11" s="28" customFormat="1" ht="12.75" customHeight="1" x14ac:dyDescent="0.2">
      <c r="A237" s="24"/>
      <c r="B237" s="16" t="s">
        <v>279</v>
      </c>
      <c r="C237" s="295">
        <v>43</v>
      </c>
      <c r="D237" s="295">
        <v>-4847804</v>
      </c>
      <c r="E237" s="295">
        <v>-4847761</v>
      </c>
      <c r="F237" s="296"/>
      <c r="G237" s="296">
        <v>-20599</v>
      </c>
      <c r="H237" s="190">
        <v>0.20000113867107672</v>
      </c>
      <c r="I237" s="47"/>
    </row>
    <row r="238" spans="1:11" ht="10.5" customHeight="1" x14ac:dyDescent="0.2">
      <c r="B238" s="35" t="s">
        <v>245</v>
      </c>
      <c r="C238" s="297">
        <v>251873345.00000006</v>
      </c>
      <c r="D238" s="297">
        <v>129216518.44747296</v>
      </c>
      <c r="E238" s="297">
        <v>381089863.44747299</v>
      </c>
      <c r="F238" s="298"/>
      <c r="G238" s="298">
        <v>1330396.83017</v>
      </c>
      <c r="H238" s="180">
        <v>7.9485286834098501E-2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1289787846.2100108</v>
      </c>
      <c r="D241" s="295">
        <v>700531496.54571688</v>
      </c>
      <c r="E241" s="295">
        <v>1990319342.7557273</v>
      </c>
      <c r="F241" s="296">
        <v>73611237.009999946</v>
      </c>
      <c r="G241" s="296">
        <v>11465588.11725001</v>
      </c>
      <c r="H241" s="190">
        <v>5.0284804961394647E-2</v>
      </c>
      <c r="I241" s="47"/>
    </row>
    <row r="242" spans="2:9" ht="10.5" customHeight="1" x14ac:dyDescent="0.2">
      <c r="B242" s="16" t="s">
        <v>387</v>
      </c>
      <c r="C242" s="295">
        <v>254592.64645599946</v>
      </c>
      <c r="D242" s="295">
        <v>7531758.6918719951</v>
      </c>
      <c r="E242" s="295">
        <v>7786351.3383279946</v>
      </c>
      <c r="F242" s="296">
        <v>107727.69569999995</v>
      </c>
      <c r="G242" s="296">
        <v>3820.3827500000007</v>
      </c>
      <c r="H242" s="190">
        <v>0.14097554339890883</v>
      </c>
      <c r="I242" s="47"/>
    </row>
    <row r="243" spans="2:9" ht="10.5" customHeight="1" x14ac:dyDescent="0.2">
      <c r="B243" s="16" t="s">
        <v>104</v>
      </c>
      <c r="C243" s="295">
        <v>948060246.56000125</v>
      </c>
      <c r="D243" s="295">
        <v>1609344963.3099997</v>
      </c>
      <c r="E243" s="295">
        <v>2557405209.8700013</v>
      </c>
      <c r="F243" s="296">
        <v>750715442.51999986</v>
      </c>
      <c r="G243" s="296">
        <v>15290848.359999999</v>
      </c>
      <c r="H243" s="190">
        <v>3.5425032355870911E-2</v>
      </c>
      <c r="I243" s="47"/>
    </row>
    <row r="244" spans="2:9" ht="10.5" customHeight="1" x14ac:dyDescent="0.2">
      <c r="B244" s="33" t="s">
        <v>106</v>
      </c>
      <c r="C244" s="295">
        <v>871339265.76000214</v>
      </c>
      <c r="D244" s="295">
        <v>1591901954.5999999</v>
      </c>
      <c r="E244" s="295">
        <v>2463241220.360002</v>
      </c>
      <c r="F244" s="296">
        <v>740964879.23000002</v>
      </c>
      <c r="G244" s="296">
        <v>14670593.259999998</v>
      </c>
      <c r="H244" s="190">
        <v>3.9316598441237582E-2</v>
      </c>
      <c r="I244" s="47"/>
    </row>
    <row r="245" spans="2:9" ht="10.5" customHeight="1" x14ac:dyDescent="0.2">
      <c r="B245" s="33" t="s">
        <v>304</v>
      </c>
      <c r="C245" s="295">
        <v>23414013.820000041</v>
      </c>
      <c r="D245" s="295">
        <v>374292643.40000063</v>
      </c>
      <c r="E245" s="295">
        <v>397706657.22000062</v>
      </c>
      <c r="F245" s="296">
        <v>307702261.67000061</v>
      </c>
      <c r="G245" s="296">
        <v>2552653.02</v>
      </c>
      <c r="H245" s="190">
        <v>5.4549652229318291E-2</v>
      </c>
      <c r="I245" s="47"/>
    </row>
    <row r="246" spans="2:9" ht="10.5" customHeight="1" x14ac:dyDescent="0.2">
      <c r="B246" s="33" t="s">
        <v>305</v>
      </c>
      <c r="C246" s="295">
        <v>80412.530000000304</v>
      </c>
      <c r="D246" s="295">
        <v>122788.47000000006</v>
      </c>
      <c r="E246" s="295">
        <v>203201.00000000038</v>
      </c>
      <c r="F246" s="296">
        <v>180429.93000000037</v>
      </c>
      <c r="G246" s="296">
        <v>509.29</v>
      </c>
      <c r="H246" s="190">
        <v>-0.12230347210199943</v>
      </c>
      <c r="I246" s="47"/>
    </row>
    <row r="247" spans="2:9" ht="10.5" customHeight="1" x14ac:dyDescent="0.2">
      <c r="B247" s="33" t="s">
        <v>306</v>
      </c>
      <c r="C247" s="295">
        <v>1071697.4200000013</v>
      </c>
      <c r="D247" s="295">
        <v>161131439.60999954</v>
      </c>
      <c r="E247" s="295">
        <v>162203137.02999955</v>
      </c>
      <c r="F247" s="296">
        <v>157559261.81999958</v>
      </c>
      <c r="G247" s="296">
        <v>1012183.7199999997</v>
      </c>
      <c r="H247" s="190">
        <v>4.8926650515600301E-2</v>
      </c>
      <c r="I247" s="47"/>
    </row>
    <row r="248" spans="2:9" ht="10.5" customHeight="1" x14ac:dyDescent="0.2">
      <c r="B248" s="33" t="s">
        <v>307</v>
      </c>
      <c r="C248" s="295">
        <v>213113699.80999836</v>
      </c>
      <c r="D248" s="295">
        <v>164142012.56999898</v>
      </c>
      <c r="E248" s="295">
        <v>377255712.37999725</v>
      </c>
      <c r="F248" s="296">
        <v>15513625.15000003</v>
      </c>
      <c r="G248" s="296">
        <v>2416814.4899999984</v>
      </c>
      <c r="H248" s="190">
        <v>9.5248424939740062E-3</v>
      </c>
      <c r="I248" s="47"/>
    </row>
    <row r="249" spans="2:9" ht="10.5" customHeight="1" x14ac:dyDescent="0.2">
      <c r="B249" s="33" t="s">
        <v>308</v>
      </c>
      <c r="C249" s="295">
        <v>278908829.57000446</v>
      </c>
      <c r="D249" s="295">
        <v>231079676.98999998</v>
      </c>
      <c r="E249" s="295">
        <v>509988506.56000441</v>
      </c>
      <c r="F249" s="296">
        <v>63858708.549999878</v>
      </c>
      <c r="G249" s="296">
        <v>2861904.2700000023</v>
      </c>
      <c r="H249" s="190">
        <v>2.7361617807966976E-2</v>
      </c>
      <c r="I249" s="47"/>
    </row>
    <row r="250" spans="2:9" ht="10.5" customHeight="1" x14ac:dyDescent="0.2">
      <c r="B250" s="33" t="s">
        <v>309</v>
      </c>
      <c r="C250" s="295">
        <v>354750612.60999906</v>
      </c>
      <c r="D250" s="295">
        <v>661133393.56000066</v>
      </c>
      <c r="E250" s="295">
        <v>1015884006.1699998</v>
      </c>
      <c r="F250" s="296">
        <v>196150592.10999998</v>
      </c>
      <c r="G250" s="296">
        <v>5826528.4700000007</v>
      </c>
      <c r="H250" s="190">
        <v>4.9517539702570001E-2</v>
      </c>
      <c r="I250" s="47"/>
    </row>
    <row r="251" spans="2:9" ht="10.5" customHeight="1" x14ac:dyDescent="0.2">
      <c r="B251" s="33" t="s">
        <v>105</v>
      </c>
      <c r="C251" s="295">
        <v>76720980.799999461</v>
      </c>
      <c r="D251" s="295">
        <v>17443008.709999956</v>
      </c>
      <c r="E251" s="295">
        <v>94163989.509999424</v>
      </c>
      <c r="F251" s="296">
        <v>9750563.2899999786</v>
      </c>
      <c r="G251" s="296">
        <v>620255.09999999986</v>
      </c>
      <c r="H251" s="190">
        <v>-5.6945884539323033E-2</v>
      </c>
      <c r="I251" s="47"/>
    </row>
    <row r="252" spans="2:9" ht="10.5" customHeight="1" x14ac:dyDescent="0.2">
      <c r="B252" s="16" t="s">
        <v>116</v>
      </c>
      <c r="C252" s="295">
        <v>375351786.38000089</v>
      </c>
      <c r="D252" s="295">
        <v>39951727.039999969</v>
      </c>
      <c r="E252" s="295">
        <v>415303513.42000091</v>
      </c>
      <c r="F252" s="296">
        <v>391801.98999999976</v>
      </c>
      <c r="G252" s="296">
        <v>3041111.9099999992</v>
      </c>
      <c r="H252" s="190">
        <v>-0.11266946587153481</v>
      </c>
      <c r="I252" s="47"/>
    </row>
    <row r="253" spans="2:9" ht="10.5" customHeight="1" x14ac:dyDescent="0.2">
      <c r="B253" s="16" t="s">
        <v>117</v>
      </c>
      <c r="C253" s="295">
        <v>225942869.14999989</v>
      </c>
      <c r="D253" s="295">
        <v>31227806.850000001</v>
      </c>
      <c r="E253" s="295">
        <v>257170675.99999988</v>
      </c>
      <c r="F253" s="296">
        <v>8041.4400000000014</v>
      </c>
      <c r="G253" s="296">
        <v>1608922.88</v>
      </c>
      <c r="H253" s="190">
        <v>-0.14702598368494757</v>
      </c>
      <c r="I253" s="47"/>
    </row>
    <row r="254" spans="2:9" ht="10.5" customHeight="1" x14ac:dyDescent="0.2">
      <c r="B254" s="16" t="s">
        <v>118</v>
      </c>
      <c r="C254" s="295">
        <v>6274787.609999991</v>
      </c>
      <c r="D254" s="295">
        <v>127313152.08999999</v>
      </c>
      <c r="E254" s="295">
        <v>133587939.69999999</v>
      </c>
      <c r="F254" s="296"/>
      <c r="G254" s="296">
        <v>650559.14999999991</v>
      </c>
      <c r="H254" s="190">
        <v>1.6369045361030787E-2</v>
      </c>
      <c r="I254" s="47"/>
    </row>
    <row r="255" spans="2:9" ht="10.5" customHeight="1" x14ac:dyDescent="0.2">
      <c r="B255" s="16" t="s">
        <v>100</v>
      </c>
      <c r="C255" s="295">
        <v>25061787.869999934</v>
      </c>
      <c r="D255" s="295">
        <v>113998199.85742</v>
      </c>
      <c r="E255" s="295">
        <v>139059987.72741997</v>
      </c>
      <c r="F255" s="296">
        <v>66395.510000000009</v>
      </c>
      <c r="G255" s="296">
        <v>457940.82999999996</v>
      </c>
      <c r="H255" s="190">
        <v>-5.2692056661447384E-2</v>
      </c>
      <c r="I255" s="47"/>
    </row>
    <row r="256" spans="2:9" ht="10.5" customHeight="1" x14ac:dyDescent="0.2">
      <c r="B256" s="16" t="s">
        <v>388</v>
      </c>
      <c r="C256" s="295">
        <v>34212.363544000174</v>
      </c>
      <c r="D256" s="295">
        <v>1989679.5081280009</v>
      </c>
      <c r="E256" s="295">
        <v>2023891.8716720012</v>
      </c>
      <c r="F256" s="296">
        <v>11557.304300000005</v>
      </c>
      <c r="G256" s="296">
        <v>775.11724999999956</v>
      </c>
      <c r="H256" s="190">
        <v>-1.3433206990567825E-2</v>
      </c>
      <c r="I256" s="20"/>
    </row>
    <row r="257" spans="2:9" ht="10.5" customHeight="1" x14ac:dyDescent="0.2">
      <c r="B257" s="16" t="s">
        <v>107</v>
      </c>
      <c r="C257" s="295"/>
      <c r="D257" s="295">
        <v>488008347.3900001</v>
      </c>
      <c r="E257" s="295">
        <v>488008347.3900001</v>
      </c>
      <c r="F257" s="296">
        <v>483945294.19000012</v>
      </c>
      <c r="G257" s="296">
        <v>2541759.939999999</v>
      </c>
      <c r="H257" s="190">
        <v>9.5677221932786605E-2</v>
      </c>
      <c r="I257" s="47"/>
    </row>
    <row r="258" spans="2:9" ht="10.5" customHeight="1" x14ac:dyDescent="0.2">
      <c r="B258" s="33" t="s">
        <v>110</v>
      </c>
      <c r="C258" s="289"/>
      <c r="D258" s="289">
        <v>138169436.23999998</v>
      </c>
      <c r="E258" s="289">
        <v>138169436.23999998</v>
      </c>
      <c r="F258" s="290">
        <v>138169436.23999998</v>
      </c>
      <c r="G258" s="290">
        <v>727796.01999999967</v>
      </c>
      <c r="H258" s="179">
        <v>7.1833025096833092E-2</v>
      </c>
      <c r="I258" s="47"/>
    </row>
    <row r="259" spans="2:9" ht="10.5" customHeight="1" x14ac:dyDescent="0.2">
      <c r="B259" s="33" t="s">
        <v>109</v>
      </c>
      <c r="C259" s="295"/>
      <c r="D259" s="295">
        <v>257092385.98000008</v>
      </c>
      <c r="E259" s="295">
        <v>257092385.98000008</v>
      </c>
      <c r="F259" s="296">
        <v>257092385.98000008</v>
      </c>
      <c r="G259" s="296">
        <v>1328963.9199999992</v>
      </c>
      <c r="H259" s="190">
        <v>8.7574423771280108E-2</v>
      </c>
      <c r="I259" s="47"/>
    </row>
    <row r="260" spans="2:9" ht="10.5" customHeight="1" x14ac:dyDescent="0.2">
      <c r="B260" s="33" t="s">
        <v>112</v>
      </c>
      <c r="C260" s="295"/>
      <c r="D260" s="295">
        <v>91735471.969999999</v>
      </c>
      <c r="E260" s="295">
        <v>91735471.969999999</v>
      </c>
      <c r="F260" s="296">
        <v>88683471.969999999</v>
      </c>
      <c r="G260" s="296">
        <v>481500</v>
      </c>
      <c r="H260" s="190">
        <v>0.15880161397669812</v>
      </c>
      <c r="I260" s="47"/>
    </row>
    <row r="261" spans="2:9" ht="10.5" customHeight="1" x14ac:dyDescent="0.2">
      <c r="B261" s="33" t="s">
        <v>111</v>
      </c>
      <c r="C261" s="295"/>
      <c r="D261" s="295">
        <v>1011053.2</v>
      </c>
      <c r="E261" s="295">
        <v>1011053.2</v>
      </c>
      <c r="F261" s="296"/>
      <c r="G261" s="296">
        <v>3500</v>
      </c>
      <c r="H261" s="190">
        <v>8.7058130358398378E-2</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50</v>
      </c>
      <c r="E263" s="295">
        <v>50</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243910237.85696989</v>
      </c>
      <c r="E265" s="295">
        <v>243910237.85696989</v>
      </c>
      <c r="F265" s="296"/>
      <c r="G265" s="296"/>
      <c r="H265" s="190">
        <v>6.1546910250232845E-2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37391739.099999785</v>
      </c>
      <c r="D268" s="295">
        <v>34080331.360000022</v>
      </c>
      <c r="E268" s="295">
        <v>71472070.459999815</v>
      </c>
      <c r="F268" s="296">
        <v>3142535.7800000035</v>
      </c>
      <c r="G268" s="296">
        <v>388687.53999999992</v>
      </c>
      <c r="H268" s="190">
        <v>-2.3619201582198657E-2</v>
      </c>
      <c r="I268" s="47"/>
    </row>
    <row r="269" spans="2:9" ht="10.5" customHeight="1" x14ac:dyDescent="0.2">
      <c r="B269" s="16" t="s">
        <v>114</v>
      </c>
      <c r="C269" s="295">
        <v>415465.1699999994</v>
      </c>
      <c r="D269" s="295">
        <v>26436436.410000131</v>
      </c>
      <c r="E269" s="295">
        <v>26851901.580000129</v>
      </c>
      <c r="F269" s="296">
        <v>1533.82</v>
      </c>
      <c r="G269" s="296">
        <v>142931.4300000002</v>
      </c>
      <c r="H269" s="190">
        <v>5.7911485875472346E-2</v>
      </c>
      <c r="I269" s="47"/>
    </row>
    <row r="270" spans="2:9" ht="10.5" customHeight="1" x14ac:dyDescent="0.2">
      <c r="B270" s="16" t="s">
        <v>123</v>
      </c>
      <c r="C270" s="295">
        <v>8931527.5199999753</v>
      </c>
      <c r="D270" s="295">
        <v>821684.69999999902</v>
      </c>
      <c r="E270" s="295">
        <v>9753212.2199999746</v>
      </c>
      <c r="F270" s="296">
        <v>567.64</v>
      </c>
      <c r="G270" s="296">
        <v>62680.38999999997</v>
      </c>
      <c r="H270" s="190">
        <v>5.4114432157645886E-2</v>
      </c>
      <c r="I270" s="47"/>
    </row>
    <row r="271" spans="2:9" ht="10.5" customHeight="1" x14ac:dyDescent="0.2">
      <c r="B271" s="16" t="s">
        <v>95</v>
      </c>
      <c r="C271" s="295">
        <v>1457146.0800000008</v>
      </c>
      <c r="D271" s="295">
        <v>11256188.430000003</v>
      </c>
      <c r="E271" s="295">
        <v>12713334.510000004</v>
      </c>
      <c r="F271" s="296">
        <v>9785227.570000004</v>
      </c>
      <c r="G271" s="296">
        <v>37247.120000000003</v>
      </c>
      <c r="H271" s="190">
        <v>-4.0827486360070275E-2</v>
      </c>
      <c r="I271" s="47"/>
    </row>
    <row r="272" spans="2:9" ht="10.5" customHeight="1" x14ac:dyDescent="0.2">
      <c r="B272" s="16" t="s">
        <v>422</v>
      </c>
      <c r="C272" s="295">
        <v>55454989.56000004</v>
      </c>
      <c r="D272" s="295">
        <v>23027809.149999995</v>
      </c>
      <c r="E272" s="295">
        <v>78482798.710000023</v>
      </c>
      <c r="F272" s="296">
        <v>52934.060000000005</v>
      </c>
      <c r="G272" s="296">
        <v>463231.44</v>
      </c>
      <c r="H272" s="190">
        <v>0.28558777176007322</v>
      </c>
      <c r="I272" s="47"/>
    </row>
    <row r="273" spans="2:10" ht="10.5" customHeight="1" x14ac:dyDescent="0.2">
      <c r="B273" s="16" t="s">
        <v>418</v>
      </c>
      <c r="C273" s="295"/>
      <c r="D273" s="295">
        <v>224280.38975000003</v>
      </c>
      <c r="E273" s="295">
        <v>224280.38975000003</v>
      </c>
      <c r="F273" s="296"/>
      <c r="G273" s="296">
        <v>10276</v>
      </c>
      <c r="H273" s="190">
        <v>-0.22434206928541534</v>
      </c>
      <c r="I273" s="34"/>
    </row>
    <row r="274" spans="2:10" ht="10.5" customHeight="1" x14ac:dyDescent="0.2">
      <c r="B274" s="16" t="s">
        <v>441</v>
      </c>
      <c r="C274" s="295"/>
      <c r="D274" s="295">
        <v>37906278.254293993</v>
      </c>
      <c r="E274" s="295">
        <v>37906278.254293993</v>
      </c>
      <c r="F274" s="296"/>
      <c r="G274" s="296"/>
      <c r="H274" s="190">
        <v>0.98716169538501686</v>
      </c>
      <c r="I274" s="34"/>
    </row>
    <row r="275" spans="2:10" ht="10.5" customHeight="1" x14ac:dyDescent="0.2">
      <c r="B275" s="16" t="s">
        <v>346</v>
      </c>
      <c r="C275" s="295"/>
      <c r="D275" s="295">
        <v>82984</v>
      </c>
      <c r="E275" s="295">
        <v>82984</v>
      </c>
      <c r="F275" s="296"/>
      <c r="G275" s="296"/>
      <c r="H275" s="190">
        <v>0.27266313932980601</v>
      </c>
      <c r="I275" s="47"/>
    </row>
    <row r="276" spans="2:10" ht="10.5" customHeight="1" x14ac:dyDescent="0.2">
      <c r="B276" s="16" t="s">
        <v>350</v>
      </c>
      <c r="C276" s="295"/>
      <c r="D276" s="295">
        <v>1040613.21978</v>
      </c>
      <c r="E276" s="295">
        <v>1040613.21978</v>
      </c>
      <c r="F276" s="296"/>
      <c r="G276" s="296"/>
      <c r="H276" s="190">
        <v>0.28071283066915043</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626486.00787500001</v>
      </c>
      <c r="E279" s="295">
        <v>626486.00787500001</v>
      </c>
      <c r="F279" s="296"/>
      <c r="G279" s="296"/>
      <c r="H279" s="190">
        <v>4.9662929182852311E-2</v>
      </c>
      <c r="I279" s="47"/>
    </row>
    <row r="280" spans="2:10" ht="10.5" customHeight="1" x14ac:dyDescent="0.2">
      <c r="B280" s="269" t="s">
        <v>412</v>
      </c>
      <c r="C280" s="295"/>
      <c r="D280" s="295">
        <v>376209.45495500002</v>
      </c>
      <c r="E280" s="295">
        <v>376209.45495500002</v>
      </c>
      <c r="F280" s="296"/>
      <c r="G280" s="296"/>
      <c r="H280" s="190">
        <v>-0.21024759867353482</v>
      </c>
      <c r="I280" s="47"/>
    </row>
    <row r="281" spans="2:10" ht="10.5" customHeight="1" x14ac:dyDescent="0.2">
      <c r="B281" s="16" t="s">
        <v>94</v>
      </c>
      <c r="C281" s="295">
        <v>82990.040000000168</v>
      </c>
      <c r="D281" s="295">
        <v>1877103.8599999999</v>
      </c>
      <c r="E281" s="295">
        <v>1960093.9000000001</v>
      </c>
      <c r="F281" s="296"/>
      <c r="G281" s="296">
        <v>6824.1</v>
      </c>
      <c r="H281" s="190">
        <v>-0.11969868082657509</v>
      </c>
      <c r="I281" s="47"/>
    </row>
    <row r="282" spans="2:10" ht="10.5" customHeight="1" x14ac:dyDescent="0.2">
      <c r="B282" s="16" t="s">
        <v>92</v>
      </c>
      <c r="C282" s="295">
        <v>446163.01999999996</v>
      </c>
      <c r="D282" s="295">
        <v>64783.65</v>
      </c>
      <c r="E282" s="295">
        <v>510946.66999999993</v>
      </c>
      <c r="F282" s="296">
        <v>2465.5</v>
      </c>
      <c r="G282" s="296">
        <v>1051.42</v>
      </c>
      <c r="H282" s="190">
        <v>-0.32917806138141137</v>
      </c>
      <c r="I282" s="47"/>
    </row>
    <row r="283" spans="2:10" ht="10.5" customHeight="1" x14ac:dyDescent="0.2">
      <c r="B283" s="16" t="s">
        <v>93</v>
      </c>
      <c r="C283" s="295">
        <v>730439.65999999992</v>
      </c>
      <c r="D283" s="295">
        <v>117321.20000000001</v>
      </c>
      <c r="E283" s="295">
        <v>847760.86</v>
      </c>
      <c r="F283" s="296">
        <v>17301.02</v>
      </c>
      <c r="G283" s="296">
        <v>1371.83</v>
      </c>
      <c r="H283" s="190">
        <v>-0.26288376592350682</v>
      </c>
      <c r="I283" s="47"/>
    </row>
    <row r="284" spans="2:10" ht="10.5" customHeight="1" x14ac:dyDescent="0.2">
      <c r="B284" s="16" t="s">
        <v>91</v>
      </c>
      <c r="C284" s="295">
        <v>1209036.75</v>
      </c>
      <c r="D284" s="295">
        <v>674489.08</v>
      </c>
      <c r="E284" s="295">
        <v>1883525.83</v>
      </c>
      <c r="F284" s="296">
        <v>78528.949999999983</v>
      </c>
      <c r="G284" s="296">
        <v>10261.119999999999</v>
      </c>
      <c r="H284" s="190">
        <v>4.6022695832145244E-2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757618.57000000146</v>
      </c>
      <c r="D286" s="295">
        <v>3576.1999999999989</v>
      </c>
      <c r="E286" s="295">
        <v>761194.77000000153</v>
      </c>
      <c r="F286" s="296">
        <v>374.40000000000003</v>
      </c>
      <c r="G286" s="296">
        <v>4850.08</v>
      </c>
      <c r="H286" s="190">
        <v>0.49553558342123716</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250</v>
      </c>
      <c r="E288" s="295">
        <v>250</v>
      </c>
      <c r="F288" s="296"/>
      <c r="G288" s="296"/>
      <c r="H288" s="190">
        <v>-0.47368421052631582</v>
      </c>
      <c r="I288" s="47"/>
    </row>
    <row r="289" spans="1:11" ht="10.5" customHeight="1" x14ac:dyDescent="0.2">
      <c r="B289" s="268" t="s">
        <v>255</v>
      </c>
      <c r="C289" s="295"/>
      <c r="D289" s="295">
        <v>12150</v>
      </c>
      <c r="E289" s="295">
        <v>12150</v>
      </c>
      <c r="F289" s="296">
        <v>11550</v>
      </c>
      <c r="G289" s="296"/>
      <c r="H289" s="190">
        <v>-7.9545454545454586E-2</v>
      </c>
      <c r="I289" s="47"/>
    </row>
    <row r="290" spans="1:11" ht="10.5" customHeight="1" x14ac:dyDescent="0.2">
      <c r="B290" s="16" t="s">
        <v>486</v>
      </c>
      <c r="C290" s="295"/>
      <c r="D290" s="295">
        <v>25392944.331750013</v>
      </c>
      <c r="E290" s="295">
        <v>25392944.331750013</v>
      </c>
      <c r="F290" s="296"/>
      <c r="G290" s="296"/>
      <c r="H290" s="190"/>
      <c r="I290" s="47"/>
    </row>
    <row r="291" spans="1:11" ht="10.5" customHeight="1" x14ac:dyDescent="0.2">
      <c r="B291" s="268" t="s">
        <v>487</v>
      </c>
      <c r="C291" s="295"/>
      <c r="D291" s="295">
        <v>7893198.4384999964</v>
      </c>
      <c r="E291" s="295">
        <v>7893198.4384999964</v>
      </c>
      <c r="F291" s="296"/>
      <c r="G291" s="296"/>
      <c r="H291" s="190">
        <v>0.35862613262635823</v>
      </c>
      <c r="I291" s="47"/>
    </row>
    <row r="292" spans="1:11" ht="10.5" customHeight="1" x14ac:dyDescent="0.2">
      <c r="B292" s="16" t="s">
        <v>374</v>
      </c>
      <c r="C292" s="295">
        <v>435832.47000000003</v>
      </c>
      <c r="D292" s="295">
        <v>349041.39999999991</v>
      </c>
      <c r="E292" s="295">
        <v>784873.86999999988</v>
      </c>
      <c r="F292" s="296"/>
      <c r="G292" s="296">
        <v>2448</v>
      </c>
      <c r="H292" s="190">
        <v>9.082208681969739E-4</v>
      </c>
      <c r="I292" s="47"/>
    </row>
    <row r="293" spans="1:11" ht="10.5" customHeight="1" x14ac:dyDescent="0.2">
      <c r="B293" s="16" t="s">
        <v>420</v>
      </c>
      <c r="C293" s="295"/>
      <c r="D293" s="295">
        <v>10533013.493621001</v>
      </c>
      <c r="E293" s="295">
        <v>10533013.493621001</v>
      </c>
      <c r="F293" s="296"/>
      <c r="G293" s="296"/>
      <c r="H293" s="190">
        <v>0.13068429929214753</v>
      </c>
      <c r="I293" s="47"/>
    </row>
    <row r="294" spans="1:11" ht="10.5" customHeight="1" x14ac:dyDescent="0.2">
      <c r="B294" s="574" t="s">
        <v>460</v>
      </c>
      <c r="C294" s="295"/>
      <c r="D294" s="295">
        <v>12465.78</v>
      </c>
      <c r="E294" s="295">
        <v>12465.78</v>
      </c>
      <c r="F294" s="296"/>
      <c r="G294" s="296"/>
      <c r="H294" s="190">
        <v>-0.97262491530230777</v>
      </c>
      <c r="I294" s="47"/>
    </row>
    <row r="295" spans="1:11" ht="13.5" customHeight="1" x14ac:dyDescent="0.2">
      <c r="B295" s="16" t="s">
        <v>99</v>
      </c>
      <c r="C295" s="295">
        <v>1631429.0999999898</v>
      </c>
      <c r="D295" s="295">
        <v>3752834.2251610039</v>
      </c>
      <c r="E295" s="295">
        <v>5384263.3251609923</v>
      </c>
      <c r="F295" s="296">
        <v>624624.15370100003</v>
      </c>
      <c r="G295" s="296">
        <v>17809.993628000004</v>
      </c>
      <c r="H295" s="190">
        <v>9.2105758342952759E-2</v>
      </c>
      <c r="I295" s="117"/>
    </row>
    <row r="296" spans="1:11" s="28" customFormat="1" ht="14.25" customHeight="1" x14ac:dyDescent="0.2">
      <c r="A296" s="24"/>
      <c r="B296" s="16" t="s">
        <v>283</v>
      </c>
      <c r="C296" s="295"/>
      <c r="D296" s="295">
        <v>-8727691</v>
      </c>
      <c r="E296" s="295">
        <v>-8727691</v>
      </c>
      <c r="F296" s="296">
        <v>-62064</v>
      </c>
      <c r="G296" s="296">
        <v>-60264</v>
      </c>
      <c r="H296" s="190">
        <v>9.0407175553025132E-2</v>
      </c>
      <c r="I296" s="47"/>
      <c r="J296" s="5"/>
    </row>
    <row r="297" spans="1:11" s="28" customFormat="1" ht="14.25" customHeight="1" x14ac:dyDescent="0.2">
      <c r="A297" s="24"/>
      <c r="B297" s="16" t="s">
        <v>279</v>
      </c>
      <c r="C297" s="295">
        <v>133.9</v>
      </c>
      <c r="D297" s="295">
        <v>-91904113.799999997</v>
      </c>
      <c r="E297" s="295">
        <v>-91903979.899999991</v>
      </c>
      <c r="F297" s="296">
        <v>-183126</v>
      </c>
      <c r="G297" s="296">
        <v>-586853</v>
      </c>
      <c r="H297" s="190">
        <v>4.3493250812367545E-3</v>
      </c>
      <c r="I297" s="47"/>
    </row>
    <row r="298" spans="1:11" s="28" customFormat="1" ht="11.25" customHeight="1" x14ac:dyDescent="0.2">
      <c r="A298" s="24"/>
      <c r="B298" s="263" t="s">
        <v>286</v>
      </c>
      <c r="C298" s="299">
        <v>2979712639.7300129</v>
      </c>
      <c r="D298" s="299">
        <v>3449738087.375792</v>
      </c>
      <c r="E298" s="299">
        <v>6429450727.1058044</v>
      </c>
      <c r="F298" s="300">
        <v>1322329950.5537009</v>
      </c>
      <c r="G298" s="300">
        <v>35563880.150878005</v>
      </c>
      <c r="H298" s="234">
        <v>3.2272508950361711E-2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31.3.2024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141203533.97003022</v>
      </c>
      <c r="D311" s="301">
        <v>814357360.3300482</v>
      </c>
      <c r="E311" s="301">
        <v>955560894.30007851</v>
      </c>
      <c r="F311" s="302">
        <v>2244621.1899997755</v>
      </c>
      <c r="G311" s="302">
        <v>3597984.2899999782</v>
      </c>
      <c r="H311" s="239">
        <v>-4.0969992345858408E-3</v>
      </c>
      <c r="I311" s="20"/>
    </row>
    <row r="312" spans="1:9" ht="10.5" customHeight="1" x14ac:dyDescent="0.2">
      <c r="A312" s="2"/>
      <c r="B312" s="37" t="s">
        <v>126</v>
      </c>
      <c r="C312" s="301">
        <v>2525030.650000019</v>
      </c>
      <c r="D312" s="301">
        <v>47145293.22000014</v>
      </c>
      <c r="E312" s="301">
        <v>49670323.870000154</v>
      </c>
      <c r="F312" s="302"/>
      <c r="G312" s="302">
        <v>145319.63999999998</v>
      </c>
      <c r="H312" s="239"/>
      <c r="I312" s="20"/>
    </row>
    <row r="313" spans="1:9" ht="10.5" customHeight="1" x14ac:dyDescent="0.2">
      <c r="A313" s="2"/>
      <c r="B313" s="37" t="s">
        <v>127</v>
      </c>
      <c r="C313" s="301">
        <v>45063501.329999782</v>
      </c>
      <c r="D313" s="301">
        <v>578226605.35000324</v>
      </c>
      <c r="E313" s="301">
        <v>623290106.68000317</v>
      </c>
      <c r="F313" s="302"/>
      <c r="G313" s="302">
        <v>2184241.6899999995</v>
      </c>
      <c r="H313" s="239"/>
      <c r="I313" s="20"/>
    </row>
    <row r="314" spans="1:9" ht="10.5" customHeight="1" x14ac:dyDescent="0.2">
      <c r="A314" s="2"/>
      <c r="B314" s="37" t="s">
        <v>219</v>
      </c>
      <c r="C314" s="301">
        <v>38721161.619995408</v>
      </c>
      <c r="D314" s="301">
        <v>369557081.48000222</v>
      </c>
      <c r="E314" s="301">
        <v>408278243.09999764</v>
      </c>
      <c r="F314" s="302"/>
      <c r="G314" s="302">
        <v>1551805.0699999991</v>
      </c>
      <c r="H314" s="239">
        <v>9.0821636220087099E-2</v>
      </c>
      <c r="I314" s="20"/>
    </row>
    <row r="315" spans="1:9" ht="10.5" customHeight="1" x14ac:dyDescent="0.2">
      <c r="A315" s="2"/>
      <c r="B315" s="37" t="s">
        <v>312</v>
      </c>
      <c r="C315" s="301"/>
      <c r="D315" s="301">
        <v>398186.69555</v>
      </c>
      <c r="E315" s="301">
        <v>398186.69555</v>
      </c>
      <c r="F315" s="302"/>
      <c r="G315" s="302"/>
      <c r="H315" s="239">
        <v>-0.37702886307366068</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39901.540000000125</v>
      </c>
      <c r="D319" s="301">
        <v>78952.100000000006</v>
      </c>
      <c r="E319" s="301">
        <v>118853.64000000013</v>
      </c>
      <c r="F319" s="302"/>
      <c r="G319" s="302">
        <v>1194.1000000000004</v>
      </c>
      <c r="H319" s="239">
        <v>0.47116408652482189</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113411.44039999999</v>
      </c>
      <c r="E321" s="301">
        <v>113411.44039999999</v>
      </c>
      <c r="F321" s="302"/>
      <c r="G321" s="302"/>
      <c r="H321" s="239"/>
      <c r="I321" s="20"/>
    </row>
    <row r="322" spans="1:11" ht="10.5" customHeight="1" x14ac:dyDescent="0.2">
      <c r="A322" s="2"/>
      <c r="B322" s="16" t="s">
        <v>423</v>
      </c>
      <c r="C322" s="301"/>
      <c r="D322" s="301">
        <v>4590</v>
      </c>
      <c r="E322" s="301">
        <v>4590</v>
      </c>
      <c r="F322" s="302"/>
      <c r="G322" s="302">
        <v>30</v>
      </c>
      <c r="H322" s="239"/>
      <c r="I322" s="20"/>
    </row>
    <row r="323" spans="1:11" s="60" customFormat="1" ht="10.5" customHeight="1" x14ac:dyDescent="0.2">
      <c r="A323" s="24"/>
      <c r="B323" s="16" t="s">
        <v>280</v>
      </c>
      <c r="C323" s="301"/>
      <c r="D323" s="301">
        <v>-42158218.209999241</v>
      </c>
      <c r="E323" s="301">
        <v>-42158218.209999241</v>
      </c>
      <c r="F323" s="302">
        <v>-933</v>
      </c>
      <c r="G323" s="302">
        <v>-191930.04999999993</v>
      </c>
      <c r="H323" s="239">
        <v>-5.8194558530845208E-3</v>
      </c>
      <c r="I323" s="59"/>
      <c r="J323" s="5"/>
    </row>
    <row r="324" spans="1:11" s="28" customFormat="1" ht="15.75" customHeight="1" x14ac:dyDescent="0.2">
      <c r="A324" s="54"/>
      <c r="B324" s="35" t="s">
        <v>131</v>
      </c>
      <c r="C324" s="303">
        <v>227553129.11002544</v>
      </c>
      <c r="D324" s="303">
        <v>1767723262.4060047</v>
      </c>
      <c r="E324" s="303">
        <v>1995276391.5160301</v>
      </c>
      <c r="F324" s="304">
        <v>2243688.1899997755</v>
      </c>
      <c r="G324" s="304">
        <v>7288644.7399999779</v>
      </c>
      <c r="H324" s="237">
        <v>4.3299228707574189E-2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402890207.82001817</v>
      </c>
      <c r="D327" s="301">
        <v>245898065.06000936</v>
      </c>
      <c r="E327" s="301">
        <v>648788272.88002741</v>
      </c>
      <c r="F327" s="302">
        <v>5719996.969999887</v>
      </c>
      <c r="G327" s="302">
        <v>3539487.0400000024</v>
      </c>
      <c r="H327" s="239">
        <v>3.2435342650845245E-2</v>
      </c>
      <c r="I327" s="20"/>
    </row>
    <row r="328" spans="1:11" ht="10.5" customHeight="1" x14ac:dyDescent="0.2">
      <c r="A328" s="2"/>
      <c r="B328" s="37" t="s">
        <v>133</v>
      </c>
      <c r="C328" s="301">
        <v>63589306.419998862</v>
      </c>
      <c r="D328" s="301">
        <v>249548299.86000258</v>
      </c>
      <c r="E328" s="301">
        <v>313137606.2800014</v>
      </c>
      <c r="F328" s="302">
        <v>489235.70999999973</v>
      </c>
      <c r="G328" s="302">
        <v>1330766.9600000007</v>
      </c>
      <c r="H328" s="239">
        <v>1.208961194526359E-2</v>
      </c>
      <c r="I328" s="20"/>
    </row>
    <row r="329" spans="1:11" ht="10.5" customHeight="1" x14ac:dyDescent="0.2">
      <c r="A329" s="2"/>
      <c r="B329" s="37" t="s">
        <v>134</v>
      </c>
      <c r="C329" s="305">
        <v>3115006.9100001031</v>
      </c>
      <c r="D329" s="301">
        <v>31788183.519999515</v>
      </c>
      <c r="E329" s="301">
        <v>34903190.42999962</v>
      </c>
      <c r="F329" s="302">
        <v>19133265.769999787</v>
      </c>
      <c r="G329" s="302">
        <v>128299.1</v>
      </c>
      <c r="H329" s="239">
        <v>-9.5534064661316309E-2</v>
      </c>
      <c r="I329" s="20"/>
    </row>
    <row r="330" spans="1:11" ht="10.5" customHeight="1" x14ac:dyDescent="0.2">
      <c r="A330" s="2"/>
      <c r="B330" s="37" t="s">
        <v>220</v>
      </c>
      <c r="C330" s="301">
        <v>5885052.5000000047</v>
      </c>
      <c r="D330" s="301">
        <v>39071132.510000043</v>
      </c>
      <c r="E330" s="301">
        <v>44956185.01000005</v>
      </c>
      <c r="F330" s="302">
        <v>2048.5500000000002</v>
      </c>
      <c r="G330" s="302">
        <v>215521.09000000003</v>
      </c>
      <c r="H330" s="239">
        <v>-4.1551053065583932E-2</v>
      </c>
      <c r="I330" s="20"/>
    </row>
    <row r="331" spans="1:11" ht="10.5" customHeight="1" x14ac:dyDescent="0.2">
      <c r="A331" s="2"/>
      <c r="B331" s="37" t="s">
        <v>352</v>
      </c>
      <c r="C331" s="301"/>
      <c r="D331" s="301">
        <v>1999014.0473399998</v>
      </c>
      <c r="E331" s="301">
        <v>1999014.0473399998</v>
      </c>
      <c r="F331" s="302"/>
      <c r="G331" s="302"/>
      <c r="H331" s="239">
        <v>-2.5863037347323981E-2</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43.2</v>
      </c>
      <c r="D333" s="301">
        <v>2713</v>
      </c>
      <c r="E333" s="301">
        <v>2756.2</v>
      </c>
      <c r="F333" s="302"/>
      <c r="G333" s="302">
        <v>20</v>
      </c>
      <c r="H333" s="239"/>
      <c r="I333" s="20"/>
    </row>
    <row r="334" spans="1:11" ht="10.5" customHeight="1" x14ac:dyDescent="0.2">
      <c r="A334" s="2"/>
      <c r="B334" s="574" t="s">
        <v>453</v>
      </c>
      <c r="C334" s="301"/>
      <c r="D334" s="301">
        <v>3985.88</v>
      </c>
      <c r="E334" s="301">
        <v>3985.88</v>
      </c>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74084</v>
      </c>
      <c r="D336" s="301">
        <v>79690</v>
      </c>
      <c r="E336" s="301">
        <v>153774</v>
      </c>
      <c r="F336" s="302">
        <v>12</v>
      </c>
      <c r="G336" s="302">
        <v>1320</v>
      </c>
      <c r="H336" s="239">
        <v>4.9179209366428722E-2</v>
      </c>
      <c r="I336" s="20"/>
    </row>
    <row r="337" spans="1:11" ht="10.5" customHeight="1" x14ac:dyDescent="0.2">
      <c r="A337" s="2"/>
      <c r="B337" s="16" t="s">
        <v>280</v>
      </c>
      <c r="C337" s="301"/>
      <c r="D337" s="301">
        <v>-27927323.899999905</v>
      </c>
      <c r="E337" s="301">
        <v>-27927323.899999905</v>
      </c>
      <c r="F337" s="302">
        <v>-6026.0099999999993</v>
      </c>
      <c r="G337" s="302">
        <v>-150055.42999999993</v>
      </c>
      <c r="H337" s="239">
        <v>2.7605005786507375E-2</v>
      </c>
      <c r="I337" s="20"/>
    </row>
    <row r="338" spans="1:11" s="28" customFormat="1" ht="16.5" customHeight="1" x14ac:dyDescent="0.2">
      <c r="A338" s="54"/>
      <c r="B338" s="35" t="s">
        <v>135</v>
      </c>
      <c r="C338" s="303">
        <v>475553700.85001707</v>
      </c>
      <c r="D338" s="303">
        <v>540463759.97735155</v>
      </c>
      <c r="E338" s="303">
        <v>1016017460.8273686</v>
      </c>
      <c r="F338" s="304">
        <v>25338532.989999674</v>
      </c>
      <c r="G338" s="304">
        <v>5065358.7600000026</v>
      </c>
      <c r="H338" s="237">
        <v>1.7727891054200695E-2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111398997.25000624</v>
      </c>
      <c r="D341" s="301">
        <v>85539101.090001747</v>
      </c>
      <c r="E341" s="301">
        <v>196938098.34000799</v>
      </c>
      <c r="F341" s="302">
        <v>426900.04999999981</v>
      </c>
      <c r="G341" s="302">
        <v>800561.76999999979</v>
      </c>
      <c r="H341" s="239">
        <v>3.7271937603542415E-2</v>
      </c>
      <c r="I341" s="20"/>
    </row>
    <row r="342" spans="1:11" ht="10.5" customHeight="1" x14ac:dyDescent="0.2">
      <c r="A342" s="2"/>
      <c r="B342" s="37" t="s">
        <v>221</v>
      </c>
      <c r="C342" s="301">
        <v>58554.85</v>
      </c>
      <c r="D342" s="301">
        <v>1822329.6199999994</v>
      </c>
      <c r="E342" s="301">
        <v>1880884.4699999995</v>
      </c>
      <c r="F342" s="302">
        <v>73</v>
      </c>
      <c r="G342" s="302">
        <v>4240.62</v>
      </c>
      <c r="H342" s="239">
        <v>4.4350179897442832E-2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1190</v>
      </c>
      <c r="E344" s="301">
        <v>1190</v>
      </c>
      <c r="F344" s="302"/>
      <c r="G344" s="302"/>
      <c r="H344" s="239"/>
      <c r="I344" s="27"/>
      <c r="J344" s="5"/>
    </row>
    <row r="345" spans="1:11" s="28" customFormat="1" ht="10.5" customHeight="1" x14ac:dyDescent="0.2">
      <c r="A345" s="54"/>
      <c r="B345" s="16" t="s">
        <v>436</v>
      </c>
      <c r="C345" s="301">
        <v>881010.54</v>
      </c>
      <c r="D345" s="301">
        <v>735545</v>
      </c>
      <c r="E345" s="301">
        <v>1616555.54</v>
      </c>
      <c r="F345" s="302"/>
      <c r="G345" s="302">
        <v>5645</v>
      </c>
      <c r="H345" s="239">
        <v>0.19465659144739522</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-816665.35999999975</v>
      </c>
      <c r="E348" s="301">
        <v>-816665.35999999975</v>
      </c>
      <c r="F348" s="302">
        <v>-188</v>
      </c>
      <c r="G348" s="302">
        <v>-2421.6800000000003</v>
      </c>
      <c r="H348" s="239">
        <v>3.7310703089727282E-2</v>
      </c>
      <c r="I348" s="20"/>
    </row>
    <row r="349" spans="1:11" s="28" customFormat="1" ht="16.5" customHeight="1" x14ac:dyDescent="0.2">
      <c r="A349" s="54"/>
      <c r="B349" s="16" t="s">
        <v>356</v>
      </c>
      <c r="C349" s="301"/>
      <c r="D349" s="301">
        <v>298804.67709500005</v>
      </c>
      <c r="E349" s="301">
        <v>298804.67709500005</v>
      </c>
      <c r="F349" s="302"/>
      <c r="G349" s="302"/>
      <c r="H349" s="239">
        <v>-0.30327987172505233</v>
      </c>
      <c r="I349" s="27"/>
      <c r="J349" s="5"/>
    </row>
    <row r="350" spans="1:11" s="28" customFormat="1" ht="16.5" customHeight="1" x14ac:dyDescent="0.2">
      <c r="A350" s="54"/>
      <c r="B350" s="35" t="s">
        <v>137</v>
      </c>
      <c r="C350" s="303">
        <v>112338562.64000626</v>
      </c>
      <c r="D350" s="303">
        <v>87580305.027096748</v>
      </c>
      <c r="E350" s="303">
        <v>199918867.66710299</v>
      </c>
      <c r="F350" s="304">
        <v>426785.04999999981</v>
      </c>
      <c r="G350" s="304">
        <v>808025.70999999985</v>
      </c>
      <c r="H350" s="237">
        <v>3.7689175162610944E-2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36201355.900000393</v>
      </c>
      <c r="D353" s="301">
        <v>11920766.989999818</v>
      </c>
      <c r="E353" s="301">
        <v>48122122.890000209</v>
      </c>
      <c r="F353" s="302">
        <v>13991.069999999992</v>
      </c>
      <c r="G353" s="302">
        <v>176673.21999999988</v>
      </c>
      <c r="H353" s="239">
        <v>0.1132848777354869</v>
      </c>
      <c r="I353" s="56"/>
      <c r="J353" s="5"/>
    </row>
    <row r="354" spans="1:11" s="57" customFormat="1" ht="10.5" customHeight="1" x14ac:dyDescent="0.2">
      <c r="A354" s="6"/>
      <c r="B354" s="37" t="s">
        <v>222</v>
      </c>
      <c r="C354" s="301">
        <v>1785</v>
      </c>
      <c r="D354" s="301">
        <v>17147.309999999998</v>
      </c>
      <c r="E354" s="301">
        <v>18932.309999999998</v>
      </c>
      <c r="F354" s="302">
        <v>57.5</v>
      </c>
      <c r="G354" s="302">
        <v>42.64</v>
      </c>
      <c r="H354" s="239">
        <v>0.10993590946185505</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1629.6</v>
      </c>
      <c r="D356" s="306">
        <v>5100</v>
      </c>
      <c r="E356" s="306">
        <v>6729.6</v>
      </c>
      <c r="F356" s="307"/>
      <c r="G356" s="307"/>
      <c r="H356" s="182">
        <v>0.64957348759682332</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-839666.72999999986</v>
      </c>
      <c r="E361" s="306">
        <v>-839666.72999999986</v>
      </c>
      <c r="F361" s="307">
        <v>-5</v>
      </c>
      <c r="G361" s="307">
        <v>-3175.4900000000002</v>
      </c>
      <c r="H361" s="182">
        <v>6.2066866797320541E-2</v>
      </c>
      <c r="I361" s="59"/>
    </row>
    <row r="362" spans="1:11" s="57" customFormat="1" ht="10.5" customHeight="1" x14ac:dyDescent="0.2">
      <c r="A362" s="6"/>
      <c r="B362" s="35" t="s">
        <v>142</v>
      </c>
      <c r="C362" s="308">
        <v>36204770.500000395</v>
      </c>
      <c r="D362" s="308">
        <v>11103347.569999816</v>
      </c>
      <c r="E362" s="308">
        <v>47308118.070000209</v>
      </c>
      <c r="F362" s="309">
        <v>14043.569999999992</v>
      </c>
      <c r="G362" s="309">
        <v>173540.36999999988</v>
      </c>
      <c r="H362" s="183">
        <v>0.11428882614105906</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143639.10999999987</v>
      </c>
      <c r="D364" s="308">
        <v>29373.480000000021</v>
      </c>
      <c r="E364" s="308">
        <v>173012.58999999988</v>
      </c>
      <c r="F364" s="309"/>
      <c r="G364" s="309">
        <v>331.96999999999997</v>
      </c>
      <c r="H364" s="183"/>
      <c r="I364" s="56"/>
      <c r="J364" s="5"/>
    </row>
    <row r="365" spans="1:11" s="57" customFormat="1" ht="10.5" customHeight="1" x14ac:dyDescent="0.2">
      <c r="A365" s="6"/>
      <c r="B365" s="37" t="s">
        <v>179</v>
      </c>
      <c r="C365" s="306">
        <v>148239.78999999861</v>
      </c>
      <c r="D365" s="306">
        <v>15494196.930000238</v>
      </c>
      <c r="E365" s="306">
        <v>15642436.720000237</v>
      </c>
      <c r="F365" s="307">
        <v>6983.07</v>
      </c>
      <c r="G365" s="307">
        <v>53749.569999999847</v>
      </c>
      <c r="H365" s="182">
        <v>0.12642311417337604</v>
      </c>
      <c r="I365" s="56"/>
      <c r="J365" s="5"/>
    </row>
    <row r="366" spans="1:11" s="57" customFormat="1" ht="10.5" customHeight="1" x14ac:dyDescent="0.2">
      <c r="A366" s="6"/>
      <c r="B366" s="37" t="s">
        <v>223</v>
      </c>
      <c r="C366" s="364">
        <v>2380.2199999999998</v>
      </c>
      <c r="D366" s="306">
        <v>413778.07000000012</v>
      </c>
      <c r="E366" s="306">
        <v>416158.2900000001</v>
      </c>
      <c r="F366" s="307"/>
      <c r="G366" s="307">
        <v>1227.3200000000002</v>
      </c>
      <c r="H366" s="182">
        <v>6.1147553076661199E-2</v>
      </c>
      <c r="I366" s="56"/>
      <c r="J366" s="5"/>
    </row>
    <row r="367" spans="1:11" s="60" customFormat="1" ht="11.25" customHeight="1" x14ac:dyDescent="0.2">
      <c r="A367" s="24"/>
      <c r="B367" s="37" t="s">
        <v>498</v>
      </c>
      <c r="C367" s="306"/>
      <c r="D367" s="306">
        <v>470</v>
      </c>
      <c r="E367" s="306">
        <v>470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-231495.36999999988</v>
      </c>
      <c r="E371" s="306">
        <v>-231495.36999999988</v>
      </c>
      <c r="F371" s="307">
        <v>-4</v>
      </c>
      <c r="G371" s="307">
        <v>-899.31999999999994</v>
      </c>
      <c r="H371" s="182">
        <v>0.11838045029940458</v>
      </c>
      <c r="I371" s="59"/>
    </row>
    <row r="372" spans="1:11" s="60" customFormat="1" ht="10.5" customHeight="1" x14ac:dyDescent="0.2">
      <c r="A372" s="24"/>
      <c r="B372" s="35" t="s">
        <v>143</v>
      </c>
      <c r="C372" s="308">
        <v>294259.11999999848</v>
      </c>
      <c r="D372" s="308">
        <v>15706323.110000236</v>
      </c>
      <c r="E372" s="308">
        <v>16000582.230000233</v>
      </c>
      <c r="F372" s="309">
        <v>6979.07</v>
      </c>
      <c r="G372" s="309">
        <v>54409.539999999848</v>
      </c>
      <c r="H372" s="183">
        <v>0.13471618129089857</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4657249.21</v>
      </c>
      <c r="D374" s="306">
        <v>624540</v>
      </c>
      <c r="E374" s="306">
        <v>5281789.21</v>
      </c>
      <c r="F374" s="307"/>
      <c r="G374" s="307">
        <v>16216</v>
      </c>
      <c r="H374" s="182">
        <v>0.21622355969067408</v>
      </c>
      <c r="I374" s="56"/>
      <c r="J374" s="5"/>
    </row>
    <row r="375" spans="1:11" s="57" customFormat="1" ht="10.5" customHeight="1" x14ac:dyDescent="0.2">
      <c r="A375" s="6"/>
      <c r="B375" s="35" t="s">
        <v>467</v>
      </c>
      <c r="C375" s="308">
        <v>4657249.21</v>
      </c>
      <c r="D375" s="308">
        <v>624540</v>
      </c>
      <c r="E375" s="308">
        <v>5281789.21</v>
      </c>
      <c r="F375" s="309"/>
      <c r="G375" s="309">
        <v>16216</v>
      </c>
      <c r="H375" s="183">
        <v>0.21622355969067408</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7471.7500000000036</v>
      </c>
      <c r="D377" s="306">
        <v>67011.97</v>
      </c>
      <c r="E377" s="306">
        <v>74483.72</v>
      </c>
      <c r="F377" s="307"/>
      <c r="G377" s="307">
        <v>1.53</v>
      </c>
      <c r="H377" s="182">
        <v>-2.8482130011763362E-2</v>
      </c>
      <c r="I377" s="59"/>
      <c r="J377" s="5"/>
    </row>
    <row r="378" spans="1:11" s="63" customFormat="1" ht="14.25" customHeight="1" x14ac:dyDescent="0.2">
      <c r="A378" s="61"/>
      <c r="B378" s="37" t="s">
        <v>224</v>
      </c>
      <c r="C378" s="306">
        <v>969.44000000000074</v>
      </c>
      <c r="D378" s="306">
        <v>30302.910000000011</v>
      </c>
      <c r="E378" s="306">
        <v>31272.350000000013</v>
      </c>
      <c r="F378" s="307"/>
      <c r="G378" s="307"/>
      <c r="H378" s="182">
        <v>-0.22204078667732308</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8441.190000000006</v>
      </c>
      <c r="D382" s="308">
        <v>97314.880000000005</v>
      </c>
      <c r="E382" s="308">
        <v>105756.07</v>
      </c>
      <c r="F382" s="309"/>
      <c r="G382" s="309">
        <v>1.53</v>
      </c>
      <c r="H382" s="183">
        <v>-9.5060124776130572E-2</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81.850000000000009</v>
      </c>
      <c r="D385" s="306"/>
      <c r="E385" s="306">
        <v>81.850000000000009</v>
      </c>
      <c r="F385" s="307"/>
      <c r="G385" s="307"/>
      <c r="H385" s="182">
        <v>1.9810615499626483E-2</v>
      </c>
      <c r="I385" s="56"/>
      <c r="J385" s="5"/>
    </row>
    <row r="386" spans="1:11" s="57" customFormat="1" ht="10.5" customHeight="1" x14ac:dyDescent="0.2">
      <c r="A386" s="6"/>
      <c r="B386" s="37" t="s">
        <v>125</v>
      </c>
      <c r="C386" s="306">
        <v>2749794.4300000831</v>
      </c>
      <c r="D386" s="306">
        <v>13502934.290000433</v>
      </c>
      <c r="E386" s="306">
        <v>16252728.720000517</v>
      </c>
      <c r="F386" s="307"/>
      <c r="G386" s="307">
        <v>53751.919999999955</v>
      </c>
      <c r="H386" s="182">
        <v>-3.2337774550399545E-2</v>
      </c>
      <c r="I386" s="56"/>
      <c r="J386" s="5"/>
    </row>
    <row r="387" spans="1:11" s="57" customFormat="1" ht="10.5" customHeight="1" x14ac:dyDescent="0.2">
      <c r="A387" s="6"/>
      <c r="B387" s="37" t="s">
        <v>126</v>
      </c>
      <c r="C387" s="306">
        <v>26738.11000000003</v>
      </c>
      <c r="D387" s="306">
        <v>337131.27999999956</v>
      </c>
      <c r="E387" s="306">
        <v>363869.38999999961</v>
      </c>
      <c r="F387" s="307"/>
      <c r="G387" s="307">
        <v>1997.4500000000003</v>
      </c>
      <c r="H387" s="182"/>
      <c r="I387" s="56"/>
      <c r="J387" s="5"/>
    </row>
    <row r="388" spans="1:11" s="57" customFormat="1" ht="10.5" customHeight="1" x14ac:dyDescent="0.2">
      <c r="A388" s="6"/>
      <c r="B388" s="37" t="s">
        <v>127</v>
      </c>
      <c r="C388" s="306">
        <v>798838.12999999989</v>
      </c>
      <c r="D388" s="306">
        <v>8599774.2999999933</v>
      </c>
      <c r="E388" s="306">
        <v>9398612.4299999941</v>
      </c>
      <c r="F388" s="307"/>
      <c r="G388" s="307">
        <v>27845.56</v>
      </c>
      <c r="H388" s="182"/>
      <c r="I388" s="56"/>
      <c r="J388" s="5"/>
    </row>
    <row r="389" spans="1:11" s="57" customFormat="1" ht="10.5" customHeight="1" x14ac:dyDescent="0.2">
      <c r="A389" s="6"/>
      <c r="B389" s="37" t="s">
        <v>133</v>
      </c>
      <c r="C389" s="306">
        <v>170638.37</v>
      </c>
      <c r="D389" s="306">
        <v>417110.48000000004</v>
      </c>
      <c r="E389" s="306">
        <v>587748.85000000009</v>
      </c>
      <c r="F389" s="307"/>
      <c r="G389" s="307">
        <v>6073.0499999999993</v>
      </c>
      <c r="H389" s="182">
        <v>3.6424699335295241E-2</v>
      </c>
      <c r="I389" s="56"/>
      <c r="J389" s="5"/>
    </row>
    <row r="390" spans="1:11" s="57" customFormat="1" ht="10.5" customHeight="1" x14ac:dyDescent="0.2">
      <c r="A390" s="6"/>
      <c r="B390" s="37" t="s">
        <v>134</v>
      </c>
      <c r="C390" s="306">
        <v>17706.510000000002</v>
      </c>
      <c r="D390" s="306">
        <v>156103.06999999998</v>
      </c>
      <c r="E390" s="306">
        <v>173809.58</v>
      </c>
      <c r="F390" s="307"/>
      <c r="G390" s="307">
        <v>709.72</v>
      </c>
      <c r="H390" s="182">
        <v>-0.2473777235911907</v>
      </c>
      <c r="I390" s="56"/>
      <c r="J390" s="5"/>
      <c r="K390" s="5"/>
    </row>
    <row r="391" spans="1:11" s="57" customFormat="1" ht="10.5" customHeight="1" x14ac:dyDescent="0.2">
      <c r="A391" s="6"/>
      <c r="B391" s="37" t="s">
        <v>24</v>
      </c>
      <c r="C391" s="306">
        <v>823756.4599999988</v>
      </c>
      <c r="D391" s="306">
        <v>644944.30999999971</v>
      </c>
      <c r="E391" s="306">
        <v>1468700.7699999984</v>
      </c>
      <c r="F391" s="307"/>
      <c r="G391" s="307">
        <v>4862.2999999999993</v>
      </c>
      <c r="H391" s="182">
        <v>0.1106868138963053</v>
      </c>
      <c r="I391" s="56"/>
    </row>
    <row r="392" spans="1:11" s="57" customFormat="1" ht="10.5" customHeight="1" x14ac:dyDescent="0.2">
      <c r="A392" s="6"/>
      <c r="B392" s="37" t="s">
        <v>138</v>
      </c>
      <c r="C392" s="306">
        <v>191589.6599999998</v>
      </c>
      <c r="D392" s="306">
        <v>103285.61999999997</v>
      </c>
      <c r="E392" s="306">
        <v>294875.2799999998</v>
      </c>
      <c r="F392" s="307"/>
      <c r="G392" s="307">
        <v>433.65</v>
      </c>
      <c r="H392" s="182">
        <v>-3.1887677211582588E-2</v>
      </c>
      <c r="I392" s="56"/>
    </row>
    <row r="393" spans="1:11" s="57" customFormat="1" ht="10.5" customHeight="1" x14ac:dyDescent="0.2">
      <c r="A393" s="6"/>
      <c r="B393" s="37" t="s">
        <v>34</v>
      </c>
      <c r="C393" s="306">
        <v>10745950.230000352</v>
      </c>
      <c r="D393" s="306">
        <v>2408349.600000028</v>
      </c>
      <c r="E393" s="306">
        <v>13154299.830000378</v>
      </c>
      <c r="F393" s="307"/>
      <c r="G393" s="307">
        <v>24819.519999999979</v>
      </c>
      <c r="H393" s="182">
        <v>-8.7730688242200427E-2</v>
      </c>
      <c r="I393" s="56"/>
      <c r="J393" s="5"/>
    </row>
    <row r="394" spans="1:11" s="57" customFormat="1" ht="10.5" customHeight="1" x14ac:dyDescent="0.2">
      <c r="A394" s="6"/>
      <c r="B394" s="37" t="s">
        <v>140</v>
      </c>
      <c r="C394" s="306">
        <v>271.54000000000002</v>
      </c>
      <c r="D394" s="306">
        <v>40.450000000000003</v>
      </c>
      <c r="E394" s="306">
        <v>311.99</v>
      </c>
      <c r="F394" s="307"/>
      <c r="G394" s="307"/>
      <c r="H394" s="182"/>
      <c r="I394" s="56"/>
      <c r="J394" s="5"/>
    </row>
    <row r="395" spans="1:11" s="57" customFormat="1" ht="10.5" customHeight="1" x14ac:dyDescent="0.2">
      <c r="A395" s="6"/>
      <c r="B395" s="37" t="s">
        <v>129</v>
      </c>
      <c r="C395" s="306">
        <v>804762.890000012</v>
      </c>
      <c r="D395" s="306">
        <v>7026470.1299999999</v>
      </c>
      <c r="E395" s="306">
        <v>7831233.0200000126</v>
      </c>
      <c r="F395" s="307"/>
      <c r="G395" s="307">
        <v>32975.160000000003</v>
      </c>
      <c r="H395" s="182">
        <v>6.7701908318773318E-2</v>
      </c>
      <c r="I395" s="56"/>
      <c r="J395" s="5"/>
    </row>
    <row r="396" spans="1:11" s="57" customFormat="1" ht="11.25" customHeight="1" x14ac:dyDescent="0.2">
      <c r="A396" s="6"/>
      <c r="B396" s="37" t="s">
        <v>381</v>
      </c>
      <c r="C396" s="306">
        <v>7407.8699999999899</v>
      </c>
      <c r="D396" s="306">
        <v>5118</v>
      </c>
      <c r="E396" s="306">
        <v>12525.86999999999</v>
      </c>
      <c r="F396" s="307"/>
      <c r="G396" s="307"/>
      <c r="H396" s="182"/>
      <c r="I396" s="56"/>
      <c r="J396" s="5"/>
    </row>
    <row r="397" spans="1:11" s="57" customFormat="1" ht="11.25" customHeight="1" x14ac:dyDescent="0.2">
      <c r="A397" s="6"/>
      <c r="B397" s="16" t="s">
        <v>427</v>
      </c>
      <c r="C397" s="306">
        <v>570</v>
      </c>
      <c r="D397" s="306">
        <v>450</v>
      </c>
      <c r="E397" s="306">
        <v>1020</v>
      </c>
      <c r="F397" s="307"/>
      <c r="G397" s="307"/>
      <c r="H397" s="182">
        <v>-0.17741935483870963</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727.92</v>
      </c>
      <c r="D400" s="306">
        <v>106084.31999999995</v>
      </c>
      <c r="E400" s="306">
        <v>106812.23999999995</v>
      </c>
      <c r="F400" s="307"/>
      <c r="G400" s="307">
        <v>81</v>
      </c>
      <c r="H400" s="182">
        <v>0.21738472357250105</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19357.8</v>
      </c>
      <c r="D403" s="306">
        <v>5832</v>
      </c>
      <c r="E403" s="306">
        <v>25189.8</v>
      </c>
      <c r="F403" s="307"/>
      <c r="G403" s="307"/>
      <c r="H403" s="182">
        <v>0.42010373210057494</v>
      </c>
      <c r="I403" s="59"/>
    </row>
    <row r="404" spans="1:11" s="60" customFormat="1" ht="13.5" customHeight="1" x14ac:dyDescent="0.2">
      <c r="A404" s="24"/>
      <c r="B404" s="37" t="s">
        <v>424</v>
      </c>
      <c r="C404" s="306"/>
      <c r="D404" s="306">
        <v>8520</v>
      </c>
      <c r="E404" s="306">
        <v>8520</v>
      </c>
      <c r="F404" s="307"/>
      <c r="G404" s="307">
        <v>30</v>
      </c>
      <c r="H404" s="182"/>
      <c r="I404" s="59"/>
    </row>
    <row r="405" spans="1:11" s="60" customFormat="1" ht="10.5" customHeight="1" x14ac:dyDescent="0.2">
      <c r="A405" s="24"/>
      <c r="B405" s="37" t="s">
        <v>280</v>
      </c>
      <c r="C405" s="306"/>
      <c r="D405" s="306">
        <v>-1134896.9600000009</v>
      </c>
      <c r="E405" s="306">
        <v>-1134896.9600000009</v>
      </c>
      <c r="F405" s="307"/>
      <c r="G405" s="307">
        <v>-4403.1099999999997</v>
      </c>
      <c r="H405" s="182">
        <v>-1.4475225886721677E-2</v>
      </c>
      <c r="I405" s="59"/>
      <c r="J405" s="5"/>
    </row>
    <row r="406" spans="1:11" s="60" customFormat="1" ht="10.5" customHeight="1" x14ac:dyDescent="0.2">
      <c r="A406" s="24"/>
      <c r="B406" s="35" t="s">
        <v>246</v>
      </c>
      <c r="C406" s="308">
        <v>16358191.770000445</v>
      </c>
      <c r="D406" s="308">
        <v>32187250.890000451</v>
      </c>
      <c r="E406" s="308">
        <v>48545442.66000089</v>
      </c>
      <c r="F406" s="309"/>
      <c r="G406" s="309">
        <v>149176.21999999994</v>
      </c>
      <c r="H406" s="183">
        <v>1.6397562978975877E-3</v>
      </c>
      <c r="I406" s="59"/>
      <c r="J406" s="5"/>
      <c r="K406" s="209" t="b">
        <f>IF(ABS(E406-SUM(E385:E405))&lt;0.001,TRUE,FALSE)</f>
        <v>1</v>
      </c>
    </row>
    <row r="407" spans="1:11" s="60" customFormat="1" ht="10.5" customHeight="1" x14ac:dyDescent="0.2">
      <c r="A407" s="24"/>
      <c r="B407" s="35" t="s">
        <v>287</v>
      </c>
      <c r="C407" s="308">
        <v>872968304.39004958</v>
      </c>
      <c r="D407" s="308">
        <v>2455486103.8604536</v>
      </c>
      <c r="E407" s="308">
        <v>3328454408.2505026</v>
      </c>
      <c r="F407" s="309">
        <v>28030028.86999945</v>
      </c>
      <c r="G407" s="309">
        <v>13555372.869999979</v>
      </c>
      <c r="H407" s="183">
        <v>3.5956874139765116E-2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407493206.00007999</v>
      </c>
      <c r="D410" s="306">
        <v>450547838.636415</v>
      </c>
      <c r="E410" s="306">
        <v>858041044.63649499</v>
      </c>
      <c r="F410" s="307">
        <v>69289723.950832218</v>
      </c>
      <c r="G410" s="307">
        <v>5736544.4572800221</v>
      </c>
      <c r="H410" s="182">
        <v>-9.5542522446815714E-2</v>
      </c>
      <c r="I410" s="59"/>
      <c r="J410" s="5"/>
    </row>
    <row r="411" spans="1:11" s="60" customFormat="1" ht="10.5" customHeight="1" x14ac:dyDescent="0.2">
      <c r="A411" s="24"/>
      <c r="B411" s="37" t="s">
        <v>442</v>
      </c>
      <c r="C411" s="306">
        <v>802075.84000004153</v>
      </c>
      <c r="D411" s="306">
        <v>460276.88999999681</v>
      </c>
      <c r="E411" s="306">
        <v>1262352.7300000384</v>
      </c>
      <c r="F411" s="307">
        <v>53356.410000000054</v>
      </c>
      <c r="G411" s="307">
        <v>6673.5499999999984</v>
      </c>
      <c r="H411" s="182">
        <v>-0.72204959164006866</v>
      </c>
      <c r="I411" s="59"/>
      <c r="J411" s="5"/>
    </row>
    <row r="412" spans="1:11" s="57" customFormat="1" ht="10.5" customHeight="1" x14ac:dyDescent="0.2">
      <c r="A412" s="6"/>
      <c r="B412" s="37" t="s">
        <v>147</v>
      </c>
      <c r="C412" s="306">
        <v>1268955.9700003171</v>
      </c>
      <c r="D412" s="306">
        <v>1343297.690000284</v>
      </c>
      <c r="E412" s="306">
        <v>2612253.6600006013</v>
      </c>
      <c r="F412" s="307">
        <v>204507.33999999717</v>
      </c>
      <c r="G412" s="307">
        <v>10417.000000000009</v>
      </c>
      <c r="H412" s="182">
        <v>-9.3465364985738097E-2</v>
      </c>
      <c r="I412" s="56"/>
      <c r="J412" s="5"/>
    </row>
    <row r="413" spans="1:11" s="57" customFormat="1" ht="10.5" customHeight="1" x14ac:dyDescent="0.2">
      <c r="A413" s="6"/>
      <c r="B413" s="37" t="s">
        <v>148</v>
      </c>
      <c r="C413" s="306">
        <v>7434918.7599953925</v>
      </c>
      <c r="D413" s="306">
        <v>8423795.0800000317</v>
      </c>
      <c r="E413" s="306">
        <v>15858713.839995425</v>
      </c>
      <c r="F413" s="307">
        <v>1153399.6000001056</v>
      </c>
      <c r="G413" s="307">
        <v>67281.230000000476</v>
      </c>
      <c r="H413" s="182">
        <v>-0.11680826991490378</v>
      </c>
      <c r="I413" s="56"/>
      <c r="J413" s="5"/>
    </row>
    <row r="414" spans="1:11" s="60" customFormat="1" ht="10.5" customHeight="1" x14ac:dyDescent="0.2">
      <c r="A414" s="24"/>
      <c r="B414" s="37" t="s">
        <v>125</v>
      </c>
      <c r="C414" s="306">
        <v>2758791.3900004253</v>
      </c>
      <c r="D414" s="306">
        <v>2956311.8699996392</v>
      </c>
      <c r="E414" s="306">
        <v>5715103.260000064</v>
      </c>
      <c r="F414" s="307">
        <v>495018.30000000272</v>
      </c>
      <c r="G414" s="307">
        <v>64631.859999999819</v>
      </c>
      <c r="H414" s="182">
        <v>-9.36201846219753E-3</v>
      </c>
      <c r="I414" s="59"/>
      <c r="J414" s="5"/>
    </row>
    <row r="415" spans="1:11" s="60" customFormat="1" ht="10.5" customHeight="1" x14ac:dyDescent="0.2">
      <c r="A415" s="24"/>
      <c r="B415" s="37" t="s">
        <v>149</v>
      </c>
      <c r="C415" s="306">
        <v>85520.569999999119</v>
      </c>
      <c r="D415" s="306">
        <v>398471.69000001467</v>
      </c>
      <c r="E415" s="306">
        <v>483992.26000001386</v>
      </c>
      <c r="F415" s="307">
        <v>1598.7000000000003</v>
      </c>
      <c r="G415" s="307">
        <v>1804.400000000001</v>
      </c>
      <c r="H415" s="182">
        <v>-0.1427040771556044</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263.5</v>
      </c>
      <c r="D417" s="306">
        <v>-73325266</v>
      </c>
      <c r="E417" s="306">
        <v>-73325002.5</v>
      </c>
      <c r="F417" s="307">
        <v>-95512</v>
      </c>
      <c r="G417" s="307">
        <v>-476746</v>
      </c>
      <c r="H417" s="182">
        <v>-2.6260928477735535E-2</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6522.0709900000002</v>
      </c>
      <c r="E419" s="306">
        <v>6522.0709900000002</v>
      </c>
      <c r="F419" s="307"/>
      <c r="G419" s="307"/>
      <c r="H419" s="182"/>
      <c r="I419" s="59"/>
      <c r="K419" s="209"/>
    </row>
    <row r="420" spans="1:11" s="60" customFormat="1" ht="10.5" customHeight="1" x14ac:dyDescent="0.2">
      <c r="A420" s="24"/>
      <c r="B420" s="575" t="s">
        <v>491</v>
      </c>
      <c r="C420" s="306"/>
      <c r="D420" s="306">
        <v>4262.3999999999887</v>
      </c>
      <c r="E420" s="306">
        <v>4262.3999999999887</v>
      </c>
      <c r="F420" s="307"/>
      <c r="G420" s="307">
        <v>299.69999999999982</v>
      </c>
      <c r="H420" s="182"/>
      <c r="I420" s="59"/>
      <c r="K420" s="209"/>
    </row>
    <row r="421" spans="1:11" s="60" customFormat="1" ht="10.5" customHeight="1" x14ac:dyDescent="0.2">
      <c r="A421" s="24"/>
      <c r="B421" s="41" t="s">
        <v>150</v>
      </c>
      <c r="C421" s="311">
        <v>419843732.03007615</v>
      </c>
      <c r="D421" s="311">
        <v>390815510.32740492</v>
      </c>
      <c r="E421" s="311">
        <v>810659242.35748112</v>
      </c>
      <c r="F421" s="312">
        <v>71102092.300832301</v>
      </c>
      <c r="G421" s="312">
        <v>5410906.1972800214</v>
      </c>
      <c r="H421" s="184">
        <v>-0.10575878737432343</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31.3.2024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4956674490.0700274</v>
      </c>
      <c r="E434" s="306">
        <v>4956674490.0700274</v>
      </c>
      <c r="F434" s="307">
        <v>8072786.2699999977</v>
      </c>
      <c r="G434" s="307">
        <v>25134689.070000008</v>
      </c>
      <c r="H434" s="182">
        <v>7.6194905359434406E-2</v>
      </c>
      <c r="I434" s="56"/>
      <c r="J434" s="5"/>
    </row>
    <row r="435" spans="1:11" s="57" customFormat="1" ht="10.5" customHeight="1" x14ac:dyDescent="0.2">
      <c r="A435" s="6"/>
      <c r="B435" s="16" t="s">
        <v>10</v>
      </c>
      <c r="C435" s="306">
        <v>1205681777.4198375</v>
      </c>
      <c r="D435" s="306"/>
      <c r="E435" s="306">
        <v>1205681777.4198375</v>
      </c>
      <c r="F435" s="307">
        <v>28203.610000000011</v>
      </c>
      <c r="G435" s="307">
        <v>7130973.6999999499</v>
      </c>
      <c r="H435" s="182">
        <v>2.9197094896392661E-2</v>
      </c>
      <c r="I435" s="56"/>
      <c r="J435" s="5"/>
    </row>
    <row r="436" spans="1:11" s="60" customFormat="1" ht="10.5" customHeight="1" x14ac:dyDescent="0.2">
      <c r="A436" s="24"/>
      <c r="B436" s="16" t="s">
        <v>9</v>
      </c>
      <c r="C436" s="306">
        <v>33221.03</v>
      </c>
      <c r="D436" s="306"/>
      <c r="E436" s="306">
        <v>33221.03</v>
      </c>
      <c r="F436" s="307"/>
      <c r="G436" s="307">
        <v>53.78</v>
      </c>
      <c r="H436" s="182"/>
      <c r="I436" s="59"/>
      <c r="J436" s="5"/>
    </row>
    <row r="437" spans="1:11" s="60" customFormat="1" x14ac:dyDescent="0.2">
      <c r="A437" s="24"/>
      <c r="B437" s="16" t="s">
        <v>299</v>
      </c>
      <c r="C437" s="306">
        <v>115709335.93999802</v>
      </c>
      <c r="D437" s="306"/>
      <c r="E437" s="306">
        <v>115709335.93999802</v>
      </c>
      <c r="F437" s="307"/>
      <c r="G437" s="307">
        <v>403878.95999999787</v>
      </c>
      <c r="H437" s="182">
        <v>2.4900692390082968E-2</v>
      </c>
      <c r="I437" s="59"/>
      <c r="J437" s="5"/>
    </row>
    <row r="438" spans="1:11" s="57" customFormat="1" x14ac:dyDescent="0.2">
      <c r="A438" s="6"/>
      <c r="B438" s="16" t="s">
        <v>11</v>
      </c>
      <c r="C438" s="306">
        <v>649845.87000000139</v>
      </c>
      <c r="D438" s="306"/>
      <c r="E438" s="306">
        <v>649845.87000000139</v>
      </c>
      <c r="F438" s="307"/>
      <c r="G438" s="307">
        <v>638818.44000000134</v>
      </c>
      <c r="H438" s="182">
        <v>6.1620064568671307E-2</v>
      </c>
      <c r="I438" s="56"/>
      <c r="J438" s="5"/>
    </row>
    <row r="439" spans="1:11" s="57" customFormat="1" ht="10.5" customHeight="1" x14ac:dyDescent="0.2">
      <c r="A439" s="6"/>
      <c r="B439" s="16" t="s">
        <v>75</v>
      </c>
      <c r="C439" s="306">
        <v>17775408.93999932</v>
      </c>
      <c r="D439" s="306"/>
      <c r="E439" s="306">
        <v>17775408.93999932</v>
      </c>
      <c r="F439" s="313"/>
      <c r="G439" s="313">
        <v>97118.580000000831</v>
      </c>
      <c r="H439" s="185">
        <v>6.2405953349095711E-2</v>
      </c>
      <c r="I439" s="66"/>
      <c r="J439" s="5"/>
    </row>
    <row r="440" spans="1:11" s="57" customFormat="1" ht="10.5" customHeight="1" x14ac:dyDescent="0.2">
      <c r="A440" s="6"/>
      <c r="B440" s="16" t="s">
        <v>85</v>
      </c>
      <c r="C440" s="306">
        <v>2500378.7400000058</v>
      </c>
      <c r="D440" s="306">
        <v>498412367.6000005</v>
      </c>
      <c r="E440" s="306">
        <v>500912746.34000051</v>
      </c>
      <c r="F440" s="313">
        <v>500912746.34000051</v>
      </c>
      <c r="G440" s="313">
        <v>2369405.2499999991</v>
      </c>
      <c r="H440" s="185">
        <v>-3.7496523701333939E-2</v>
      </c>
      <c r="I440" s="66"/>
      <c r="J440" s="5"/>
    </row>
    <row r="441" spans="1:11" s="57" customFormat="1" ht="10.5" customHeight="1" x14ac:dyDescent="0.2">
      <c r="A441" s="6"/>
      <c r="B441" s="37" t="s">
        <v>25</v>
      </c>
      <c r="C441" s="306">
        <v>5530608.6399996663</v>
      </c>
      <c r="D441" s="306">
        <v>75.97</v>
      </c>
      <c r="E441" s="306">
        <v>5530684.609999666</v>
      </c>
      <c r="F441" s="313">
        <v>3108.4600000000005</v>
      </c>
      <c r="G441" s="313">
        <v>21988.669999999991</v>
      </c>
      <c r="H441" s="185">
        <v>-3.542425318541087E-2</v>
      </c>
      <c r="I441" s="56"/>
      <c r="J441" s="5"/>
    </row>
    <row r="442" spans="1:11" s="57" customFormat="1" ht="10.5" customHeight="1" x14ac:dyDescent="0.2">
      <c r="A442" s="6"/>
      <c r="B442" s="37" t="s">
        <v>48</v>
      </c>
      <c r="C442" s="306"/>
      <c r="D442" s="306">
        <v>1926851.1755350302</v>
      </c>
      <c r="E442" s="306">
        <v>1926851.1755350302</v>
      </c>
      <c r="F442" s="307">
        <v>475.11304500000006</v>
      </c>
      <c r="G442" s="307">
        <v>6031.1106850000051</v>
      </c>
      <c r="H442" s="182">
        <v>0.12493432181152242</v>
      </c>
      <c r="I442" s="56"/>
      <c r="J442" s="5"/>
    </row>
    <row r="443" spans="1:11" s="60" customFormat="1" ht="10.5" customHeight="1" x14ac:dyDescent="0.2">
      <c r="A443" s="24"/>
      <c r="B443" s="37" t="s">
        <v>355</v>
      </c>
      <c r="C443" s="306">
        <v>74492.049999999843</v>
      </c>
      <c r="D443" s="306">
        <v>10311235.424684005</v>
      </c>
      <c r="E443" s="306">
        <v>10385727.474684004</v>
      </c>
      <c r="F443" s="307"/>
      <c r="G443" s="307">
        <v>5826.8500000000031</v>
      </c>
      <c r="H443" s="182"/>
      <c r="I443" s="59"/>
      <c r="J443" s="5"/>
    </row>
    <row r="444" spans="1:11" s="57" customFormat="1" ht="12.75" customHeight="1" x14ac:dyDescent="0.2">
      <c r="A444" s="6"/>
      <c r="B444" s="37" t="s">
        <v>79</v>
      </c>
      <c r="C444" s="314"/>
      <c r="D444" s="306">
        <v>29084114.665000048</v>
      </c>
      <c r="E444" s="306">
        <v>29084114.665000048</v>
      </c>
      <c r="F444" s="313"/>
      <c r="G444" s="313">
        <v>35166.119999999995</v>
      </c>
      <c r="H444" s="185">
        <v>1.9281234450653439E-2</v>
      </c>
      <c r="I444" s="56"/>
    </row>
    <row r="445" spans="1:11" s="57" customFormat="1" ht="10.5" customHeight="1" x14ac:dyDescent="0.2">
      <c r="A445" s="6"/>
      <c r="B445" s="563" t="s">
        <v>432</v>
      </c>
      <c r="C445" s="314">
        <v>131639630.14998618</v>
      </c>
      <c r="D445" s="306">
        <v>163120937.34765843</v>
      </c>
      <c r="E445" s="306">
        <v>294760567.4976446</v>
      </c>
      <c r="F445" s="313"/>
      <c r="G445" s="313">
        <v>2112461.7600000948</v>
      </c>
      <c r="H445" s="185">
        <v>3.4052805122474661E-2</v>
      </c>
      <c r="I445" s="56"/>
      <c r="J445" s="5"/>
    </row>
    <row r="446" spans="1:11" s="57" customFormat="1" ht="10.5" customHeight="1" x14ac:dyDescent="0.2">
      <c r="A446" s="6"/>
      <c r="B446" s="563" t="s">
        <v>440</v>
      </c>
      <c r="C446" s="314">
        <v>3561948.0599999344</v>
      </c>
      <c r="D446" s="306">
        <v>1589721.0600000008</v>
      </c>
      <c r="E446" s="306">
        <v>5151669.1199999359</v>
      </c>
      <c r="F446" s="313"/>
      <c r="G446" s="313">
        <v>28068.240000000005</v>
      </c>
      <c r="H446" s="185">
        <v>0.79146102981563393</v>
      </c>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18263003.509999443</v>
      </c>
      <c r="D448" s="306">
        <v>27234633.710000247</v>
      </c>
      <c r="E448" s="306">
        <v>45497637.219999686</v>
      </c>
      <c r="F448" s="313">
        <v>600</v>
      </c>
      <c r="G448" s="313">
        <v>147110.36000000002</v>
      </c>
      <c r="H448" s="185">
        <v>-0.4368884979494263</v>
      </c>
      <c r="I448" s="56"/>
      <c r="J448" s="5"/>
      <c r="K448" s="57"/>
    </row>
    <row r="449" spans="1:11" s="60" customFormat="1" ht="14.25" customHeight="1" x14ac:dyDescent="0.2">
      <c r="A449" s="24"/>
      <c r="B449" s="574" t="s">
        <v>493</v>
      </c>
      <c r="C449" s="314"/>
      <c r="D449" s="306">
        <v>4340729.5157449981</v>
      </c>
      <c r="E449" s="306">
        <v>4340729.5157449981</v>
      </c>
      <c r="F449" s="313"/>
      <c r="G449" s="313"/>
      <c r="H449" s="185"/>
      <c r="I449" s="56"/>
      <c r="J449" s="5"/>
      <c r="K449" s="57"/>
    </row>
    <row r="450" spans="1:11" s="60" customFormat="1" ht="14.25" customHeight="1" x14ac:dyDescent="0.2">
      <c r="A450" s="24"/>
      <c r="B450" s="563" t="s">
        <v>445</v>
      </c>
      <c r="C450" s="314"/>
      <c r="D450" s="306">
        <v>91679.620000004725</v>
      </c>
      <c r="E450" s="306">
        <v>91679.620000004725</v>
      </c>
      <c r="F450" s="313"/>
      <c r="G450" s="313">
        <v>286.25999999999942</v>
      </c>
      <c r="H450" s="185">
        <v>-3.1846468923448779E-3</v>
      </c>
      <c r="I450" s="56"/>
      <c r="J450" s="5"/>
      <c r="K450" s="57"/>
    </row>
    <row r="451" spans="1:11" ht="14.25" customHeight="1" x14ac:dyDescent="0.2">
      <c r="A451" s="2"/>
      <c r="B451" s="16" t="s">
        <v>280</v>
      </c>
      <c r="C451" s="310"/>
      <c r="D451" s="306">
        <v>-210094829.03997731</v>
      </c>
      <c r="E451" s="306">
        <v>-210094829.03997731</v>
      </c>
      <c r="F451" s="313"/>
      <c r="G451" s="313">
        <v>-1198170.1899999883</v>
      </c>
      <c r="H451" s="185">
        <v>8.4136029670349721E-3</v>
      </c>
      <c r="I451" s="59"/>
      <c r="J451" s="60"/>
      <c r="K451" s="60"/>
    </row>
    <row r="452" spans="1:11" ht="10.5" customHeight="1" x14ac:dyDescent="0.2">
      <c r="A452" s="2"/>
      <c r="B452" s="29" t="s">
        <v>156</v>
      </c>
      <c r="C452" s="308">
        <v>1501419650.3498201</v>
      </c>
      <c r="D452" s="308">
        <v>5482692007.1186743</v>
      </c>
      <c r="E452" s="308">
        <v>6984111657.4684944</v>
      </c>
      <c r="F452" s="315">
        <v>509017919.79304546</v>
      </c>
      <c r="G452" s="315">
        <v>36933706.960685067</v>
      </c>
      <c r="H452" s="186">
        <v>5.4236232289397002E-2</v>
      </c>
      <c r="I452" s="69"/>
      <c r="K452" s="209" t="b">
        <f>IF(ABS(E452-SUM(E434:E451))&lt;0.001,TRUE,FALSE)</f>
        <v>1</v>
      </c>
    </row>
    <row r="453" spans="1:11" ht="21" customHeight="1" x14ac:dyDescent="0.2">
      <c r="A453" s="2"/>
      <c r="B453" s="29" t="s">
        <v>153</v>
      </c>
      <c r="C453" s="308"/>
      <c r="D453" s="308">
        <v>97946.239999999991</v>
      </c>
      <c r="E453" s="308">
        <v>97946.239999999991</v>
      </c>
      <c r="F453" s="315"/>
      <c r="G453" s="315"/>
      <c r="H453" s="186">
        <v>-1.6906939016481881E-2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354827407.64998454</v>
      </c>
      <c r="D456" s="317">
        <v>1193942958.6199577</v>
      </c>
      <c r="E456" s="317">
        <v>1548770366.2699423</v>
      </c>
      <c r="F456" s="318"/>
      <c r="G456" s="318">
        <v>8410731.2899999917</v>
      </c>
      <c r="H456" s="281">
        <v>6.784599440770811E-2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109038998.02000278</v>
      </c>
      <c r="D458" s="317">
        <v>35228062.640000306</v>
      </c>
      <c r="E458" s="317">
        <v>144267060.6600031</v>
      </c>
      <c r="F458" s="318"/>
      <c r="G458" s="318">
        <v>816198.59000000218</v>
      </c>
      <c r="H458" s="281">
        <v>8.5184464593823783E-3</v>
      </c>
      <c r="I458" s="69"/>
    </row>
    <row r="459" spans="1:11" ht="10.5" customHeight="1" x14ac:dyDescent="0.2">
      <c r="A459" s="2"/>
      <c r="B459" s="16" t="s">
        <v>258</v>
      </c>
      <c r="C459" s="317">
        <v>18965453.899999917</v>
      </c>
      <c r="D459" s="317">
        <v>5139925.7499999991</v>
      </c>
      <c r="E459" s="317">
        <v>24105379.649999917</v>
      </c>
      <c r="F459" s="318"/>
      <c r="G459" s="318">
        <v>79702.419999999984</v>
      </c>
      <c r="H459" s="281">
        <v>0.16122144696597984</v>
      </c>
      <c r="I459" s="69"/>
    </row>
    <row r="460" spans="1:11" ht="10.5" customHeight="1" x14ac:dyDescent="0.2">
      <c r="A460" s="2"/>
      <c r="B460" s="67" t="s">
        <v>259</v>
      </c>
      <c r="C460" s="317">
        <v>74065535.460000008</v>
      </c>
      <c r="D460" s="317">
        <v>20851226.539999977</v>
      </c>
      <c r="E460" s="317">
        <v>94916761.99999997</v>
      </c>
      <c r="F460" s="318"/>
      <c r="G460" s="318">
        <v>437326.16</v>
      </c>
      <c r="H460" s="281">
        <v>-4.5470222686445294E-2</v>
      </c>
      <c r="I460" s="69"/>
    </row>
    <row r="461" spans="1:11" ht="10.5" customHeight="1" x14ac:dyDescent="0.2">
      <c r="A461" s="2"/>
      <c r="B461" s="67" t="s">
        <v>260</v>
      </c>
      <c r="C461" s="317">
        <v>2402069.8099999581</v>
      </c>
      <c r="D461" s="317">
        <v>5401623.7500001695</v>
      </c>
      <c r="E461" s="317">
        <v>7803693.5600001281</v>
      </c>
      <c r="F461" s="318"/>
      <c r="G461" s="318">
        <v>44650.39</v>
      </c>
      <c r="H461" s="281">
        <v>0.11083376566306424</v>
      </c>
      <c r="I461" s="71"/>
    </row>
    <row r="462" spans="1:11" ht="18.75" customHeight="1" x14ac:dyDescent="0.2">
      <c r="A462" s="2"/>
      <c r="B462" s="67" t="s">
        <v>261</v>
      </c>
      <c r="C462" s="317"/>
      <c r="D462" s="317">
        <v>3858767.5199999828</v>
      </c>
      <c r="E462" s="317">
        <v>3858767.5199999828</v>
      </c>
      <c r="F462" s="318"/>
      <c r="G462" s="318">
        <v>23919.640000000003</v>
      </c>
      <c r="H462" s="281">
        <v>3.7572734594009782E-2</v>
      </c>
      <c r="I462" s="69"/>
    </row>
    <row r="463" spans="1:11" ht="10.5" customHeight="1" x14ac:dyDescent="0.2">
      <c r="A463" s="2"/>
      <c r="B463" s="67" t="s">
        <v>262</v>
      </c>
      <c r="C463" s="317">
        <v>2433717.9500000146</v>
      </c>
      <c r="D463" s="317">
        <v>20442268.480000168</v>
      </c>
      <c r="E463" s="317">
        <v>22875986.430000186</v>
      </c>
      <c r="F463" s="318"/>
      <c r="G463" s="318">
        <v>73230.78</v>
      </c>
      <c r="H463" s="281">
        <v>8.386902012796682E-3</v>
      </c>
      <c r="I463" s="69"/>
    </row>
    <row r="464" spans="1:11" ht="10.5" customHeight="1" x14ac:dyDescent="0.2">
      <c r="A464" s="2"/>
      <c r="B464" s="67" t="s">
        <v>264</v>
      </c>
      <c r="C464" s="317"/>
      <c r="D464" s="317">
        <v>83085487.740000784</v>
      </c>
      <c r="E464" s="317">
        <v>83085487.740000784</v>
      </c>
      <c r="F464" s="318"/>
      <c r="G464" s="318">
        <v>357094.1999999999</v>
      </c>
      <c r="H464" s="281">
        <v>4.2853200447091178E-2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164370.1600000007</v>
      </c>
      <c r="D467" s="317">
        <v>603233.87</v>
      </c>
      <c r="E467" s="317">
        <v>767604.03000000073</v>
      </c>
      <c r="F467" s="318"/>
      <c r="G467" s="318">
        <v>2881.89</v>
      </c>
      <c r="H467" s="281">
        <v>-9.5904724311161593E-2</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35394506.930000134</v>
      </c>
      <c r="E470" s="317">
        <v>35394506.930000134</v>
      </c>
      <c r="F470" s="318"/>
      <c r="G470" s="318">
        <v>140492.94000000006</v>
      </c>
      <c r="H470" s="281">
        <v>-2.7308322098252291E-2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221711.46000000002</v>
      </c>
      <c r="E472" s="317">
        <v>221711.46000000002</v>
      </c>
      <c r="F472" s="318"/>
      <c r="G472" s="318">
        <v>15.010000000000002</v>
      </c>
      <c r="H472" s="281">
        <v>0.66896631361485626</v>
      </c>
      <c r="I472" s="69"/>
    </row>
    <row r="473" spans="1:11" s="28" customFormat="1" x14ac:dyDescent="0.2">
      <c r="A473" s="54"/>
      <c r="B473" s="29" t="s">
        <v>155</v>
      </c>
      <c r="C473" s="308">
        <v>561897552.94998717</v>
      </c>
      <c r="D473" s="308">
        <v>1404169773.2999592</v>
      </c>
      <c r="E473" s="308">
        <v>1966067326.2499464</v>
      </c>
      <c r="F473" s="315"/>
      <c r="G473" s="315">
        <v>10386243.309999993</v>
      </c>
      <c r="H473" s="186">
        <v>5.4708891319410258E-2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3643689.0199999996</v>
      </c>
      <c r="D475" s="308">
        <v>1849830.48</v>
      </c>
      <c r="E475" s="308">
        <v>5493519.4999999991</v>
      </c>
      <c r="F475" s="315"/>
      <c r="G475" s="315">
        <v>60637.340000000011</v>
      </c>
      <c r="H475" s="186">
        <v>-8.6796603570330921E-2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-564.06000000000017</v>
      </c>
      <c r="D477" s="306">
        <v>2047.6099999999992</v>
      </c>
      <c r="E477" s="306">
        <v>1483.549999999999</v>
      </c>
      <c r="F477" s="313"/>
      <c r="G477" s="313"/>
      <c r="H477" s="185"/>
      <c r="I477" s="69"/>
    </row>
    <row r="478" spans="1:11" s="28" customFormat="1" ht="10.5" customHeight="1" x14ac:dyDescent="0.2">
      <c r="A478" s="54"/>
      <c r="B478" s="75" t="s">
        <v>159</v>
      </c>
      <c r="C478" s="306">
        <v>38964499.950000182</v>
      </c>
      <c r="D478" s="306">
        <v>351614993.38350588</v>
      </c>
      <c r="E478" s="306">
        <v>390579493.33350605</v>
      </c>
      <c r="F478" s="313"/>
      <c r="G478" s="313">
        <v>1424096.1300000018</v>
      </c>
      <c r="H478" s="185">
        <v>2.1370921622113848E-2</v>
      </c>
      <c r="I478" s="70"/>
    </row>
    <row r="479" spans="1:11" ht="10.5" customHeight="1" x14ac:dyDescent="0.2">
      <c r="A479" s="2"/>
      <c r="B479" s="75" t="s">
        <v>26</v>
      </c>
      <c r="C479" s="306">
        <v>12088267.789999934</v>
      </c>
      <c r="D479" s="306">
        <v>192897507.9399997</v>
      </c>
      <c r="E479" s="306">
        <v>204985775.72999966</v>
      </c>
      <c r="F479" s="313"/>
      <c r="G479" s="313">
        <v>1121470.3000000005</v>
      </c>
      <c r="H479" s="185">
        <v>4.8223910609050735E-2</v>
      </c>
      <c r="I479" s="69"/>
    </row>
    <row r="480" spans="1:11" ht="10.5" customHeight="1" x14ac:dyDescent="0.2">
      <c r="A480" s="2"/>
      <c r="B480" s="75" t="s">
        <v>27</v>
      </c>
      <c r="C480" s="306">
        <v>36596084.529999986</v>
      </c>
      <c r="D480" s="306">
        <v>599044949.67999887</v>
      </c>
      <c r="E480" s="306">
        <v>635641034.20999885</v>
      </c>
      <c r="F480" s="313"/>
      <c r="G480" s="313">
        <v>3234999.1799999946</v>
      </c>
      <c r="H480" s="185">
        <v>6.9167249956945565E-2</v>
      </c>
      <c r="I480" s="69"/>
    </row>
    <row r="481" spans="1:11" ht="10.5" customHeight="1" x14ac:dyDescent="0.2">
      <c r="A481" s="2"/>
      <c r="B481" s="75" t="s">
        <v>274</v>
      </c>
      <c r="C481" s="306">
        <v>1045369.8000000003</v>
      </c>
      <c r="D481" s="306">
        <v>15311415.500000011</v>
      </c>
      <c r="E481" s="306">
        <v>16356785.30000001</v>
      </c>
      <c r="F481" s="313"/>
      <c r="G481" s="313">
        <v>124629.51000000002</v>
      </c>
      <c r="H481" s="185">
        <v>1.1174248968135014E-2</v>
      </c>
      <c r="I481" s="69"/>
    </row>
    <row r="482" spans="1:11" ht="10.5" customHeight="1" x14ac:dyDescent="0.2">
      <c r="A482" s="2"/>
      <c r="B482" s="75" t="s">
        <v>273</v>
      </c>
      <c r="C482" s="306">
        <v>3217.5</v>
      </c>
      <c r="D482" s="306">
        <v>54340</v>
      </c>
      <c r="E482" s="306">
        <v>57557.5</v>
      </c>
      <c r="F482" s="313"/>
      <c r="G482" s="313">
        <v>51325</v>
      </c>
      <c r="H482" s="185">
        <v>0.36392664902837346</v>
      </c>
      <c r="I482" s="69"/>
    </row>
    <row r="483" spans="1:11" ht="10.5" customHeight="1" x14ac:dyDescent="0.2">
      <c r="A483" s="2"/>
      <c r="B483" s="75" t="s">
        <v>49</v>
      </c>
      <c r="C483" s="306">
        <v>28119.469999999998</v>
      </c>
      <c r="D483" s="306">
        <v>125745821.3175703</v>
      </c>
      <c r="E483" s="306">
        <v>125773940.7875703</v>
      </c>
      <c r="F483" s="313"/>
      <c r="G483" s="313">
        <v>400944.75000000023</v>
      </c>
      <c r="H483" s="185">
        <v>-8.7454378486067852E-2</v>
      </c>
      <c r="I483" s="69"/>
    </row>
    <row r="484" spans="1:11" ht="10.5" customHeight="1" x14ac:dyDescent="0.2">
      <c r="A484" s="2"/>
      <c r="B484" s="37" t="s">
        <v>349</v>
      </c>
      <c r="C484" s="305"/>
      <c r="D484" s="306">
        <v>831041.81253399968</v>
      </c>
      <c r="E484" s="306">
        <v>831041.81253399968</v>
      </c>
      <c r="F484" s="313"/>
      <c r="G484" s="313"/>
      <c r="H484" s="185"/>
      <c r="I484" s="69"/>
    </row>
    <row r="485" spans="1:11" x14ac:dyDescent="0.2">
      <c r="A485" s="2"/>
      <c r="B485" s="574" t="s">
        <v>459</v>
      </c>
      <c r="C485" s="306"/>
      <c r="D485" s="306">
        <v>113122.73000000001</v>
      </c>
      <c r="E485" s="306">
        <v>113122.73000000001</v>
      </c>
      <c r="F485" s="313"/>
      <c r="G485" s="313"/>
      <c r="H485" s="185">
        <v>0.24252402911205739</v>
      </c>
      <c r="I485" s="69"/>
    </row>
    <row r="486" spans="1:11" x14ac:dyDescent="0.2">
      <c r="A486" s="2"/>
      <c r="B486" s="75" t="s">
        <v>28</v>
      </c>
      <c r="C486" s="306">
        <v>572492.59999999916</v>
      </c>
      <c r="D486" s="306">
        <v>5580242.859999992</v>
      </c>
      <c r="E486" s="306">
        <v>6152735.4599999916</v>
      </c>
      <c r="F486" s="313"/>
      <c r="G486" s="313">
        <v>10243.490000000002</v>
      </c>
      <c r="H486" s="185">
        <v>1.1405264104331625E-2</v>
      </c>
      <c r="I486" s="69"/>
    </row>
    <row r="487" spans="1:11" ht="10.5" customHeight="1" x14ac:dyDescent="0.2">
      <c r="A487" s="2"/>
      <c r="B487" s="37" t="s">
        <v>280</v>
      </c>
      <c r="C487" s="306"/>
      <c r="D487" s="306">
        <v>-16022369.680000076</v>
      </c>
      <c r="E487" s="306">
        <v>-16022369.680000076</v>
      </c>
      <c r="F487" s="313"/>
      <c r="G487" s="313">
        <v>-76246.37</v>
      </c>
      <c r="H487" s="185">
        <v>5.6766195480778547E-2</v>
      </c>
      <c r="I487" s="69"/>
    </row>
    <row r="488" spans="1:11" ht="10.5" customHeight="1" x14ac:dyDescent="0.2">
      <c r="A488" s="2"/>
      <c r="B488" s="35" t="s">
        <v>160</v>
      </c>
      <c r="C488" s="308">
        <v>89297487.580000088</v>
      </c>
      <c r="D488" s="308">
        <v>1275173113.1536088</v>
      </c>
      <c r="E488" s="308">
        <v>1364470600.733609</v>
      </c>
      <c r="F488" s="315"/>
      <c r="G488" s="315">
        <v>6291461.9899999965</v>
      </c>
      <c r="H488" s="186">
        <v>3.5430207176052608E-2</v>
      </c>
      <c r="I488" s="69"/>
      <c r="K488" s="209" t="b">
        <f>IF(ABS(E488-SUM(E477:E487))&lt;0.001,TRUE,FALSE)</f>
        <v>1</v>
      </c>
    </row>
    <row r="489" spans="1:11" ht="10.5" customHeight="1" x14ac:dyDescent="0.2">
      <c r="A489" s="2"/>
      <c r="B489" s="76" t="s">
        <v>33</v>
      </c>
      <c r="C489" s="306">
        <v>18871.43</v>
      </c>
      <c r="D489" s="306">
        <v>408500.6</v>
      </c>
      <c r="E489" s="306">
        <v>427372.02999999997</v>
      </c>
      <c r="F489" s="313"/>
      <c r="G489" s="313"/>
      <c r="H489" s="185"/>
      <c r="I489" s="69"/>
    </row>
    <row r="490" spans="1:11" x14ac:dyDescent="0.2">
      <c r="A490" s="2"/>
      <c r="B490" s="76" t="s">
        <v>383</v>
      </c>
      <c r="C490" s="306"/>
      <c r="D490" s="306">
        <v>825591.37218799978</v>
      </c>
      <c r="E490" s="306">
        <v>825591.37218799978</v>
      </c>
      <c r="F490" s="313"/>
      <c r="G490" s="313"/>
      <c r="H490" s="185">
        <v>-7.5321500036160338E-2</v>
      </c>
      <c r="I490" s="69"/>
    </row>
    <row r="491" spans="1:11" ht="10.5" customHeight="1" x14ac:dyDescent="0.2">
      <c r="A491" s="2"/>
      <c r="B491" s="76" t="s">
        <v>446</v>
      </c>
      <c r="C491" s="306"/>
      <c r="D491" s="306">
        <v>2401910.1957850009</v>
      </c>
      <c r="E491" s="306">
        <v>2401910.1957850009</v>
      </c>
      <c r="F491" s="313"/>
      <c r="G491" s="313"/>
      <c r="H491" s="185"/>
      <c r="I491" s="69"/>
    </row>
    <row r="492" spans="1:11" ht="10.5" customHeight="1" x14ac:dyDescent="0.2">
      <c r="A492" s="2"/>
      <c r="B492" s="76" t="s">
        <v>477</v>
      </c>
      <c r="C492" s="306"/>
      <c r="D492" s="306">
        <v>11587906.840149947</v>
      </c>
      <c r="E492" s="306">
        <v>11587906.840149947</v>
      </c>
      <c r="F492" s="313"/>
      <c r="G492" s="313">
        <v>25174.869410000061</v>
      </c>
      <c r="H492" s="185">
        <v>-0.67385366397167035</v>
      </c>
      <c r="I492" s="69"/>
    </row>
    <row r="493" spans="1:11" ht="10.5" customHeight="1" x14ac:dyDescent="0.2">
      <c r="A493" s="2"/>
      <c r="B493" s="76" t="s">
        <v>492</v>
      </c>
      <c r="C493" s="306"/>
      <c r="D493" s="306">
        <v>898197.72536000039</v>
      </c>
      <c r="E493" s="306">
        <v>898197.72536000039</v>
      </c>
      <c r="F493" s="313"/>
      <c r="G493" s="313">
        <v>6.9724250000000003</v>
      </c>
      <c r="H493" s="185"/>
      <c r="I493" s="69"/>
    </row>
    <row r="494" spans="1:11" x14ac:dyDescent="0.2">
      <c r="A494" s="2"/>
      <c r="B494" s="76" t="s">
        <v>439</v>
      </c>
      <c r="C494" s="306"/>
      <c r="D494" s="306">
        <v>47265459.371064998</v>
      </c>
      <c r="E494" s="306">
        <v>47265459.371064998</v>
      </c>
      <c r="F494" s="313"/>
      <c r="G494" s="313"/>
      <c r="H494" s="185">
        <v>0.4955103372005758</v>
      </c>
      <c r="I494" s="69"/>
    </row>
    <row r="495" spans="1:11" x14ac:dyDescent="0.2">
      <c r="A495" s="2"/>
      <c r="B495" s="76" t="s">
        <v>480</v>
      </c>
      <c r="C495" s="306"/>
      <c r="D495" s="306">
        <v>376995</v>
      </c>
      <c r="E495" s="306">
        <v>376995</v>
      </c>
      <c r="F495" s="313"/>
      <c r="G495" s="313">
        <v>110</v>
      </c>
      <c r="H495" s="185">
        <v>0.6580316668897197</v>
      </c>
      <c r="I495" s="69"/>
    </row>
    <row r="496" spans="1:11" s="80" customFormat="1" ht="12.75" x14ac:dyDescent="0.2">
      <c r="A496" s="2"/>
      <c r="B496" s="76" t="s">
        <v>490</v>
      </c>
      <c r="C496" s="306">
        <v>80272.800000000017</v>
      </c>
      <c r="D496" s="306">
        <v>3974066.0400000024</v>
      </c>
      <c r="E496" s="306">
        <v>4054338.8400000022</v>
      </c>
      <c r="F496" s="313"/>
      <c r="G496" s="313">
        <v>17669.259999999998</v>
      </c>
      <c r="H496" s="185"/>
      <c r="I496" s="79"/>
      <c r="J496" s="5"/>
    </row>
    <row r="497" spans="1:12" s="80" customFormat="1" ht="12.75" x14ac:dyDescent="0.2">
      <c r="A497" s="2"/>
      <c r="B497" s="76" t="s">
        <v>494</v>
      </c>
      <c r="C497" s="306"/>
      <c r="D497" s="306">
        <v>6749071.5861159991</v>
      </c>
      <c r="E497" s="306">
        <v>6749071.5861159991</v>
      </c>
      <c r="F497" s="313"/>
      <c r="G497" s="313"/>
      <c r="H497" s="185"/>
      <c r="I497" s="79"/>
      <c r="J497" s="5"/>
    </row>
    <row r="498" spans="1:12" s="80" customFormat="1" ht="12.75" x14ac:dyDescent="0.2">
      <c r="A498" s="2"/>
      <c r="B498" s="73" t="s">
        <v>158</v>
      </c>
      <c r="C498" s="306"/>
      <c r="D498" s="306">
        <v>178203.58999999997</v>
      </c>
      <c r="E498" s="306">
        <v>178203.58999999997</v>
      </c>
      <c r="F498" s="313"/>
      <c r="G498" s="313"/>
      <c r="H498" s="185">
        <v>0.41443881167309171</v>
      </c>
      <c r="I498" s="79"/>
      <c r="J498" s="5"/>
    </row>
    <row r="499" spans="1:12" ht="16.5" customHeight="1" x14ac:dyDescent="0.2">
      <c r="A499" s="77"/>
      <c r="B499" s="78" t="s">
        <v>297</v>
      </c>
      <c r="C499" s="308">
        <v>93040320.830000103</v>
      </c>
      <c r="D499" s="308">
        <v>1351688845.9542727</v>
      </c>
      <c r="E499" s="308">
        <v>1444729166.7842727</v>
      </c>
      <c r="F499" s="315"/>
      <c r="G499" s="315">
        <v>6395060.4318349967</v>
      </c>
      <c r="H499" s="186">
        <v>2.4542804035656118E-2</v>
      </c>
      <c r="I499" s="69"/>
      <c r="K499" s="209" t="b">
        <f>IF(ABS(E499-SUM(E475,E488,E489:E498))&lt;0.001,TRUE,FALSE)</f>
        <v>1</v>
      </c>
      <c r="L499" s="164"/>
    </row>
    <row r="500" spans="1:12" ht="12" customHeight="1" x14ac:dyDescent="0.2">
      <c r="A500" s="2"/>
      <c r="B500" s="76" t="s">
        <v>80</v>
      </c>
      <c r="C500" s="306"/>
      <c r="D500" s="306">
        <v>1619161727.7300062</v>
      </c>
      <c r="E500" s="306">
        <v>1619161727.7300062</v>
      </c>
      <c r="F500" s="313"/>
      <c r="G500" s="313"/>
      <c r="H500" s="185">
        <v>3.1188554175582972E-3</v>
      </c>
      <c r="I500" s="69"/>
    </row>
    <row r="501" spans="1:12" ht="12" customHeight="1" x14ac:dyDescent="0.2">
      <c r="A501" s="2"/>
      <c r="B501" s="76" t="s">
        <v>81</v>
      </c>
      <c r="C501" s="306"/>
      <c r="D501" s="306">
        <v>1080726026.8900027</v>
      </c>
      <c r="E501" s="306">
        <v>1080726026.8900027</v>
      </c>
      <c r="F501" s="313"/>
      <c r="G501" s="313"/>
      <c r="H501" s="185">
        <v>8.0210286721414059E-2</v>
      </c>
      <c r="I501" s="69"/>
    </row>
    <row r="502" spans="1:12" ht="12" customHeight="1" x14ac:dyDescent="0.2">
      <c r="A502" s="2"/>
      <c r="B502" s="76" t="s">
        <v>438</v>
      </c>
      <c r="C502" s="306"/>
      <c r="D502" s="306">
        <v>112678929.8600003</v>
      </c>
      <c r="E502" s="306">
        <v>112678929.8600003</v>
      </c>
      <c r="F502" s="313"/>
      <c r="G502" s="313"/>
      <c r="H502" s="185">
        <v>0.12587080419097707</v>
      </c>
      <c r="I502" s="69"/>
    </row>
    <row r="503" spans="1:12" ht="12" customHeight="1" x14ac:dyDescent="0.2">
      <c r="A503" s="2"/>
      <c r="B503" s="76" t="s">
        <v>78</v>
      </c>
      <c r="C503" s="306"/>
      <c r="D503" s="306"/>
      <c r="E503" s="306"/>
      <c r="F503" s="313"/>
      <c r="G503" s="313"/>
      <c r="H503" s="185"/>
      <c r="I503" s="69"/>
    </row>
    <row r="504" spans="1:12" ht="12" customHeight="1" x14ac:dyDescent="0.2">
      <c r="A504" s="2"/>
      <c r="B504" s="76" t="s">
        <v>76</v>
      </c>
      <c r="C504" s="306"/>
      <c r="D504" s="306"/>
      <c r="E504" s="306"/>
      <c r="F504" s="313"/>
      <c r="G504" s="313"/>
      <c r="H504" s="185"/>
      <c r="I504" s="69"/>
    </row>
    <row r="505" spans="1:12" ht="12" customHeight="1" x14ac:dyDescent="0.2">
      <c r="A505" s="2"/>
      <c r="B505" s="76" t="s">
        <v>77</v>
      </c>
      <c r="C505" s="306"/>
      <c r="D505" s="306"/>
      <c r="E505" s="306"/>
      <c r="F505" s="313"/>
      <c r="G505" s="313"/>
      <c r="H505" s="185"/>
      <c r="I505" s="69"/>
      <c r="K505" s="209"/>
    </row>
    <row r="506" spans="1:12" s="28" customFormat="1" ht="18.75" customHeight="1" x14ac:dyDescent="0.2">
      <c r="A506" s="2"/>
      <c r="B506" s="83" t="s">
        <v>277</v>
      </c>
      <c r="C506" s="308"/>
      <c r="D506" s="308">
        <v>2812566684.4800091</v>
      </c>
      <c r="E506" s="308">
        <v>2812566684.4800091</v>
      </c>
      <c r="F506" s="315"/>
      <c r="G506" s="315"/>
      <c r="H506" s="186">
        <v>3.6055788099230934E-2</v>
      </c>
      <c r="I506" s="70"/>
      <c r="J506" s="5"/>
      <c r="K506" s="209" t="b">
        <f>IF(ABS(E506-SUM(E500:E505))&lt;0.001,TRUE,FALSE)</f>
        <v>1</v>
      </c>
    </row>
    <row r="507" spans="1:12" ht="10.5" customHeight="1" x14ac:dyDescent="0.2">
      <c r="A507" s="54"/>
      <c r="B507" s="52" t="s">
        <v>157</v>
      </c>
      <c r="C507" s="308">
        <v>3449169560.5499334</v>
      </c>
      <c r="D507" s="308">
        <v>13897516871.280773</v>
      </c>
      <c r="E507" s="308">
        <v>17346686431.830704</v>
      </c>
      <c r="F507" s="315">
        <v>509017919.79304546</v>
      </c>
      <c r="G507" s="315">
        <v>72681289.769800067</v>
      </c>
      <c r="H507" s="186">
        <v>3.6659109124552725E-2</v>
      </c>
      <c r="I507" s="69"/>
      <c r="K507" s="209" t="b">
        <f>IF(ABS(E507-SUM(E421,E407,E452:E453,E473,E474,E475,E488:E498,E506))&lt;0.001,TRUE,FALSE)</f>
        <v>1</v>
      </c>
    </row>
    <row r="508" spans="1:12" ht="10.5" customHeight="1" x14ac:dyDescent="0.2">
      <c r="A508" s="2"/>
      <c r="B508" s="167" t="s">
        <v>181</v>
      </c>
      <c r="C508" s="319"/>
      <c r="D508" s="319"/>
      <c r="E508" s="319"/>
      <c r="F508" s="320"/>
      <c r="G508" s="320"/>
      <c r="H508" s="240"/>
      <c r="I508" s="69"/>
    </row>
    <row r="509" spans="1:12" s="28" customFormat="1" x14ac:dyDescent="0.2">
      <c r="A509" s="2"/>
      <c r="B509" s="168" t="s">
        <v>182</v>
      </c>
      <c r="C509" s="321"/>
      <c r="D509" s="321">
        <v>154.02000000000001</v>
      </c>
      <c r="E509" s="321">
        <v>154.02000000000001</v>
      </c>
      <c r="F509" s="322"/>
      <c r="G509" s="322"/>
      <c r="H509" s="194"/>
      <c r="I509" s="70"/>
      <c r="J509" s="5"/>
    </row>
    <row r="510" spans="1:12" s="28" customFormat="1" ht="12.75" x14ac:dyDescent="0.2">
      <c r="A510" s="54"/>
      <c r="B510" s="212" t="s">
        <v>31</v>
      </c>
      <c r="C510" s="431">
        <v>6428882200.2799482</v>
      </c>
      <c r="D510" s="431">
        <v>17347255112.676571</v>
      </c>
      <c r="E510" s="431">
        <v>23776137312.95652</v>
      </c>
      <c r="F510" s="432"/>
      <c r="G510" s="432">
        <v>108245169.92067809</v>
      </c>
      <c r="H510" s="433">
        <v>3.5469227189770525E-2</v>
      </c>
      <c r="I510" s="70"/>
      <c r="J510" s="5"/>
      <c r="K510" s="209" t="b">
        <f>IF(ABS(E510-SUM(E298,E507:E509))&lt;0.001,TRUE,FALSE)</f>
        <v>1</v>
      </c>
    </row>
    <row r="511" spans="1:12" s="28" customFormat="1" x14ac:dyDescent="0.2">
      <c r="A511" s="54"/>
      <c r="B511" s="76" t="s">
        <v>13</v>
      </c>
      <c r="C511" s="274"/>
      <c r="D511" s="276"/>
      <c r="E511" s="276"/>
      <c r="F511" s="434"/>
      <c r="G511" s="429"/>
      <c r="H511" s="430"/>
      <c r="I511" s="70"/>
      <c r="J511" s="5"/>
    </row>
    <row r="512" spans="1:12" s="28" customFormat="1" x14ac:dyDescent="0.2">
      <c r="A512" s="54"/>
      <c r="B512" s="76" t="s">
        <v>14</v>
      </c>
      <c r="C512" s="275"/>
      <c r="D512" s="65"/>
      <c r="E512" s="65"/>
      <c r="F512" s="427"/>
      <c r="G512" s="427"/>
      <c r="H512" s="428"/>
      <c r="I512" s="70"/>
      <c r="J512" s="5"/>
    </row>
    <row r="513" spans="1:11" s="28" customFormat="1" ht="12" x14ac:dyDescent="0.2">
      <c r="A513" s="54"/>
      <c r="B513" s="229" t="s">
        <v>248</v>
      </c>
      <c r="C513" s="241"/>
      <c r="D513" s="241"/>
      <c r="E513" s="241"/>
      <c r="F513" s="241"/>
      <c r="G513" s="241"/>
      <c r="H513" s="433"/>
      <c r="I513" s="70"/>
      <c r="K513" s="209" t="b">
        <f>IF(ABS(E513-SUM(E511:E512))&lt;0.001,TRUE,FALSE)</f>
        <v>1</v>
      </c>
    </row>
    <row r="514" spans="1:11" s="28" customFormat="1" ht="12" x14ac:dyDescent="0.2">
      <c r="A514" s="54"/>
      <c r="B514" s="229" t="s">
        <v>298</v>
      </c>
      <c r="C514" s="323"/>
      <c r="D514" s="323">
        <v>96466.11000000003</v>
      </c>
      <c r="E514" s="323">
        <v>96466.11000000003</v>
      </c>
      <c r="F514" s="324"/>
      <c r="G514" s="324"/>
      <c r="H514" s="433">
        <v>-0.15280509928792185</v>
      </c>
      <c r="I514" s="70"/>
    </row>
    <row r="515" spans="1:11" s="28" customFormat="1" ht="12" x14ac:dyDescent="0.2">
      <c r="A515" s="54"/>
      <c r="B515" s="229" t="s">
        <v>421</v>
      </c>
      <c r="C515" s="229"/>
      <c r="D515" s="323">
        <v>150564.40762000001</v>
      </c>
      <c r="E515" s="323">
        <v>150564.40762000001</v>
      </c>
      <c r="F515" s="323"/>
      <c r="G515" s="324"/>
      <c r="H515" s="433">
        <v>-0.81614424573277489</v>
      </c>
      <c r="I515" s="70"/>
    </row>
    <row r="516" spans="1:11" s="28" customFormat="1" ht="12" hidden="1" x14ac:dyDescent="0.2">
      <c r="A516" s="54"/>
      <c r="B516" s="229" t="s">
        <v>495</v>
      </c>
      <c r="C516" s="323"/>
      <c r="D516" s="323"/>
      <c r="E516" s="323"/>
      <c r="F516" s="323"/>
      <c r="G516" s="324"/>
      <c r="H516" s="433"/>
      <c r="I516" s="70"/>
    </row>
    <row r="517" spans="1:11" s="28" customFormat="1" ht="12" x14ac:dyDescent="0.2">
      <c r="A517" s="54"/>
      <c r="B517" s="229" t="s">
        <v>389</v>
      </c>
      <c r="C517" s="323"/>
      <c r="D517" s="323">
        <v>20892.53</v>
      </c>
      <c r="E517" s="323">
        <v>20892.53</v>
      </c>
      <c r="F517" s="323"/>
      <c r="G517" s="324"/>
      <c r="H517" s="433">
        <v>0.27160245111405401</v>
      </c>
      <c r="I517" s="70"/>
    </row>
    <row r="518" spans="1:11" s="28" customFormat="1" x14ac:dyDescent="0.2">
      <c r="A518" s="54"/>
      <c r="B518" s="265" t="s">
        <v>238</v>
      </c>
      <c r="C518" s="213"/>
      <c r="D518" s="213"/>
      <c r="E518" s="213"/>
      <c r="F518" s="213"/>
      <c r="G518" s="213"/>
      <c r="H518" s="214"/>
      <c r="I518" s="70"/>
    </row>
    <row r="519" spans="1:11" ht="9" customHeight="1" x14ac:dyDescent="0.2">
      <c r="A519" s="54"/>
      <c r="B519" s="265" t="s">
        <v>251</v>
      </c>
      <c r="C519" s="213"/>
      <c r="D519" s="213"/>
      <c r="E519" s="213"/>
      <c r="F519" s="213"/>
      <c r="G519" s="213"/>
      <c r="H519" s="214"/>
      <c r="I519" s="69"/>
    </row>
    <row r="520" spans="1:11" ht="16.5" customHeight="1" x14ac:dyDescent="0.2">
      <c r="A520" s="2"/>
      <c r="B520" s="265" t="s">
        <v>376</v>
      </c>
      <c r="C520" s="213"/>
      <c r="D520" s="213"/>
      <c r="E520" s="213"/>
      <c r="F520" s="165"/>
      <c r="G520" s="165"/>
      <c r="H520" s="215"/>
      <c r="I520" s="85"/>
    </row>
    <row r="521" spans="1:11" x14ac:dyDescent="0.2">
      <c r="B521" s="265" t="s">
        <v>282</v>
      </c>
      <c r="C521" s="85"/>
      <c r="D521" s="85"/>
      <c r="E521" s="86"/>
      <c r="F521" s="5"/>
      <c r="G521" s="5"/>
      <c r="H521" s="5"/>
      <c r="I521" s="8"/>
    </row>
    <row r="522" spans="1:11" ht="15.75" x14ac:dyDescent="0.25">
      <c r="B522" s="7" t="s">
        <v>288</v>
      </c>
      <c r="C522" s="8"/>
      <c r="D522" s="8"/>
      <c r="E522" s="8"/>
      <c r="F522" s="8"/>
      <c r="G522" s="8"/>
      <c r="H522" s="8"/>
    </row>
    <row r="523" spans="1:11" ht="19.5" customHeight="1" x14ac:dyDescent="0.2">
      <c r="B523" s="9"/>
      <c r="C523" s="10" t="str">
        <f>$C$3</f>
        <v>PERIODE DU 1.1 AU 31.3.2024</v>
      </c>
      <c r="D523" s="11"/>
      <c r="I523" s="15"/>
    </row>
    <row r="524" spans="1:11" ht="12.75" x14ac:dyDescent="0.2">
      <c r="B524" s="12" t="str">
        <f>B430</f>
        <v xml:space="preserve">             I - ASSURANCE MALADIE : DÉPENSES en milliers d'euros</v>
      </c>
      <c r="C524" s="13"/>
      <c r="D524" s="13"/>
      <c r="E524" s="13"/>
      <c r="F524" s="14"/>
      <c r="G524" s="15"/>
      <c r="H524" s="15"/>
      <c r="I524" s="20"/>
    </row>
    <row r="525" spans="1:11" ht="12.75" customHeight="1" x14ac:dyDescent="0.2">
      <c r="B525" s="626"/>
      <c r="C525" s="627"/>
      <c r="D525" s="87"/>
      <c r="E525" s="88" t="s">
        <v>6</v>
      </c>
      <c r="F525" s="339" t="str">
        <f>$H$5</f>
        <v>PCAP</v>
      </c>
      <c r="G525" s="197"/>
      <c r="H525" s="89"/>
      <c r="I525" s="20"/>
    </row>
    <row r="526" spans="1:11" ht="12.75" customHeight="1" x14ac:dyDescent="0.2">
      <c r="B526" s="643" t="s">
        <v>296</v>
      </c>
      <c r="C526" s="644"/>
      <c r="D526" s="90"/>
      <c r="E526" s="301"/>
      <c r="F526" s="239"/>
      <c r="G526" s="199"/>
      <c r="H526" s="90"/>
      <c r="I526" s="20"/>
    </row>
    <row r="527" spans="1:11" ht="18.75" customHeight="1" x14ac:dyDescent="0.2">
      <c r="A527" s="91"/>
      <c r="B527" s="649" t="s">
        <v>295</v>
      </c>
      <c r="C527" s="650"/>
      <c r="D527" s="93"/>
      <c r="E527" s="303"/>
      <c r="F527" s="237"/>
      <c r="G527" s="200"/>
      <c r="H527" s="93"/>
      <c r="I527" s="20"/>
    </row>
    <row r="528" spans="1:11" s="95" customFormat="1" ht="9" customHeight="1" x14ac:dyDescent="0.2">
      <c r="A528" s="6"/>
      <c r="B528" s="647"/>
      <c r="C528" s="648"/>
      <c r="D528" s="90"/>
      <c r="E528" s="301"/>
      <c r="F528" s="239"/>
      <c r="G528" s="199"/>
      <c r="H528" s="90"/>
      <c r="I528" s="94"/>
      <c r="J528" s="104"/>
    </row>
    <row r="529" spans="1:11" ht="18" customHeight="1" x14ac:dyDescent="0.2">
      <c r="A529" s="91"/>
      <c r="B529" s="92" t="s">
        <v>294</v>
      </c>
      <c r="C529" s="172"/>
      <c r="D529" s="93"/>
      <c r="E529" s="303">
        <v>19667471339.622189</v>
      </c>
      <c r="F529" s="237">
        <v>5.1000327593392791E-2</v>
      </c>
      <c r="G529" s="200"/>
      <c r="H529" s="93"/>
      <c r="I529" s="20"/>
      <c r="J529" s="104"/>
      <c r="K529" s="209" t="b">
        <f>IF(ABS(E529-SUM(E530,E535,E547:E548,E551:E556))&lt;0.001,TRUE,FALSE)</f>
        <v>1</v>
      </c>
    </row>
    <row r="530" spans="1:11" ht="15" customHeight="1" x14ac:dyDescent="0.2">
      <c r="B530" s="645" t="s">
        <v>410</v>
      </c>
      <c r="C530" s="646"/>
      <c r="D530" s="90"/>
      <c r="E530" s="303">
        <v>4434169577.7568369</v>
      </c>
      <c r="F530" s="237">
        <v>-4.5458302668145323E-2</v>
      </c>
      <c r="G530" s="201"/>
      <c r="H530" s="90"/>
      <c r="I530" s="20"/>
      <c r="J530" s="104"/>
      <c r="K530" s="209" t="b">
        <f>IF(ABS(E530-SUM(E531:E534))&lt;0.001,TRUE,FALSE)</f>
        <v>1</v>
      </c>
    </row>
    <row r="531" spans="1:11" ht="15" customHeight="1" x14ac:dyDescent="0.2">
      <c r="B531" s="639" t="s">
        <v>72</v>
      </c>
      <c r="C531" s="640"/>
      <c r="D531" s="90"/>
      <c r="E531" s="301">
        <v>343528134.18551558</v>
      </c>
      <c r="F531" s="239">
        <v>0.24146093631043231</v>
      </c>
      <c r="G531" s="199"/>
      <c r="H531" s="90"/>
      <c r="I531" s="20"/>
      <c r="J531" s="104"/>
    </row>
    <row r="532" spans="1:11" ht="15" customHeight="1" x14ac:dyDescent="0.2">
      <c r="B532" s="421" t="s">
        <v>404</v>
      </c>
      <c r="C532" s="404"/>
      <c r="D532" s="90"/>
      <c r="E532" s="301">
        <v>4074102993.9636803</v>
      </c>
      <c r="F532" s="239">
        <v>-6.3758911454335876E-2</v>
      </c>
      <c r="G532" s="199"/>
      <c r="H532" s="90"/>
      <c r="I532" s="20"/>
      <c r="J532" s="104"/>
    </row>
    <row r="533" spans="1:11" ht="15" customHeight="1" x14ac:dyDescent="0.2">
      <c r="B533" s="421" t="s">
        <v>407</v>
      </c>
      <c r="C533" s="404"/>
      <c r="D533" s="90"/>
      <c r="E533" s="301">
        <v>13275800.833971001</v>
      </c>
      <c r="F533" s="239">
        <v>0.27696037280961883</v>
      </c>
      <c r="G533" s="199"/>
      <c r="H533" s="90"/>
      <c r="I533" s="20"/>
      <c r="J533" s="104"/>
    </row>
    <row r="534" spans="1:11" ht="15" customHeight="1" x14ac:dyDescent="0.2">
      <c r="B534" s="421" t="s">
        <v>405</v>
      </c>
      <c r="C534" s="404"/>
      <c r="D534" s="90"/>
      <c r="E534" s="301">
        <v>3262648.7736699991</v>
      </c>
      <c r="F534" s="239">
        <v>-0.51130808859876586</v>
      </c>
      <c r="G534" s="199"/>
      <c r="H534" s="90"/>
      <c r="I534" s="20"/>
      <c r="J534" s="104"/>
    </row>
    <row r="535" spans="1:11" ht="15" customHeight="1" x14ac:dyDescent="0.2">
      <c r="B535" s="624" t="s">
        <v>71</v>
      </c>
      <c r="C535" s="625"/>
      <c r="D535" s="90"/>
      <c r="E535" s="303">
        <v>12183825921.886511</v>
      </c>
      <c r="F535" s="237">
        <v>0.11992834338252134</v>
      </c>
      <c r="G535" s="201"/>
      <c r="H535" s="90"/>
      <c r="I535" s="20"/>
      <c r="J535" s="104"/>
      <c r="K535" s="209" t="b">
        <f>IF(ABS(E535-SUM(E536:E541))&lt;0.001,TRUE,FALSE)</f>
        <v>1</v>
      </c>
    </row>
    <row r="536" spans="1:11" ht="15" customHeight="1" x14ac:dyDescent="0.2">
      <c r="B536" s="639" t="s">
        <v>70</v>
      </c>
      <c r="C536" s="640"/>
      <c r="D536" s="90"/>
      <c r="E536" s="301"/>
      <c r="F536" s="239"/>
      <c r="G536" s="199"/>
      <c r="H536" s="90"/>
      <c r="I536" s="20"/>
      <c r="J536" s="104"/>
    </row>
    <row r="537" spans="1:11" ht="15" customHeight="1" x14ac:dyDescent="0.2">
      <c r="B537" s="639" t="s">
        <v>361</v>
      </c>
      <c r="C537" s="640"/>
      <c r="D537" s="90"/>
      <c r="E537" s="301">
        <v>0</v>
      </c>
      <c r="F537" s="239"/>
      <c r="G537" s="199"/>
      <c r="H537" s="90"/>
      <c r="I537" s="20"/>
      <c r="J537" s="104"/>
    </row>
    <row r="538" spans="1:11" ht="15" customHeight="1" x14ac:dyDescent="0.2">
      <c r="B538" s="641" t="s">
        <v>413</v>
      </c>
      <c r="C538" s="642"/>
      <c r="D538" s="90"/>
      <c r="E538" s="301">
        <v>9369962763.7700005</v>
      </c>
      <c r="F538" s="239">
        <v>0.11659145451166109</v>
      </c>
      <c r="G538" s="199"/>
      <c r="H538" s="90"/>
      <c r="I538" s="20"/>
      <c r="J538" s="104"/>
    </row>
    <row r="539" spans="1:11" ht="15" customHeight="1" x14ac:dyDescent="0.2">
      <c r="B539" s="639" t="s">
        <v>357</v>
      </c>
      <c r="C539" s="640"/>
      <c r="D539" s="90"/>
      <c r="E539" s="301">
        <v>1699503357.8699999</v>
      </c>
      <c r="F539" s="239">
        <v>0.17584878405389648</v>
      </c>
      <c r="G539" s="199"/>
      <c r="H539" s="90"/>
      <c r="I539" s="20"/>
      <c r="J539" s="104"/>
    </row>
    <row r="540" spans="1:11" ht="15" customHeight="1" x14ac:dyDescent="0.2">
      <c r="B540" s="639" t="s">
        <v>358</v>
      </c>
      <c r="C540" s="640"/>
      <c r="D540" s="90"/>
      <c r="E540" s="301">
        <v>319482229.92000002</v>
      </c>
      <c r="F540" s="239">
        <v>5.2773017088507235E-2</v>
      </c>
      <c r="G540" s="199"/>
      <c r="H540" s="90"/>
      <c r="I540" s="20"/>
      <c r="J540" s="104"/>
    </row>
    <row r="541" spans="1:11" ht="12.75" customHeight="1" x14ac:dyDescent="0.2">
      <c r="B541" s="639" t="s">
        <v>359</v>
      </c>
      <c r="C541" s="640"/>
      <c r="D541" s="90"/>
      <c r="E541" s="301">
        <v>794877570.32651448</v>
      </c>
      <c r="F541" s="239">
        <v>7.6010938875806566E-2</v>
      </c>
      <c r="G541" s="199"/>
      <c r="H541" s="90"/>
      <c r="I541" s="20"/>
      <c r="J541" s="104"/>
      <c r="K541" s="209" t="b">
        <f>IF(ABS(E541-SUM(E542:E546))&lt;0.001,TRUE,FALSE)</f>
        <v>1</v>
      </c>
    </row>
    <row r="542" spans="1:11" ht="15" customHeight="1" x14ac:dyDescent="0.2">
      <c r="B542" s="607" t="s">
        <v>394</v>
      </c>
      <c r="C542" s="608"/>
      <c r="D542" s="90"/>
      <c r="E542" s="301">
        <v>658814034.83400798</v>
      </c>
      <c r="F542" s="239">
        <v>2.8218740031739964E-2</v>
      </c>
      <c r="G542" s="199"/>
      <c r="H542" s="90"/>
      <c r="I542" s="20"/>
      <c r="J542" s="104"/>
    </row>
    <row r="543" spans="1:11" ht="15" customHeight="1" x14ac:dyDescent="0.2">
      <c r="B543" s="607" t="s">
        <v>395</v>
      </c>
      <c r="C543" s="608"/>
      <c r="D543" s="90"/>
      <c r="E543" s="301">
        <v>12808499.239863001</v>
      </c>
      <c r="F543" s="239">
        <v>0.12831998631296115</v>
      </c>
      <c r="G543" s="199"/>
      <c r="H543" s="90"/>
      <c r="I543" s="20"/>
      <c r="J543" s="104"/>
    </row>
    <row r="544" spans="1:11" ht="15" customHeight="1" x14ac:dyDescent="0.2">
      <c r="B544" s="607" t="s">
        <v>396</v>
      </c>
      <c r="C544" s="608"/>
      <c r="D544" s="90"/>
      <c r="E544" s="301">
        <v>20915154.400154002</v>
      </c>
      <c r="F544" s="239">
        <v>2.380546286586438E-2</v>
      </c>
      <c r="G544" s="199"/>
      <c r="H544" s="90"/>
      <c r="I544" s="20"/>
      <c r="J544" s="104"/>
    </row>
    <row r="545" spans="1:11" ht="15" customHeight="1" x14ac:dyDescent="0.2">
      <c r="B545" s="607" t="s">
        <v>397</v>
      </c>
      <c r="C545" s="608"/>
      <c r="D545" s="90"/>
      <c r="E545" s="301">
        <v>5491068.0193090001</v>
      </c>
      <c r="F545" s="239">
        <v>9.398723648211571E-2</v>
      </c>
      <c r="G545" s="199"/>
      <c r="H545" s="90"/>
      <c r="I545" s="20"/>
      <c r="J545" s="104"/>
    </row>
    <row r="546" spans="1:11" ht="12.75" x14ac:dyDescent="0.2">
      <c r="B546" s="631" t="s">
        <v>406</v>
      </c>
      <c r="C546" s="632"/>
      <c r="D546" s="90"/>
      <c r="E546" s="301">
        <v>96848813.833180398</v>
      </c>
      <c r="F546" s="239">
        <v>0.582679039852803</v>
      </c>
      <c r="G546" s="199"/>
      <c r="H546" s="90"/>
      <c r="I546" s="20"/>
      <c r="J546" s="104"/>
    </row>
    <row r="547" spans="1:11" ht="18.75" customHeight="1" x14ac:dyDescent="0.2">
      <c r="B547" s="624" t="s">
        <v>362</v>
      </c>
      <c r="C547" s="625"/>
      <c r="D547" s="90"/>
      <c r="E547" s="303">
        <v>4396430.2900000066</v>
      </c>
      <c r="F547" s="237">
        <v>0.24819573448087429</v>
      </c>
      <c r="G547" s="199"/>
      <c r="H547" s="90"/>
      <c r="I547" s="20"/>
      <c r="J547" s="104"/>
      <c r="K547" s="209"/>
    </row>
    <row r="548" spans="1:11" ht="27.75" customHeight="1" x14ac:dyDescent="0.2">
      <c r="B548" s="622" t="s">
        <v>363</v>
      </c>
      <c r="C548" s="638"/>
      <c r="D548" s="90"/>
      <c r="E548" s="303">
        <v>3045079409.6888394</v>
      </c>
      <c r="F548" s="237">
        <v>-4.3968388966617367E-2</v>
      </c>
      <c r="G548" s="201"/>
      <c r="H548" s="90"/>
      <c r="I548" s="20"/>
      <c r="J548" s="104"/>
      <c r="K548" s="209" t="b">
        <f>IF(ABS(E548-SUM(E549:E550))&lt;0.001,TRUE,FALSE)</f>
        <v>1</v>
      </c>
    </row>
    <row r="549" spans="1:11" ht="17.25" customHeight="1" x14ac:dyDescent="0.2">
      <c r="B549" s="423" t="s">
        <v>408</v>
      </c>
      <c r="C549" s="405"/>
      <c r="D549" s="90"/>
      <c r="E549" s="301">
        <v>2951571060.390748</v>
      </c>
      <c r="F549" s="239">
        <v>-5.5250126255717569E-2</v>
      </c>
      <c r="G549" s="201"/>
      <c r="H549" s="90"/>
      <c r="I549" s="20"/>
      <c r="J549" s="104"/>
    </row>
    <row r="550" spans="1:11" ht="24" customHeight="1" x14ac:dyDescent="0.2">
      <c r="B550" s="423" t="s">
        <v>409</v>
      </c>
      <c r="C550" s="405"/>
      <c r="D550" s="90"/>
      <c r="E550" s="301">
        <v>93508349.298091352</v>
      </c>
      <c r="F550" s="239">
        <v>0.53439152387810296</v>
      </c>
      <c r="G550" s="201"/>
      <c r="H550" s="90"/>
      <c r="I550" s="20"/>
      <c r="J550" s="104"/>
    </row>
    <row r="551" spans="1:11" s="363" customFormat="1" ht="21.75" customHeight="1" x14ac:dyDescent="0.2">
      <c r="A551" s="6"/>
      <c r="B551" s="622" t="s">
        <v>364</v>
      </c>
      <c r="C551" s="638"/>
      <c r="D551" s="90"/>
      <c r="E551" s="301"/>
      <c r="F551" s="239"/>
      <c r="G551" s="199"/>
      <c r="H551" s="90"/>
      <c r="I551" s="362"/>
      <c r="J551" s="359"/>
    </row>
    <row r="552" spans="1:11" s="363" customFormat="1" ht="27" customHeight="1" x14ac:dyDescent="0.2">
      <c r="A552" s="356"/>
      <c r="B552" s="622" t="s">
        <v>365</v>
      </c>
      <c r="C552" s="630"/>
      <c r="D552" s="360"/>
      <c r="E552" s="301"/>
      <c r="F552" s="239"/>
      <c r="G552" s="361"/>
      <c r="H552" s="360"/>
      <c r="I552" s="362"/>
      <c r="J552" s="359"/>
    </row>
    <row r="553" spans="1:11" s="363" customFormat="1" ht="19.5" customHeight="1" x14ac:dyDescent="0.2">
      <c r="A553" s="356"/>
      <c r="B553" s="622" t="s">
        <v>366</v>
      </c>
      <c r="C553" s="630"/>
      <c r="D553" s="360"/>
      <c r="E553" s="301"/>
      <c r="F553" s="239"/>
      <c r="G553" s="361"/>
      <c r="H553" s="360"/>
      <c r="I553" s="362"/>
      <c r="J553" s="359"/>
    </row>
    <row r="554" spans="1:11" s="363" customFormat="1" ht="18.75" customHeight="1" x14ac:dyDescent="0.2">
      <c r="A554" s="356"/>
      <c r="B554" s="622" t="s">
        <v>367</v>
      </c>
      <c r="C554" s="630"/>
      <c r="D554" s="360"/>
      <c r="E554" s="301"/>
      <c r="F554" s="239"/>
      <c r="G554" s="361"/>
      <c r="H554" s="360"/>
      <c r="I554" s="362"/>
      <c r="J554" s="359"/>
    </row>
    <row r="555" spans="1:11" ht="12.75" customHeight="1" x14ac:dyDescent="0.2">
      <c r="A555" s="356"/>
      <c r="B555" s="622" t="s">
        <v>368</v>
      </c>
      <c r="C555" s="623"/>
      <c r="D555" s="360"/>
      <c r="E555" s="301"/>
      <c r="F555" s="239"/>
      <c r="G555" s="361"/>
      <c r="H555" s="360"/>
      <c r="I555" s="20"/>
      <c r="J555" s="104"/>
    </row>
    <row r="556" spans="1:11" s="95" customFormat="1" ht="16.5" customHeight="1" x14ac:dyDescent="0.2">
      <c r="A556" s="6"/>
      <c r="B556" s="622" t="s">
        <v>369</v>
      </c>
      <c r="C556" s="623"/>
      <c r="D556" s="90"/>
      <c r="E556" s="301"/>
      <c r="F556" s="239"/>
      <c r="G556" s="201"/>
      <c r="H556" s="90"/>
      <c r="I556" s="94"/>
      <c r="J556" s="104"/>
    </row>
    <row r="557" spans="1:11" s="95" customFormat="1" ht="16.5" customHeight="1" x14ac:dyDescent="0.2">
      <c r="A557" s="91"/>
      <c r="B557" s="628" t="s">
        <v>66</v>
      </c>
      <c r="C557" s="629"/>
      <c r="D557" s="93"/>
      <c r="E557" s="303">
        <v>746061873.30420148</v>
      </c>
      <c r="F557" s="237">
        <v>2.3887581352600051E-2</v>
      </c>
      <c r="G557" s="200"/>
      <c r="H557" s="93"/>
      <c r="I557" s="94"/>
      <c r="J557" s="104"/>
    </row>
    <row r="558" spans="1:11" ht="16.5" customHeight="1" x14ac:dyDescent="0.2">
      <c r="A558" s="91"/>
      <c r="B558" s="624" t="s">
        <v>375</v>
      </c>
      <c r="C558" s="625"/>
      <c r="D558" s="93"/>
      <c r="E558" s="301">
        <v>736037164.05419779</v>
      </c>
      <c r="F558" s="239">
        <v>2.3783042944480526E-2</v>
      </c>
      <c r="G558" s="200"/>
      <c r="H558" s="93"/>
      <c r="I558" s="20"/>
      <c r="J558" s="104"/>
    </row>
    <row r="559" spans="1:11" ht="13.5" customHeight="1" x14ac:dyDescent="0.2">
      <c r="B559" s="624" t="s">
        <v>236</v>
      </c>
      <c r="C559" s="625"/>
      <c r="D559" s="90"/>
      <c r="E559" s="301">
        <v>-140101</v>
      </c>
      <c r="F559" s="239">
        <v>-0.63739443491134207</v>
      </c>
      <c r="G559" s="199"/>
      <c r="H559" s="90"/>
      <c r="I559" s="20"/>
      <c r="J559" s="104"/>
    </row>
    <row r="560" spans="1:11" s="95" customFormat="1" ht="16.5" customHeight="1" x14ac:dyDescent="0.2">
      <c r="A560" s="6"/>
      <c r="B560" s="624" t="s">
        <v>316</v>
      </c>
      <c r="C560" s="625"/>
      <c r="D560" s="90"/>
      <c r="E560" s="301">
        <v>-12528</v>
      </c>
      <c r="F560" s="239">
        <v>-0.25746799431009959</v>
      </c>
      <c r="G560" s="199"/>
      <c r="H560" s="90"/>
      <c r="I560" s="94"/>
      <c r="J560" s="104"/>
    </row>
    <row r="561" spans="1:11" ht="18" customHeight="1" x14ac:dyDescent="0.2">
      <c r="A561" s="91"/>
      <c r="B561" s="628" t="s">
        <v>67</v>
      </c>
      <c r="C561" s="629"/>
      <c r="D561" s="93"/>
      <c r="E561" s="303">
        <v>134319821.39388114</v>
      </c>
      <c r="F561" s="237">
        <v>6.1821361643670247E-2</v>
      </c>
      <c r="G561" s="200"/>
      <c r="H561" s="93"/>
      <c r="I561" s="20"/>
      <c r="J561" s="104"/>
      <c r="K561" s="209" t="b">
        <f>IF(ABS(E561-SUM(E562:E563))&lt;0.001,TRUE,FALSE)</f>
        <v>1</v>
      </c>
    </row>
    <row r="562" spans="1:11" ht="12.75" x14ac:dyDescent="0.2">
      <c r="B562" s="624" t="s">
        <v>68</v>
      </c>
      <c r="C562" s="625"/>
      <c r="D562" s="90"/>
      <c r="E562" s="301">
        <v>122951918.06345809</v>
      </c>
      <c r="F562" s="239">
        <v>8.3822956872565024E-2</v>
      </c>
      <c r="G562" s="199"/>
      <c r="H562" s="90"/>
      <c r="I562" s="20"/>
      <c r="J562" s="104"/>
    </row>
    <row r="563" spans="1:11" s="95" customFormat="1" ht="12.75" x14ac:dyDescent="0.2">
      <c r="A563" s="6"/>
      <c r="B563" s="624" t="s">
        <v>69</v>
      </c>
      <c r="C563" s="625"/>
      <c r="D563" s="90"/>
      <c r="E563" s="301">
        <v>11367903.330423031</v>
      </c>
      <c r="F563" s="239">
        <v>-0.1293397250943028</v>
      </c>
      <c r="G563" s="199"/>
      <c r="H563" s="90"/>
      <c r="I563" s="94"/>
      <c r="J563" s="104"/>
    </row>
    <row r="564" spans="1:11" ht="31.5" customHeight="1" x14ac:dyDescent="0.2">
      <c r="A564" s="91"/>
      <c r="B564" s="633" t="s">
        <v>293</v>
      </c>
      <c r="C564" s="634"/>
      <c r="D564" s="98"/>
      <c r="E564" s="326">
        <v>20547853034.320278</v>
      </c>
      <c r="F564" s="243">
        <v>5.0060692780988569E-2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31.3.2024</v>
      </c>
      <c r="D566" s="11"/>
      <c r="I566" s="5"/>
    </row>
    <row r="567" spans="1:11" ht="12.75" x14ac:dyDescent="0.2">
      <c r="B567" s="12" t="str">
        <f>B524</f>
        <v xml:space="preserve">             I - ASSURANCE MALADIE : DÉPENSES en milliers d'euros</v>
      </c>
      <c r="C567" s="13"/>
      <c r="D567" s="13"/>
      <c r="E567" s="13"/>
      <c r="F567" s="14"/>
      <c r="G567" s="15"/>
      <c r="H567" s="15"/>
      <c r="I567" s="5"/>
    </row>
    <row r="568" spans="1:11" s="104" customFormat="1" ht="13.5" customHeight="1" x14ac:dyDescent="0.2">
      <c r="A568" s="6"/>
      <c r="B568" s="626"/>
      <c r="C568" s="627"/>
      <c r="D568" s="87"/>
      <c r="E568" s="88" t="s">
        <v>6</v>
      </c>
      <c r="F568" s="339" t="str">
        <f>$H$5</f>
        <v>PCAP</v>
      </c>
      <c r="G568" s="89"/>
      <c r="H568" s="20"/>
    </row>
    <row r="569" spans="1:11" s="104" customFormat="1" ht="27" customHeight="1" x14ac:dyDescent="0.2">
      <c r="A569" s="6"/>
      <c r="B569" s="635" t="s">
        <v>292</v>
      </c>
      <c r="C569" s="636"/>
      <c r="D569" s="637"/>
      <c r="E569" s="101"/>
      <c r="F569" s="176"/>
      <c r="G569" s="102"/>
      <c r="H569" s="103"/>
    </row>
    <row r="570" spans="1:11" s="104" customFormat="1" ht="32.25" customHeight="1" x14ac:dyDescent="0.2">
      <c r="A570" s="6"/>
      <c r="B570" s="604" t="s">
        <v>291</v>
      </c>
      <c r="C570" s="605"/>
      <c r="D570" s="606"/>
      <c r="E570" s="327">
        <v>2802368084.6551204</v>
      </c>
      <c r="F570" s="177">
        <v>0.10964708159812186</v>
      </c>
      <c r="G570" s="105"/>
      <c r="H570" s="106"/>
      <c r="K570" s="209" t="b">
        <f>IF(ABS(E570-SUM(E571,E585,E593:E594,E598))&lt;0.001,TRUE,FALSE)</f>
        <v>1</v>
      </c>
    </row>
    <row r="571" spans="1:11" s="104" customFormat="1" ht="28.5" customHeight="1" x14ac:dyDescent="0.2">
      <c r="A571" s="6"/>
      <c r="B571" s="595" t="s">
        <v>183</v>
      </c>
      <c r="C571" s="596"/>
      <c r="D571" s="600"/>
      <c r="E571" s="327">
        <v>2271054476.8301649</v>
      </c>
      <c r="F571" s="177">
        <v>0.10939121218301273</v>
      </c>
      <c r="G571" s="109"/>
      <c r="H571" s="106"/>
      <c r="K571" s="209" t="b">
        <f>IF(ABS(E571-SUM(E572:E584))&lt;0.001,TRUE,FALSE)</f>
        <v>1</v>
      </c>
    </row>
    <row r="572" spans="1:11" s="104" customFormat="1" ht="12.75" x14ac:dyDescent="0.2">
      <c r="A572" s="6"/>
      <c r="B572" s="601" t="s">
        <v>53</v>
      </c>
      <c r="C572" s="602"/>
      <c r="D572" s="603"/>
      <c r="E572" s="328">
        <v>1662716341.4499986</v>
      </c>
      <c r="F572" s="174">
        <v>9.3717964814215682E-2</v>
      </c>
      <c r="G572" s="109"/>
      <c r="H572" s="106"/>
    </row>
    <row r="573" spans="1:11" s="104" customFormat="1" ht="12.75" x14ac:dyDescent="0.2">
      <c r="A573" s="6"/>
      <c r="B573" s="169" t="s">
        <v>360</v>
      </c>
      <c r="C573" s="383"/>
      <c r="D573" s="384"/>
      <c r="E573" s="328">
        <v>58350717.180114053</v>
      </c>
      <c r="F573" s="174"/>
      <c r="G573" s="109"/>
      <c r="H573" s="106"/>
    </row>
    <row r="574" spans="1:11" s="104" customFormat="1" ht="42.75" customHeight="1" x14ac:dyDescent="0.2">
      <c r="A574" s="6"/>
      <c r="B574" s="601" t="s">
        <v>429</v>
      </c>
      <c r="C574" s="602"/>
      <c r="D574" s="603"/>
      <c r="E574" s="328">
        <v>97835177.360000491</v>
      </c>
      <c r="F574" s="174">
        <v>9.1912281785929917E-2</v>
      </c>
      <c r="G574" s="109"/>
      <c r="H574" s="106"/>
    </row>
    <row r="575" spans="1:11" s="104" customFormat="1" ht="15" customHeight="1" x14ac:dyDescent="0.2">
      <c r="A575" s="6"/>
      <c r="B575" s="601" t="s">
        <v>54</v>
      </c>
      <c r="C575" s="602"/>
      <c r="D575" s="603"/>
      <c r="E575" s="328">
        <v>6473037.1699999878</v>
      </c>
      <c r="F575" s="174">
        <v>2.6273487373029702E-3</v>
      </c>
      <c r="G575" s="109"/>
      <c r="H575" s="106"/>
    </row>
    <row r="576" spans="1:11" s="104" customFormat="1" ht="15" customHeight="1" x14ac:dyDescent="0.2">
      <c r="A576" s="6"/>
      <c r="B576" s="601" t="s">
        <v>496</v>
      </c>
      <c r="C576" s="602"/>
      <c r="D576" s="603"/>
      <c r="E576" s="328">
        <v>14381202.410000339</v>
      </c>
      <c r="F576" s="174">
        <v>7.0111745052708452E-2</v>
      </c>
      <c r="G576" s="109"/>
      <c r="H576" s="106"/>
    </row>
    <row r="577" spans="1:11" s="104" customFormat="1" ht="12.75" x14ac:dyDescent="0.2">
      <c r="A577" s="6"/>
      <c r="B577" s="601" t="s">
        <v>302</v>
      </c>
      <c r="C577" s="602"/>
      <c r="D577" s="603"/>
      <c r="E577" s="328">
        <v>1241.02</v>
      </c>
      <c r="F577" s="174">
        <v>0.3616633750274294</v>
      </c>
      <c r="G577" s="109"/>
      <c r="H577" s="106"/>
    </row>
    <row r="578" spans="1:11" s="104" customFormat="1" ht="12.75" x14ac:dyDescent="0.2">
      <c r="A578" s="6"/>
      <c r="B578" s="169" t="s">
        <v>184</v>
      </c>
      <c r="C578" s="170"/>
      <c r="D578" s="171"/>
      <c r="E578" s="328">
        <v>179297390.38999996</v>
      </c>
      <c r="F578" s="174">
        <v>0.14648632682229268</v>
      </c>
      <c r="G578" s="109"/>
      <c r="H578" s="110"/>
    </row>
    <row r="579" spans="1:11" s="104" customFormat="1" ht="12.75" x14ac:dyDescent="0.2">
      <c r="A579" s="6"/>
      <c r="B579" s="395" t="s">
        <v>373</v>
      </c>
      <c r="C579" s="170"/>
      <c r="D579" s="171"/>
      <c r="E579" s="328">
        <v>208053351.74000067</v>
      </c>
      <c r="F579" s="174">
        <v>9.2868744543371129E-2</v>
      </c>
      <c r="G579" s="109"/>
      <c r="H579" s="110"/>
    </row>
    <row r="580" spans="1:11" s="104" customFormat="1" ht="14.25" customHeight="1" x14ac:dyDescent="0.2">
      <c r="A580" s="6"/>
      <c r="B580" s="169" t="s">
        <v>185</v>
      </c>
      <c r="C580" s="170"/>
      <c r="D580" s="171"/>
      <c r="E580" s="328">
        <v>210774.94311199972</v>
      </c>
      <c r="F580" s="174">
        <v>-0.14632355157412402</v>
      </c>
      <c r="G580" s="109"/>
      <c r="H580" s="110"/>
    </row>
    <row r="581" spans="1:11" s="104" customFormat="1" ht="12.75" x14ac:dyDescent="0.2">
      <c r="A581" s="6"/>
      <c r="B581" s="601" t="s">
        <v>186</v>
      </c>
      <c r="C581" s="602"/>
      <c r="D581" s="603"/>
      <c r="E581" s="328">
        <v>42829365.067336977</v>
      </c>
      <c r="F581" s="174">
        <v>-2.5675641618940759E-3</v>
      </c>
      <c r="G581" s="109"/>
      <c r="H581" s="110"/>
    </row>
    <row r="582" spans="1:11" s="104" customFormat="1" ht="12.75" x14ac:dyDescent="0.2">
      <c r="A582" s="6"/>
      <c r="B582" s="601" t="s">
        <v>187</v>
      </c>
      <c r="C582" s="602"/>
      <c r="D582" s="603"/>
      <c r="E582" s="328"/>
      <c r="F582" s="174"/>
      <c r="G582" s="109"/>
      <c r="H582" s="106"/>
    </row>
    <row r="583" spans="1:11" s="104" customFormat="1" ht="12.75" x14ac:dyDescent="0.2">
      <c r="A583" s="6"/>
      <c r="B583" s="601" t="s">
        <v>188</v>
      </c>
      <c r="C583" s="602"/>
      <c r="D583" s="603"/>
      <c r="E583" s="328">
        <v>212375.09960205096</v>
      </c>
      <c r="F583" s="174">
        <v>-1.6285260850322558E-2</v>
      </c>
      <c r="G583" s="109"/>
      <c r="H583" s="106"/>
    </row>
    <row r="584" spans="1:11" s="104" customFormat="1" ht="21" customHeight="1" x14ac:dyDescent="0.2">
      <c r="A584" s="6"/>
      <c r="B584" s="601" t="s">
        <v>378</v>
      </c>
      <c r="C584" s="602"/>
      <c r="D584" s="603"/>
      <c r="E584" s="328">
        <v>693503</v>
      </c>
      <c r="F584" s="174">
        <v>-7.3947663246897721E-2</v>
      </c>
      <c r="G584" s="109"/>
      <c r="H584" s="106"/>
    </row>
    <row r="585" spans="1:11" s="104" customFormat="1" ht="18" customHeight="1" x14ac:dyDescent="0.2">
      <c r="A585" s="6"/>
      <c r="B585" s="595" t="s">
        <v>55</v>
      </c>
      <c r="C585" s="596"/>
      <c r="D585" s="600"/>
      <c r="E585" s="327">
        <v>71061853.724954024</v>
      </c>
      <c r="F585" s="177">
        <v>0.13719228445307663</v>
      </c>
      <c r="G585" s="108"/>
      <c r="H585" s="106"/>
      <c r="K585" s="209" t="b">
        <f>IF(ABS(E585-SUM(E586,E589,E592))&lt;0.001,TRUE,FALSE)</f>
        <v>1</v>
      </c>
    </row>
    <row r="586" spans="1:11" s="104" customFormat="1" ht="15" customHeight="1" x14ac:dyDescent="0.2">
      <c r="A586" s="6"/>
      <c r="B586" s="619" t="s">
        <v>56</v>
      </c>
      <c r="C586" s="620"/>
      <c r="D586" s="621"/>
      <c r="E586" s="328">
        <v>43364522.620836005</v>
      </c>
      <c r="F586" s="174">
        <v>0.1038549923034322</v>
      </c>
      <c r="G586" s="109"/>
      <c r="H586" s="106"/>
      <c r="K586" s="209" t="b">
        <f>IF(ABS(E586-SUM(E587:E588))&lt;0.001,TRUE,FALSE)</f>
        <v>1</v>
      </c>
    </row>
    <row r="587" spans="1:11" s="104" customFormat="1" ht="15" customHeight="1" x14ac:dyDescent="0.2">
      <c r="A587" s="6"/>
      <c r="B587" s="601" t="s">
        <v>57</v>
      </c>
      <c r="C587" s="602"/>
      <c r="D587" s="603"/>
      <c r="E587" s="328">
        <v>1265250.8600000017</v>
      </c>
      <c r="F587" s="174">
        <v>5.4979050394101892E-2</v>
      </c>
      <c r="G587" s="109"/>
      <c r="H587" s="111"/>
    </row>
    <row r="588" spans="1:11" s="104" customFormat="1" ht="18" customHeight="1" x14ac:dyDescent="0.2">
      <c r="A588" s="24"/>
      <c r="B588" s="601" t="s">
        <v>58</v>
      </c>
      <c r="C588" s="602"/>
      <c r="D588" s="603"/>
      <c r="E588" s="328">
        <v>42099271.760836005</v>
      </c>
      <c r="F588" s="174">
        <v>0.10539410530353055</v>
      </c>
      <c r="G588" s="109"/>
      <c r="H588" s="112"/>
    </row>
    <row r="589" spans="1:11" s="104" customFormat="1" ht="15" customHeight="1" x14ac:dyDescent="0.2">
      <c r="A589" s="24"/>
      <c r="B589" s="619" t="s">
        <v>379</v>
      </c>
      <c r="C589" s="620"/>
      <c r="D589" s="621"/>
      <c r="E589" s="328">
        <v>27697331.104118012</v>
      </c>
      <c r="F589" s="174">
        <v>0.19363207896496526</v>
      </c>
      <c r="G589" s="109"/>
      <c r="H589" s="107"/>
      <c r="K589" s="209" t="b">
        <f>IF(ABS(E589-SUM(E590:E591))&lt;0.001,TRUE,FALSE)</f>
        <v>1</v>
      </c>
    </row>
    <row r="590" spans="1:11" s="104" customFormat="1" ht="15" customHeight="1" x14ac:dyDescent="0.2">
      <c r="A590" s="6"/>
      <c r="B590" s="601" t="s">
        <v>372</v>
      </c>
      <c r="C590" s="602"/>
      <c r="D590" s="603"/>
      <c r="E590" s="328"/>
      <c r="F590" s="174"/>
      <c r="G590" s="109"/>
      <c r="H590" s="106"/>
    </row>
    <row r="591" spans="1:11" s="104" customFormat="1" ht="15" customHeight="1" x14ac:dyDescent="0.2">
      <c r="A591" s="6"/>
      <c r="B591" s="601" t="s">
        <v>434</v>
      </c>
      <c r="C591" s="602"/>
      <c r="D591" s="603"/>
      <c r="E591" s="328">
        <v>27697331.104118012</v>
      </c>
      <c r="F591" s="174">
        <v>0.19363207896496526</v>
      </c>
      <c r="G591" s="109"/>
      <c r="H591" s="111"/>
    </row>
    <row r="592" spans="1:11" s="104" customFormat="1" ht="18" customHeight="1" x14ac:dyDescent="0.2">
      <c r="A592" s="6"/>
      <c r="B592" s="619" t="s">
        <v>180</v>
      </c>
      <c r="C592" s="620"/>
      <c r="D592" s="621"/>
      <c r="E592" s="328"/>
      <c r="F592" s="174"/>
      <c r="G592" s="109"/>
      <c r="H592" s="111"/>
    </row>
    <row r="593" spans="1:11" s="104" customFormat="1" ht="26.25" customHeight="1" x14ac:dyDescent="0.2">
      <c r="A593" s="24"/>
      <c r="B593" s="595" t="s">
        <v>189</v>
      </c>
      <c r="C593" s="596"/>
      <c r="D593" s="600"/>
      <c r="E593" s="327">
        <v>218940578.76000074</v>
      </c>
      <c r="F593" s="177">
        <v>2.671307447454252E-2</v>
      </c>
      <c r="G593" s="109"/>
      <c r="H593" s="107"/>
    </row>
    <row r="594" spans="1:11" s="104" customFormat="1" ht="17.25" customHeight="1" x14ac:dyDescent="0.2">
      <c r="A594" s="6"/>
      <c r="B594" s="595" t="s">
        <v>190</v>
      </c>
      <c r="C594" s="596"/>
      <c r="D594" s="600"/>
      <c r="E594" s="327">
        <v>263484594.09999979</v>
      </c>
      <c r="F594" s="177">
        <v>0.17583742556432158</v>
      </c>
      <c r="G594" s="109"/>
      <c r="H594" s="106"/>
      <c r="K594" s="209" t="b">
        <f>IF(ABS(E594-SUM(E595:E597))&lt;0.001,TRUE,FALSE)</f>
        <v>1</v>
      </c>
    </row>
    <row r="595" spans="1:11" s="104" customFormat="1" ht="17.25" customHeight="1" x14ac:dyDescent="0.2">
      <c r="A595" s="6"/>
      <c r="B595" s="601" t="s">
        <v>191</v>
      </c>
      <c r="C595" s="602"/>
      <c r="D595" s="603"/>
      <c r="E595" s="328">
        <v>221573015.15999973</v>
      </c>
      <c r="F595" s="174">
        <v>0.13758820895118018</v>
      </c>
      <c r="G595" s="109"/>
      <c r="H595" s="106"/>
    </row>
    <row r="596" spans="1:11" s="104" customFormat="1" ht="17.25" customHeight="1" x14ac:dyDescent="0.2">
      <c r="A596" s="6"/>
      <c r="B596" s="601" t="s">
        <v>392</v>
      </c>
      <c r="C596" s="602"/>
      <c r="D596" s="603"/>
      <c r="E596" s="328">
        <v>119420.12000000036</v>
      </c>
      <c r="F596" s="174">
        <v>5.7100021055322969E-4</v>
      </c>
      <c r="G596" s="109"/>
      <c r="H596" s="106"/>
    </row>
    <row r="597" spans="1:11" s="104" customFormat="1" ht="33" customHeight="1" x14ac:dyDescent="0.2">
      <c r="A597" s="6"/>
      <c r="B597" s="419" t="s">
        <v>393</v>
      </c>
      <c r="C597" s="383"/>
      <c r="D597" s="384"/>
      <c r="E597" s="328">
        <v>41792158.820000067</v>
      </c>
      <c r="F597" s="174">
        <v>0.43178789920278549</v>
      </c>
      <c r="G597" s="109"/>
      <c r="H597" s="106"/>
    </row>
    <row r="598" spans="1:11" s="104" customFormat="1" ht="32.25" customHeight="1" x14ac:dyDescent="0.2">
      <c r="A598" s="6"/>
      <c r="B598" s="595" t="s">
        <v>82</v>
      </c>
      <c r="C598" s="609"/>
      <c r="D598" s="610"/>
      <c r="E598" s="327">
        <v>-22173418.760000005</v>
      </c>
      <c r="F598" s="177">
        <v>3.254972052345817E-2</v>
      </c>
      <c r="G598" s="102"/>
      <c r="H598" s="106"/>
    </row>
    <row r="599" spans="1:11" s="104" customFormat="1" ht="12.75" customHeight="1" x14ac:dyDescent="0.2">
      <c r="A599" s="24"/>
      <c r="B599" s="604" t="s">
        <v>60</v>
      </c>
      <c r="C599" s="605"/>
      <c r="D599" s="606"/>
      <c r="E599" s="327">
        <v>150589850.1101709</v>
      </c>
      <c r="F599" s="177">
        <v>-0.57638928783766841</v>
      </c>
      <c r="G599" s="105"/>
      <c r="H599" s="107"/>
      <c r="K599" s="209" t="b">
        <f>IF(ABS(E599-SUM(E600:E602))&lt;0.001,TRUE,FALSE)</f>
        <v>1</v>
      </c>
    </row>
    <row r="600" spans="1:11" s="104" customFormat="1" ht="12.75" customHeight="1" x14ac:dyDescent="0.2">
      <c r="A600" s="24"/>
      <c r="B600" s="597" t="s">
        <v>390</v>
      </c>
      <c r="C600" s="598"/>
      <c r="D600" s="599"/>
      <c r="E600" s="328">
        <v>88164230.663730934</v>
      </c>
      <c r="F600" s="174">
        <v>-0.68634805475774896</v>
      </c>
      <c r="G600" s="105"/>
      <c r="H600" s="107"/>
    </row>
    <row r="601" spans="1:11" s="104" customFormat="1" ht="12.75" x14ac:dyDescent="0.2">
      <c r="A601" s="24"/>
      <c r="B601" s="597" t="s">
        <v>391</v>
      </c>
      <c r="C601" s="598"/>
      <c r="D601" s="599"/>
      <c r="E601" s="328">
        <v>62425619.446439981</v>
      </c>
      <c r="F601" s="174">
        <v>-0.16096569934688709</v>
      </c>
      <c r="G601" s="105"/>
      <c r="H601" s="107"/>
    </row>
    <row r="602" spans="1:11" s="104" customFormat="1" ht="12.75" x14ac:dyDescent="0.2">
      <c r="A602" s="24"/>
      <c r="B602" s="597" t="s">
        <v>462</v>
      </c>
      <c r="C602" s="598"/>
      <c r="D602" s="599"/>
      <c r="E602" s="328"/>
      <c r="F602" s="174"/>
      <c r="G602" s="105"/>
      <c r="H602" s="107"/>
    </row>
    <row r="603" spans="1:11" s="359" customFormat="1" ht="12.75" hidden="1" x14ac:dyDescent="0.2">
      <c r="A603" s="6"/>
      <c r="B603" s="604"/>
      <c r="C603" s="605"/>
      <c r="D603" s="606"/>
      <c r="E603" s="327"/>
      <c r="F603" s="177"/>
      <c r="G603" s="109"/>
      <c r="H603" s="106"/>
    </row>
    <row r="604" spans="1:11" s="359" customFormat="1" ht="32.25" customHeight="1" x14ac:dyDescent="0.2">
      <c r="A604" s="356"/>
      <c r="B604" s="604" t="s">
        <v>481</v>
      </c>
      <c r="C604" s="605"/>
      <c r="D604" s="606"/>
      <c r="E604" s="327"/>
      <c r="F604" s="327"/>
      <c r="G604" s="357"/>
      <c r="H604" s="358"/>
    </row>
    <row r="605" spans="1:11" s="359" customFormat="1" ht="24.75" customHeight="1" x14ac:dyDescent="0.2">
      <c r="A605" s="356"/>
      <c r="B605" s="604" t="s">
        <v>482</v>
      </c>
      <c r="C605" s="611"/>
      <c r="D605" s="612"/>
      <c r="E605" s="328"/>
      <c r="F605" s="174"/>
      <c r="G605" s="357"/>
      <c r="H605" s="358"/>
    </row>
    <row r="606" spans="1:11" s="359" customFormat="1" ht="21" customHeight="1" x14ac:dyDescent="0.2">
      <c r="A606" s="356"/>
      <c r="B606" s="604" t="s">
        <v>342</v>
      </c>
      <c r="C606" s="611"/>
      <c r="D606" s="612"/>
      <c r="E606" s="327">
        <v>695807792.22650385</v>
      </c>
      <c r="F606" s="177">
        <v>-7.2333022186590323E-2</v>
      </c>
      <c r="G606" s="357"/>
      <c r="H606" s="358"/>
      <c r="K606" s="209" t="b">
        <f>IF(ABS(E606-SUM(E607,E616))&lt;0.001,TRUE,FALSE)</f>
        <v>1</v>
      </c>
    </row>
    <row r="607" spans="1:11" s="104" customFormat="1" ht="18" customHeight="1" x14ac:dyDescent="0.2">
      <c r="A607" s="356"/>
      <c r="B607" s="595" t="s">
        <v>61</v>
      </c>
      <c r="C607" s="596"/>
      <c r="D607" s="600"/>
      <c r="E607" s="327">
        <v>223643030.09543759</v>
      </c>
      <c r="F607" s="177">
        <v>-5.0075141708877169E-2</v>
      </c>
      <c r="G607" s="357"/>
      <c r="H607" s="358"/>
      <c r="K607" s="209" t="b">
        <f>IF(ABS(E607-SUM(E608:E615))&lt;0.001,TRUE,FALSE)</f>
        <v>0</v>
      </c>
    </row>
    <row r="608" spans="1:11" s="104" customFormat="1" ht="15" customHeight="1" x14ac:dyDescent="0.2">
      <c r="A608" s="6"/>
      <c r="B608" s="601" t="s">
        <v>471</v>
      </c>
      <c r="C608" s="602"/>
      <c r="D608" s="603"/>
      <c r="E608" s="328">
        <v>20180.959962599343</v>
      </c>
      <c r="F608" s="174">
        <v>-0.26154702181061984</v>
      </c>
      <c r="G608" s="108"/>
      <c r="H608" s="106"/>
    </row>
    <row r="609" spans="1:11" s="104" customFormat="1" ht="15" customHeight="1" x14ac:dyDescent="0.2">
      <c r="A609" s="6"/>
      <c r="B609" s="601" t="s">
        <v>473</v>
      </c>
      <c r="C609" s="602"/>
      <c r="D609" s="603"/>
      <c r="E609" s="328">
        <v>221477146.81330106</v>
      </c>
      <c r="F609" s="174">
        <v>-5.9881675929308265E-2</v>
      </c>
      <c r="G609" s="108"/>
      <c r="H609" s="106"/>
    </row>
    <row r="610" spans="1:11" s="104" customFormat="1" ht="15" customHeight="1" x14ac:dyDescent="0.2">
      <c r="A610" s="6"/>
      <c r="B610" s="601" t="s">
        <v>430</v>
      </c>
      <c r="C610" s="602"/>
      <c r="D610" s="603"/>
      <c r="E610" s="328"/>
      <c r="F610" s="174"/>
      <c r="G610" s="108"/>
      <c r="H610" s="106"/>
    </row>
    <row r="611" spans="1:11" s="104" customFormat="1" ht="12.75" customHeight="1" x14ac:dyDescent="0.2">
      <c r="A611" s="6"/>
      <c r="B611" s="601" t="s">
        <v>469</v>
      </c>
      <c r="C611" s="602"/>
      <c r="D611" s="603"/>
      <c r="E611" s="328">
        <v>-3.7899999999999991</v>
      </c>
      <c r="F611" s="174"/>
      <c r="G611" s="109"/>
      <c r="H611" s="106"/>
    </row>
    <row r="612" spans="1:11" s="104" customFormat="1" ht="12.75" customHeight="1" x14ac:dyDescent="0.2">
      <c r="A612" s="6"/>
      <c r="B612" s="601" t="s">
        <v>399</v>
      </c>
      <c r="C612" s="602"/>
      <c r="D612" s="603"/>
      <c r="E612" s="328">
        <v>0</v>
      </c>
      <c r="F612" s="174">
        <v>-1</v>
      </c>
      <c r="G612" s="109"/>
      <c r="H612" s="106"/>
    </row>
    <row r="613" spans="1:11" s="104" customFormat="1" ht="12.75" customHeight="1" x14ac:dyDescent="0.2">
      <c r="A613" s="6"/>
      <c r="B613" s="601" t="s">
        <v>400</v>
      </c>
      <c r="C613" s="602"/>
      <c r="D613" s="603"/>
      <c r="E613" s="328"/>
      <c r="F613" s="174"/>
      <c r="G613" s="102"/>
      <c r="H613" s="106"/>
    </row>
    <row r="614" spans="1:11" s="104" customFormat="1" ht="12.75" customHeight="1" x14ac:dyDescent="0.2">
      <c r="A614" s="6"/>
      <c r="B614" s="597" t="s">
        <v>443</v>
      </c>
      <c r="C614" s="598"/>
      <c r="D614" s="599"/>
      <c r="E614" s="328">
        <v>2030066.002174</v>
      </c>
      <c r="F614" s="174"/>
      <c r="G614" s="102"/>
      <c r="H614" s="106"/>
    </row>
    <row r="615" spans="1:11" s="104" customFormat="1" ht="11.25" customHeight="1" x14ac:dyDescent="0.2">
      <c r="A615" s="6"/>
      <c r="B615" s="597" t="s">
        <v>401</v>
      </c>
      <c r="C615" s="598"/>
      <c r="D615" s="599"/>
      <c r="E615" s="328">
        <v>115620.5</v>
      </c>
      <c r="F615" s="174">
        <v>0.24531581468850172</v>
      </c>
      <c r="G615" s="102"/>
      <c r="H615" s="106"/>
    </row>
    <row r="616" spans="1:11" s="104" customFormat="1" ht="18.75" customHeight="1" x14ac:dyDescent="0.2">
      <c r="A616" s="6"/>
      <c r="B616" s="595" t="s">
        <v>62</v>
      </c>
      <c r="C616" s="596"/>
      <c r="D616" s="600"/>
      <c r="E616" s="327">
        <v>472164762.1310662</v>
      </c>
      <c r="F616" s="177">
        <v>-8.2515537384821092E-2</v>
      </c>
      <c r="G616" s="109"/>
      <c r="H616" s="113"/>
      <c r="K616" s="209" t="b">
        <f>IF(ABS(E616-SUM(E617:E625))&lt;0.001,TRUE,FALSE)</f>
        <v>1</v>
      </c>
    </row>
    <row r="617" spans="1:11" s="104" customFormat="1" ht="12.75" customHeight="1" x14ac:dyDescent="0.2">
      <c r="A617" s="6"/>
      <c r="B617" s="601" t="s">
        <v>470</v>
      </c>
      <c r="C617" s="602"/>
      <c r="D617" s="603"/>
      <c r="E617" s="328">
        <v>172514565.07543352</v>
      </c>
      <c r="F617" s="174">
        <v>-0.61396897621741786</v>
      </c>
      <c r="G617" s="109"/>
      <c r="H617" s="113"/>
    </row>
    <row r="618" spans="1:11" s="104" customFormat="1" ht="12.75" customHeight="1" x14ac:dyDescent="0.2">
      <c r="A618" s="6"/>
      <c r="B618" s="601" t="s">
        <v>474</v>
      </c>
      <c r="C618" s="602"/>
      <c r="D618" s="603"/>
      <c r="E618" s="328">
        <v>262588486.13727</v>
      </c>
      <c r="F618" s="174"/>
      <c r="G618" s="109"/>
      <c r="H618" s="113"/>
    </row>
    <row r="619" spans="1:11" s="104" customFormat="1" ht="12.75" customHeight="1" x14ac:dyDescent="0.2">
      <c r="A619" s="6"/>
      <c r="B619" s="601" t="s">
        <v>402</v>
      </c>
      <c r="C619" s="602"/>
      <c r="D619" s="603"/>
      <c r="E619" s="328">
        <v>13161039.689999986</v>
      </c>
      <c r="F619" s="174">
        <v>-0.72202761548064986</v>
      </c>
      <c r="G619" s="109"/>
      <c r="H619" s="113"/>
    </row>
    <row r="620" spans="1:11" s="104" customFormat="1" ht="12.75" customHeight="1" x14ac:dyDescent="0.2">
      <c r="A620" s="6"/>
      <c r="B620" s="601" t="s">
        <v>469</v>
      </c>
      <c r="C620" s="602"/>
      <c r="D620" s="603"/>
      <c r="E620" s="328">
        <v>1452594.7100000018</v>
      </c>
      <c r="F620" s="174">
        <v>-0.65202894561499991</v>
      </c>
      <c r="G620" s="109"/>
      <c r="H620" s="113"/>
    </row>
    <row r="621" spans="1:11" s="104" customFormat="1" ht="12.75" customHeight="1" x14ac:dyDescent="0.2">
      <c r="A621" s="6"/>
      <c r="B621" s="601" t="s">
        <v>472</v>
      </c>
      <c r="C621" s="602"/>
      <c r="D621" s="603"/>
      <c r="E621" s="328">
        <v>795435.01</v>
      </c>
      <c r="F621" s="174"/>
      <c r="G621" s="109"/>
      <c r="H621" s="113"/>
    </row>
    <row r="622" spans="1:11" s="104" customFormat="1" ht="12.75" customHeight="1" x14ac:dyDescent="0.2">
      <c r="A622" s="6"/>
      <c r="B622" s="601" t="s">
        <v>399</v>
      </c>
      <c r="C622" s="602"/>
      <c r="D622" s="603"/>
      <c r="E622" s="328">
        <v>10498932.746862991</v>
      </c>
      <c r="F622" s="174"/>
      <c r="G622" s="109"/>
      <c r="H622" s="113"/>
    </row>
    <row r="623" spans="1:11" s="104" customFormat="1" ht="12.75" customHeight="1" x14ac:dyDescent="0.2">
      <c r="A623" s="6"/>
      <c r="B623" s="601" t="s">
        <v>400</v>
      </c>
      <c r="C623" s="602"/>
      <c r="D623" s="603"/>
      <c r="E623" s="328">
        <v>-17016</v>
      </c>
      <c r="F623" s="174">
        <v>-0.74542190305206457</v>
      </c>
      <c r="G623" s="109"/>
      <c r="H623" s="113"/>
    </row>
    <row r="624" spans="1:11" s="457" customFormat="1" ht="12.75" customHeight="1" x14ac:dyDescent="0.2">
      <c r="A624" s="6"/>
      <c r="B624" s="169" t="s">
        <v>425</v>
      </c>
      <c r="C624" s="383"/>
      <c r="D624" s="384"/>
      <c r="E624" s="328">
        <v>6490960.2414999893</v>
      </c>
      <c r="F624" s="174">
        <v>0.31137636086728282</v>
      </c>
      <c r="G624" s="109"/>
      <c r="H624" s="113"/>
    </row>
    <row r="625" spans="1:11" s="457" customFormat="1" ht="21" customHeight="1" x14ac:dyDescent="0.2">
      <c r="A625" s="452"/>
      <c r="B625" s="616" t="s">
        <v>403</v>
      </c>
      <c r="C625" s="617"/>
      <c r="D625" s="618"/>
      <c r="E625" s="453">
        <v>4679764.5200000163</v>
      </c>
      <c r="F625" s="454">
        <v>-0.32986328149296251</v>
      </c>
      <c r="G625" s="455"/>
      <c r="H625" s="456"/>
    </row>
    <row r="626" spans="1:11" s="457" customFormat="1" ht="18.75" customHeight="1" x14ac:dyDescent="0.2">
      <c r="A626" s="452"/>
      <c r="B626" s="604" t="s">
        <v>343</v>
      </c>
      <c r="C626" s="605"/>
      <c r="D626" s="605"/>
      <c r="E626" s="458"/>
      <c r="F626" s="459"/>
      <c r="G626" s="460"/>
      <c r="H626" s="461"/>
    </row>
    <row r="627" spans="1:11" s="457" customFormat="1" ht="15" customHeight="1" x14ac:dyDescent="0.2">
      <c r="A627" s="452"/>
      <c r="B627" s="604" t="s">
        <v>344</v>
      </c>
      <c r="C627" s="605"/>
      <c r="D627" s="605"/>
      <c r="E627" s="458">
        <v>54683746.501159966</v>
      </c>
      <c r="F627" s="459">
        <v>-5.9978312212345508E-2</v>
      </c>
      <c r="G627" s="460"/>
      <c r="H627" s="461"/>
      <c r="K627" s="209" t="b">
        <f>IF(ABS(E627-SUM(E628:E630))&lt;0.001,TRUE,FALSE)</f>
        <v>1</v>
      </c>
    </row>
    <row r="628" spans="1:11" s="457" customFormat="1" ht="12.75" customHeight="1" x14ac:dyDescent="0.2">
      <c r="A628" s="452"/>
      <c r="B628" s="595" t="s">
        <v>63</v>
      </c>
      <c r="C628" s="596"/>
      <c r="D628" s="596"/>
      <c r="E628" s="453">
        <v>16546072.031159971</v>
      </c>
      <c r="F628" s="454">
        <v>8.6861915614635743E-2</v>
      </c>
      <c r="G628" s="462"/>
      <c r="H628" s="461"/>
    </row>
    <row r="629" spans="1:11" s="466" customFormat="1" ht="22.5" customHeight="1" x14ac:dyDescent="0.2">
      <c r="A629" s="452"/>
      <c r="B629" s="595" t="s">
        <v>64</v>
      </c>
      <c r="C629" s="596"/>
      <c r="D629" s="596"/>
      <c r="E629" s="453">
        <v>38137674.469999991</v>
      </c>
      <c r="F629" s="454">
        <v>-5.7975072246779558E-2</v>
      </c>
      <c r="G629" s="462"/>
      <c r="H629" s="461"/>
      <c r="J629" s="457"/>
    </row>
    <row r="630" spans="1:11" s="466" customFormat="1" ht="22.5" customHeight="1" x14ac:dyDescent="0.2">
      <c r="A630" s="452"/>
      <c r="B630" s="595" t="s">
        <v>478</v>
      </c>
      <c r="C630" s="596"/>
      <c r="D630" s="596"/>
      <c r="E630" s="453"/>
      <c r="F630" s="454"/>
      <c r="G630" s="462"/>
      <c r="H630" s="461"/>
      <c r="J630" s="457"/>
    </row>
    <row r="631" spans="1:11" s="466" customFormat="1" ht="22.5" customHeight="1" x14ac:dyDescent="0.2">
      <c r="A631" s="452"/>
      <c r="B631" s="595" t="s">
        <v>479</v>
      </c>
      <c r="C631" s="596"/>
      <c r="D631" s="596"/>
      <c r="E631" s="453"/>
      <c r="F631" s="454"/>
      <c r="G631" s="462"/>
      <c r="H631" s="461"/>
      <c r="J631" s="457"/>
    </row>
    <row r="632" spans="1:11" ht="18.75" customHeight="1" x14ac:dyDescent="0.2">
      <c r="A632" s="463"/>
      <c r="B632" s="613" t="s">
        <v>290</v>
      </c>
      <c r="C632" s="614"/>
      <c r="D632" s="615"/>
      <c r="E632" s="326">
        <v>3703449473.4929547</v>
      </c>
      <c r="F632" s="243">
        <v>3.8665173338734427E-3</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31.3.2024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626"/>
      <c r="C636" s="627"/>
      <c r="D636" s="87"/>
      <c r="E636" s="88" t="s">
        <v>6</v>
      </c>
      <c r="F636" s="339" t="str">
        <f>$H$5</f>
        <v>PCAP</v>
      </c>
      <c r="G636" s="197"/>
      <c r="H636" s="89"/>
      <c r="I636" s="20"/>
    </row>
    <row r="637" spans="1:11" ht="15.75" customHeight="1" x14ac:dyDescent="0.2">
      <c r="A637" s="114"/>
      <c r="B637" s="126" t="s">
        <v>475</v>
      </c>
      <c r="C637" s="126"/>
      <c r="D637" s="126"/>
      <c r="E637" s="326">
        <v>298945180.77205372</v>
      </c>
      <c r="F637" s="243">
        <v>0.11904931807529673</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24550247688.585285</v>
      </c>
      <c r="F639" s="249">
        <v>4.3599829244276078E-2</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17911757.659999978</v>
      </c>
      <c r="F641" s="249">
        <v>-0.19534701715845271</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23157116.080000006</v>
      </c>
      <c r="F643" s="408">
        <v>-5.1458417419359526E-2</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6703.52</v>
      </c>
      <c r="F650" s="251">
        <v>0.69344953896678052</v>
      </c>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1132026525</v>
      </c>
      <c r="F657" s="249">
        <v>0</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49499755026.849434</v>
      </c>
      <c r="F659" s="256">
        <v>3.7422570096173002E-2</v>
      </c>
      <c r="G659" s="207"/>
      <c r="H659" s="135"/>
      <c r="I659" s="111"/>
      <c r="K659" s="209" t="b">
        <f>IF(ABS(E659-SUM(E510,E513:E517,m_maladie,E641,E643,E645,E647,E649:E651,E657))&lt;0.001,TRUE,FALSE)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4">
    <mergeCell ref="B631:D631"/>
    <mergeCell ref="B636:C636"/>
    <mergeCell ref="B561:C561"/>
    <mergeCell ref="B558:C558"/>
    <mergeCell ref="B560:C560"/>
    <mergeCell ref="B572:D572"/>
    <mergeCell ref="B574:D574"/>
    <mergeCell ref="B559:C559"/>
    <mergeCell ref="B586:D586"/>
    <mergeCell ref="B581:D581"/>
    <mergeCell ref="B525:C525"/>
    <mergeCell ref="B541:C541"/>
    <mergeCell ref="B556:C556"/>
    <mergeCell ref="B548:C548"/>
    <mergeCell ref="B544:C544"/>
    <mergeCell ref="B526:C526"/>
    <mergeCell ref="B530:C530"/>
    <mergeCell ref="B547:C547"/>
    <mergeCell ref="B528:C528"/>
    <mergeCell ref="B527:C527"/>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1"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322" zoomScale="115" zoomScaleNormal="100" zoomScaleSheetLayoutView="115" workbookViewId="0">
      <selection activeCell="B341" sqref="B341"/>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31.3.2024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7199106.7399999946</v>
      </c>
      <c r="D9" s="290">
        <v>67923.570000000022</v>
      </c>
      <c r="E9" s="290">
        <v>34271.300000000003</v>
      </c>
      <c r="F9" s="179">
        <v>-8.6170211997584789E-2</v>
      </c>
      <c r="G9" s="20"/>
      <c r="H9" s="5"/>
      <c r="I9" s="5"/>
    </row>
    <row r="10" spans="1:9" ht="10.5" customHeight="1" x14ac:dyDescent="0.2">
      <c r="B10" s="16" t="s">
        <v>100</v>
      </c>
      <c r="C10" s="289">
        <v>129214.34</v>
      </c>
      <c r="D10" s="290"/>
      <c r="E10" s="290">
        <v>386.6</v>
      </c>
      <c r="F10" s="179">
        <v>-0.18854190065978937</v>
      </c>
      <c r="G10" s="20"/>
      <c r="H10" s="5"/>
      <c r="I10" s="5"/>
    </row>
    <row r="11" spans="1:9" ht="10.5" customHeight="1" x14ac:dyDescent="0.2">
      <c r="B11" s="16" t="s">
        <v>340</v>
      </c>
      <c r="C11" s="289">
        <v>1101112.7599999972</v>
      </c>
      <c r="D11" s="290">
        <v>10576.390000000003</v>
      </c>
      <c r="E11" s="290">
        <v>2563.6800000000003</v>
      </c>
      <c r="F11" s="179">
        <v>-0.10247876662661071</v>
      </c>
      <c r="G11" s="20"/>
      <c r="H11" s="5"/>
      <c r="I11" s="5"/>
    </row>
    <row r="12" spans="1:9" ht="10.5" customHeight="1" x14ac:dyDescent="0.2">
      <c r="B12" s="340" t="s">
        <v>90</v>
      </c>
      <c r="C12" s="289">
        <v>1100089.9699999974</v>
      </c>
      <c r="D12" s="290">
        <v>10576.390000000003</v>
      </c>
      <c r="E12" s="290">
        <v>2554.0800000000004</v>
      </c>
      <c r="F12" s="179">
        <v>-0.10216514429180767</v>
      </c>
      <c r="G12" s="20"/>
      <c r="H12" s="5"/>
      <c r="I12" s="5"/>
    </row>
    <row r="13" spans="1:9" ht="10.5" customHeight="1" x14ac:dyDescent="0.2">
      <c r="B13" s="33" t="s">
        <v>304</v>
      </c>
      <c r="C13" s="289">
        <v>15149.840000000004</v>
      </c>
      <c r="D13" s="290">
        <v>417.44</v>
      </c>
      <c r="E13" s="290">
        <v>165.38</v>
      </c>
      <c r="F13" s="179">
        <v>0.12243402574290707</v>
      </c>
      <c r="G13" s="20"/>
      <c r="H13" s="5"/>
      <c r="I13" s="5"/>
    </row>
    <row r="14" spans="1:9" ht="10.5" customHeight="1" x14ac:dyDescent="0.2">
      <c r="B14" s="33" t="s">
        <v>305</v>
      </c>
      <c r="C14" s="289">
        <v>891.56</v>
      </c>
      <c r="D14" s="290">
        <v>543.05999999999995</v>
      </c>
      <c r="E14" s="290"/>
      <c r="F14" s="179">
        <v>-0.23942604630530107</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868430.66999999725</v>
      </c>
      <c r="D16" s="290">
        <v>6167.2300000000014</v>
      </c>
      <c r="E16" s="290">
        <v>1728.6400000000003</v>
      </c>
      <c r="F16" s="179">
        <v>-0.12479262555590087</v>
      </c>
      <c r="G16" s="20"/>
      <c r="H16" s="5"/>
      <c r="I16" s="5"/>
    </row>
    <row r="17" spans="1:9" ht="10.5" customHeight="1" x14ac:dyDescent="0.2">
      <c r="B17" s="33" t="s">
        <v>308</v>
      </c>
      <c r="C17" s="289">
        <v>448.72000000000008</v>
      </c>
      <c r="D17" s="290">
        <v>100.60000000000001</v>
      </c>
      <c r="E17" s="290"/>
      <c r="F17" s="179">
        <v>-0.11220149179906203</v>
      </c>
      <c r="G17" s="20"/>
      <c r="H17" s="5"/>
      <c r="I17" s="5"/>
    </row>
    <row r="18" spans="1:9" ht="10.5" customHeight="1" x14ac:dyDescent="0.2">
      <c r="B18" s="33" t="s">
        <v>309</v>
      </c>
      <c r="C18" s="289">
        <v>215169.17999999996</v>
      </c>
      <c r="D18" s="290">
        <v>3348.0600000000013</v>
      </c>
      <c r="E18" s="290">
        <v>660.06</v>
      </c>
      <c r="F18" s="179">
        <v>-1.2250717678310541E-2</v>
      </c>
      <c r="G18" s="20"/>
      <c r="H18" s="5"/>
      <c r="I18" s="5"/>
    </row>
    <row r="19" spans="1:9" ht="10.5" customHeight="1" x14ac:dyDescent="0.2">
      <c r="B19" s="33" t="s">
        <v>89</v>
      </c>
      <c r="C19" s="289">
        <v>1022.79</v>
      </c>
      <c r="D19" s="290"/>
      <c r="E19" s="290">
        <v>9.6</v>
      </c>
      <c r="F19" s="179">
        <v>-0.3475939581047639</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c r="D23" s="290"/>
      <c r="E23" s="290"/>
      <c r="F23" s="179"/>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220.8</v>
      </c>
      <c r="D25" s="290">
        <v>220.8</v>
      </c>
      <c r="E25" s="290"/>
      <c r="F25" s="179">
        <v>-0.1428571428571429</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1838760.3390649997</v>
      </c>
      <c r="D30" s="290"/>
      <c r="E30" s="290"/>
      <c r="F30" s="179">
        <v>-0.14852366239147796</v>
      </c>
      <c r="G30" s="34"/>
      <c r="H30" s="5"/>
      <c r="I30" s="5"/>
    </row>
    <row r="31" spans="1:9" ht="10.5" customHeight="1" x14ac:dyDescent="0.2">
      <c r="B31" s="16" t="s">
        <v>381</v>
      </c>
      <c r="C31" s="289">
        <v>232255.01</v>
      </c>
      <c r="D31" s="290"/>
      <c r="E31" s="290">
        <v>1608.55</v>
      </c>
      <c r="F31" s="179">
        <v>-5.6723313897311445E-2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2154.5</v>
      </c>
      <c r="D34" s="290">
        <v>1480</v>
      </c>
      <c r="E34" s="290"/>
      <c r="F34" s="179">
        <v>0.13394736842105259</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10502824.489064993</v>
      </c>
      <c r="D37" s="292">
        <v>80200.760000000038</v>
      </c>
      <c r="E37" s="292">
        <v>38830.129999999997</v>
      </c>
      <c r="F37" s="178">
        <v>-0.10016170369412281</v>
      </c>
      <c r="G37" s="36"/>
    </row>
    <row r="38" spans="1:9" ht="10.5" customHeight="1" x14ac:dyDescent="0.2">
      <c r="B38" s="31" t="s">
        <v>102</v>
      </c>
      <c r="C38" s="291"/>
      <c r="D38" s="292"/>
      <c r="E38" s="292"/>
      <c r="F38" s="178"/>
      <c r="G38" s="20"/>
      <c r="H38" s="5"/>
      <c r="I38" s="5"/>
    </row>
    <row r="39" spans="1:9" ht="10.5" customHeight="1" x14ac:dyDescent="0.2">
      <c r="B39" s="16" t="s">
        <v>104</v>
      </c>
      <c r="C39" s="289">
        <v>30366009.940000068</v>
      </c>
      <c r="D39" s="290">
        <v>15822144.840000061</v>
      </c>
      <c r="E39" s="290">
        <v>125694.23999999999</v>
      </c>
      <c r="F39" s="179">
        <v>-7.2116489646651072E-2</v>
      </c>
      <c r="G39" s="34"/>
      <c r="H39" s="5"/>
      <c r="I39" s="5"/>
    </row>
    <row r="40" spans="1:9" ht="10.5" customHeight="1" x14ac:dyDescent="0.2">
      <c r="B40" s="33" t="s">
        <v>106</v>
      </c>
      <c r="C40" s="289">
        <v>30344508.490000069</v>
      </c>
      <c r="D40" s="290">
        <v>15816546.46000006</v>
      </c>
      <c r="E40" s="290">
        <v>125632.61</v>
      </c>
      <c r="F40" s="179">
        <v>-7.2043937493977195E-2</v>
      </c>
      <c r="G40" s="34"/>
      <c r="H40" s="5"/>
      <c r="I40" s="5"/>
    </row>
    <row r="41" spans="1:9" ht="10.5" customHeight="1" x14ac:dyDescent="0.2">
      <c r="B41" s="33" t="s">
        <v>304</v>
      </c>
      <c r="C41" s="289">
        <v>194001.46000000005</v>
      </c>
      <c r="D41" s="290">
        <v>156504.70000000004</v>
      </c>
      <c r="E41" s="290">
        <v>1560.8200000000002</v>
      </c>
      <c r="F41" s="179">
        <v>-0.13256164690427408</v>
      </c>
      <c r="G41" s="34"/>
      <c r="H41" s="5"/>
      <c r="I41" s="5"/>
    </row>
    <row r="42" spans="1:9" ht="10.5" customHeight="1" x14ac:dyDescent="0.2">
      <c r="B42" s="33" t="s">
        <v>305</v>
      </c>
      <c r="C42" s="289">
        <v>9075060.9700000379</v>
      </c>
      <c r="D42" s="290">
        <v>8918537.4300000388</v>
      </c>
      <c r="E42" s="290">
        <v>42145.970000000008</v>
      </c>
      <c r="F42" s="179">
        <v>-9.0171528523587341E-2</v>
      </c>
      <c r="G42" s="34"/>
      <c r="H42" s="5"/>
      <c r="I42" s="5"/>
    </row>
    <row r="43" spans="1:9" ht="10.5" customHeight="1" x14ac:dyDescent="0.2">
      <c r="B43" s="33" t="s">
        <v>306</v>
      </c>
      <c r="C43" s="289">
        <v>5940697.7400000216</v>
      </c>
      <c r="D43" s="290">
        <v>5507601.2900000224</v>
      </c>
      <c r="E43" s="290">
        <v>26526.220000000005</v>
      </c>
      <c r="F43" s="179">
        <v>-6.712231122679535E-2</v>
      </c>
      <c r="G43" s="34"/>
      <c r="H43" s="5"/>
      <c r="I43" s="5"/>
    </row>
    <row r="44" spans="1:9" ht="10.5" customHeight="1" x14ac:dyDescent="0.2">
      <c r="B44" s="33" t="s">
        <v>307</v>
      </c>
      <c r="C44" s="289">
        <v>12761133.410000006</v>
      </c>
      <c r="D44" s="290">
        <v>231099.05000000008</v>
      </c>
      <c r="E44" s="290">
        <v>45881.319999999992</v>
      </c>
      <c r="F44" s="179">
        <v>-6.4700257959365293E-2</v>
      </c>
      <c r="G44" s="34"/>
      <c r="H44" s="5"/>
      <c r="I44" s="5"/>
    </row>
    <row r="45" spans="1:9" ht="10.5" customHeight="1" x14ac:dyDescent="0.2">
      <c r="B45" s="33" t="s">
        <v>308</v>
      </c>
      <c r="C45" s="289">
        <v>219825.52999999997</v>
      </c>
      <c r="D45" s="290">
        <v>45851.610000000044</v>
      </c>
      <c r="E45" s="290">
        <v>990.5</v>
      </c>
      <c r="F45" s="179">
        <v>2.5009662554998258E-2</v>
      </c>
      <c r="G45" s="34"/>
      <c r="H45" s="5"/>
      <c r="I45" s="5"/>
    </row>
    <row r="46" spans="1:9" ht="10.5" customHeight="1" x14ac:dyDescent="0.2">
      <c r="B46" s="33" t="s">
        <v>309</v>
      </c>
      <c r="C46" s="289">
        <v>2153789.3800000013</v>
      </c>
      <c r="D46" s="290">
        <v>956952.38000000024</v>
      </c>
      <c r="E46" s="290">
        <v>8527.7799999999988</v>
      </c>
      <c r="F46" s="179">
        <v>-5.3590406479255726E-2</v>
      </c>
      <c r="G46" s="34"/>
      <c r="H46" s="5"/>
      <c r="I46" s="5"/>
    </row>
    <row r="47" spans="1:9" ht="10.5" customHeight="1" x14ac:dyDescent="0.2">
      <c r="B47" s="33" t="s">
        <v>105</v>
      </c>
      <c r="C47" s="289">
        <v>21501.450000000044</v>
      </c>
      <c r="D47" s="290">
        <v>5598.38</v>
      </c>
      <c r="E47" s="290">
        <v>61.63</v>
      </c>
      <c r="F47" s="179">
        <v>-0.16432531593174449</v>
      </c>
      <c r="G47" s="34"/>
      <c r="H47" s="5"/>
      <c r="I47" s="5"/>
    </row>
    <row r="48" spans="1:9" ht="10.5" customHeight="1" x14ac:dyDescent="0.2">
      <c r="B48" s="16" t="s">
        <v>22</v>
      </c>
      <c r="C48" s="289">
        <v>14791128.590000011</v>
      </c>
      <c r="D48" s="290">
        <v>2264306.5900000008</v>
      </c>
      <c r="E48" s="290">
        <v>60686.36</v>
      </c>
      <c r="F48" s="179">
        <v>-7.0999547196139323E-2</v>
      </c>
      <c r="G48" s="34"/>
      <c r="H48" s="5"/>
      <c r="I48" s="5"/>
    </row>
    <row r="49" spans="1:9" ht="10.5" customHeight="1" x14ac:dyDescent="0.2">
      <c r="B49" s="16" t="s">
        <v>107</v>
      </c>
      <c r="C49" s="289">
        <v>277797.66000000015</v>
      </c>
      <c r="D49" s="290">
        <v>277797.66000000015</v>
      </c>
      <c r="E49" s="290">
        <v>1637.6799999999998</v>
      </c>
      <c r="F49" s="179">
        <v>7.1406072942259424E-3</v>
      </c>
      <c r="G49" s="34"/>
      <c r="H49" s="5"/>
      <c r="I49" s="5"/>
    </row>
    <row r="50" spans="1:9" ht="10.5" customHeight="1" x14ac:dyDescent="0.2">
      <c r="B50" s="33" t="s">
        <v>110</v>
      </c>
      <c r="C50" s="289">
        <v>164411.17000000001</v>
      </c>
      <c r="D50" s="290">
        <v>164411.17000000001</v>
      </c>
      <c r="E50" s="290">
        <v>943.61999999999989</v>
      </c>
      <c r="F50" s="179">
        <v>-6.7237984299797993E-2</v>
      </c>
      <c r="G50" s="34"/>
      <c r="H50" s="5"/>
      <c r="I50" s="5"/>
    </row>
    <row r="51" spans="1:9" ht="10.5" customHeight="1" x14ac:dyDescent="0.2">
      <c r="B51" s="33" t="s">
        <v>109</v>
      </c>
      <c r="C51" s="289">
        <v>104836.49000000014</v>
      </c>
      <c r="D51" s="290">
        <v>104836.49000000014</v>
      </c>
      <c r="E51" s="290">
        <v>694.06</v>
      </c>
      <c r="F51" s="179">
        <v>8.7906380467005718E-2</v>
      </c>
      <c r="G51" s="34"/>
      <c r="H51" s="5"/>
      <c r="I51" s="5"/>
    </row>
    <row r="52" spans="1:9" ht="10.5" customHeight="1" x14ac:dyDescent="0.2">
      <c r="B52" s="33" t="s">
        <v>112</v>
      </c>
      <c r="C52" s="289">
        <v>8550</v>
      </c>
      <c r="D52" s="290">
        <v>8550</v>
      </c>
      <c r="E52" s="290"/>
      <c r="F52" s="179"/>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89845.559999999983</v>
      </c>
      <c r="D56" s="290">
        <v>89845.559999999983</v>
      </c>
      <c r="E56" s="290">
        <v>312.80000000000007</v>
      </c>
      <c r="F56" s="179">
        <v>-0.10487961854131489</v>
      </c>
      <c r="G56" s="34"/>
      <c r="H56" s="5"/>
      <c r="I56" s="5"/>
    </row>
    <row r="57" spans="1:9" ht="10.5" customHeight="1" x14ac:dyDescent="0.2">
      <c r="B57" s="16" t="s">
        <v>381</v>
      </c>
      <c r="C57" s="289">
        <v>238471.35</v>
      </c>
      <c r="D57" s="290"/>
      <c r="E57" s="290">
        <v>1488.6</v>
      </c>
      <c r="F57" s="179">
        <v>0.13259428021041719</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634135.4137850001</v>
      </c>
      <c r="D62" s="290"/>
      <c r="E62" s="290"/>
      <c r="F62" s="179">
        <v>6.293137857873865E-2</v>
      </c>
      <c r="G62" s="34"/>
      <c r="H62" s="5"/>
      <c r="I62" s="5"/>
    </row>
    <row r="63" spans="1:9" ht="10.5" customHeight="1" x14ac:dyDescent="0.2">
      <c r="B63" s="16" t="s">
        <v>94</v>
      </c>
      <c r="C63" s="289">
        <v>193.5</v>
      </c>
      <c r="D63" s="290"/>
      <c r="E63" s="290"/>
      <c r="F63" s="179"/>
      <c r="G63" s="34"/>
      <c r="H63" s="5"/>
      <c r="I63" s="5"/>
    </row>
    <row r="64" spans="1:9" s="28" customFormat="1" ht="10.5" customHeight="1" x14ac:dyDescent="0.2">
      <c r="A64" s="24"/>
      <c r="B64" s="16" t="s">
        <v>92</v>
      </c>
      <c r="C64" s="289">
        <v>639.88</v>
      </c>
      <c r="D64" s="290"/>
      <c r="E64" s="290"/>
      <c r="F64" s="179">
        <v>-0.15096993339171516</v>
      </c>
      <c r="G64" s="27"/>
      <c r="H64" s="5"/>
    </row>
    <row r="65" spans="1:9" ht="10.5" customHeight="1" x14ac:dyDescent="0.2">
      <c r="B65" s="16" t="s">
        <v>93</v>
      </c>
      <c r="C65" s="289">
        <v>220</v>
      </c>
      <c r="D65" s="290"/>
      <c r="E65" s="290"/>
      <c r="F65" s="179">
        <v>-0.62553191489361704</v>
      </c>
      <c r="G65" s="20"/>
      <c r="H65" s="5"/>
      <c r="I65" s="5"/>
    </row>
    <row r="66" spans="1:9" ht="12" customHeight="1" x14ac:dyDescent="0.2">
      <c r="B66" s="16" t="s">
        <v>91</v>
      </c>
      <c r="C66" s="289">
        <v>30</v>
      </c>
      <c r="D66" s="290"/>
      <c r="E66" s="290"/>
      <c r="F66" s="179"/>
      <c r="G66" s="34"/>
      <c r="H66" s="5"/>
      <c r="I66" s="5"/>
    </row>
    <row r="67" spans="1:9" ht="10.5" customHeight="1" x14ac:dyDescent="0.2">
      <c r="B67" s="16" t="s">
        <v>100</v>
      </c>
      <c r="C67" s="289">
        <v>1214.93</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1007863.4799999995</v>
      </c>
      <c r="D71" s="290">
        <v>1007713.4799999995</v>
      </c>
      <c r="E71" s="290">
        <v>7522.08</v>
      </c>
      <c r="F71" s="179">
        <v>-5.7604261881320395E-2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13842.2</v>
      </c>
      <c r="D74" s="290">
        <v>9863.2000000000007</v>
      </c>
      <c r="E74" s="290"/>
      <c r="F74" s="179">
        <v>-0.11503372438704729</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47422092.503785066</v>
      </c>
      <c r="D77" s="292">
        <v>19471671.330000058</v>
      </c>
      <c r="E77" s="292">
        <v>197369.76</v>
      </c>
      <c r="F77" s="178">
        <v>-6.8798486496613354E-2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21990235.330000006</v>
      </c>
      <c r="D79" s="290">
        <v>2332230.1600000011</v>
      </c>
      <c r="E79" s="290">
        <v>94957.66</v>
      </c>
      <c r="F79" s="179">
        <v>-7.6021238667015378E-2</v>
      </c>
      <c r="G79" s="27"/>
      <c r="H79" s="5"/>
    </row>
    <row r="80" spans="1:9" s="28" customFormat="1" ht="10.5" customHeight="1" x14ac:dyDescent="0.2">
      <c r="A80" s="24"/>
      <c r="B80" s="16" t="s">
        <v>104</v>
      </c>
      <c r="C80" s="289">
        <v>31467122.700000066</v>
      </c>
      <c r="D80" s="290">
        <v>15832721.23000006</v>
      </c>
      <c r="E80" s="290">
        <v>128257.92000000001</v>
      </c>
      <c r="F80" s="179">
        <v>-7.3213584120278452E-2</v>
      </c>
      <c r="G80" s="27"/>
      <c r="H80" s="5"/>
    </row>
    <row r="81" spans="1:9" s="28" customFormat="1" ht="10.5" customHeight="1" x14ac:dyDescent="0.2">
      <c r="A81" s="24"/>
      <c r="B81" s="33" t="s">
        <v>106</v>
      </c>
      <c r="C81" s="289">
        <v>31444598.460000068</v>
      </c>
      <c r="D81" s="290">
        <v>15827122.850000061</v>
      </c>
      <c r="E81" s="290">
        <v>128186.69</v>
      </c>
      <c r="F81" s="179">
        <v>-7.3131805082553791E-2</v>
      </c>
      <c r="G81" s="27"/>
      <c r="H81" s="5"/>
    </row>
    <row r="82" spans="1:9" s="28" customFormat="1" ht="10.5" customHeight="1" x14ac:dyDescent="0.2">
      <c r="A82" s="24"/>
      <c r="B82" s="33" t="s">
        <v>304</v>
      </c>
      <c r="C82" s="289">
        <v>209151.30000000008</v>
      </c>
      <c r="D82" s="290">
        <v>156922.14000000004</v>
      </c>
      <c r="E82" s="290">
        <v>1726.2</v>
      </c>
      <c r="F82" s="179">
        <v>-0.11804841245273279</v>
      </c>
      <c r="G82" s="27"/>
      <c r="H82" s="5"/>
    </row>
    <row r="83" spans="1:9" s="28" customFormat="1" ht="10.5" customHeight="1" x14ac:dyDescent="0.2">
      <c r="A83" s="24"/>
      <c r="B83" s="33" t="s">
        <v>305</v>
      </c>
      <c r="C83" s="289">
        <v>9075952.5300000403</v>
      </c>
      <c r="D83" s="290">
        <v>8919080.4900000393</v>
      </c>
      <c r="E83" s="290">
        <v>42145.970000000008</v>
      </c>
      <c r="F83" s="179">
        <v>-9.0189067148817803E-2</v>
      </c>
      <c r="G83" s="27"/>
      <c r="H83" s="5"/>
    </row>
    <row r="84" spans="1:9" s="28" customFormat="1" ht="10.5" customHeight="1" x14ac:dyDescent="0.2">
      <c r="A84" s="24"/>
      <c r="B84" s="33" t="s">
        <v>306</v>
      </c>
      <c r="C84" s="289">
        <v>5940697.7400000216</v>
      </c>
      <c r="D84" s="290">
        <v>5507601.2900000224</v>
      </c>
      <c r="E84" s="290">
        <v>26526.220000000005</v>
      </c>
      <c r="F84" s="179">
        <v>-6.712231122679535E-2</v>
      </c>
      <c r="G84" s="27"/>
      <c r="H84" s="5"/>
    </row>
    <row r="85" spans="1:9" s="28" customFormat="1" ht="10.5" customHeight="1" x14ac:dyDescent="0.2">
      <c r="A85" s="24"/>
      <c r="B85" s="33" t="s">
        <v>307</v>
      </c>
      <c r="C85" s="289">
        <v>13629564.080000004</v>
      </c>
      <c r="D85" s="290">
        <v>237266.28000000009</v>
      </c>
      <c r="E85" s="290">
        <v>47609.959999999992</v>
      </c>
      <c r="F85" s="179">
        <v>-6.8774215762051005E-2</v>
      </c>
      <c r="G85" s="27"/>
      <c r="H85" s="5"/>
    </row>
    <row r="86" spans="1:9" ht="10.5" customHeight="1" x14ac:dyDescent="0.2">
      <c r="B86" s="33" t="s">
        <v>308</v>
      </c>
      <c r="C86" s="289">
        <v>220274.24999999997</v>
      </c>
      <c r="D86" s="290">
        <v>45952.210000000043</v>
      </c>
      <c r="E86" s="290">
        <v>990.5</v>
      </c>
      <c r="F86" s="179">
        <v>2.4687052461087378E-2</v>
      </c>
      <c r="G86" s="34"/>
      <c r="H86" s="5"/>
      <c r="I86" s="5"/>
    </row>
    <row r="87" spans="1:9" ht="10.5" customHeight="1" x14ac:dyDescent="0.2">
      <c r="B87" s="33" t="s">
        <v>309</v>
      </c>
      <c r="C87" s="289">
        <v>2368958.5600000015</v>
      </c>
      <c r="D87" s="290">
        <v>960300.44000000029</v>
      </c>
      <c r="E87" s="290">
        <v>9187.84</v>
      </c>
      <c r="F87" s="179">
        <v>-4.9979000719794331E-2</v>
      </c>
      <c r="G87" s="34"/>
      <c r="H87" s="5"/>
      <c r="I87" s="5"/>
    </row>
    <row r="88" spans="1:9" ht="10.5" customHeight="1" x14ac:dyDescent="0.2">
      <c r="B88" s="33" t="s">
        <v>105</v>
      </c>
      <c r="C88" s="289">
        <v>22524.240000000042</v>
      </c>
      <c r="D88" s="290">
        <v>5598.38</v>
      </c>
      <c r="E88" s="290">
        <v>71.23</v>
      </c>
      <c r="F88" s="179">
        <v>-0.17485072628408094</v>
      </c>
      <c r="G88" s="34"/>
      <c r="H88" s="5"/>
      <c r="I88" s="5"/>
    </row>
    <row r="89" spans="1:9" s="28" customFormat="1" ht="10.5" customHeight="1" x14ac:dyDescent="0.2">
      <c r="A89" s="24"/>
      <c r="B89" s="16" t="s">
        <v>100</v>
      </c>
      <c r="C89" s="289">
        <v>130429.26999999999</v>
      </c>
      <c r="D89" s="290"/>
      <c r="E89" s="290">
        <v>386.6</v>
      </c>
      <c r="F89" s="179">
        <v>-0.2140872056561457</v>
      </c>
      <c r="G89" s="27"/>
      <c r="H89" s="5"/>
    </row>
    <row r="90" spans="1:9" ht="10.5" customHeight="1" x14ac:dyDescent="0.2">
      <c r="B90" s="16" t="s">
        <v>107</v>
      </c>
      <c r="C90" s="289">
        <v>277797.66000000015</v>
      </c>
      <c r="D90" s="290">
        <v>277797.66000000015</v>
      </c>
      <c r="E90" s="290">
        <v>1637.6799999999998</v>
      </c>
      <c r="F90" s="179">
        <v>7.1406072942259424E-3</v>
      </c>
      <c r="G90" s="34"/>
      <c r="H90" s="5"/>
      <c r="I90" s="5"/>
    </row>
    <row r="91" spans="1:9" ht="10.5" customHeight="1" x14ac:dyDescent="0.2">
      <c r="B91" s="33" t="s">
        <v>110</v>
      </c>
      <c r="C91" s="289">
        <v>164411.17000000001</v>
      </c>
      <c r="D91" s="290">
        <v>164411.17000000001</v>
      </c>
      <c r="E91" s="290">
        <v>943.61999999999989</v>
      </c>
      <c r="F91" s="179">
        <v>-6.7237984299797993E-2</v>
      </c>
      <c r="G91" s="34"/>
      <c r="H91" s="5"/>
      <c r="I91" s="5"/>
    </row>
    <row r="92" spans="1:9" ht="10.5" customHeight="1" x14ac:dyDescent="0.2">
      <c r="B92" s="33" t="s">
        <v>109</v>
      </c>
      <c r="C92" s="289">
        <v>104836.49000000014</v>
      </c>
      <c r="D92" s="290">
        <v>104836.49000000014</v>
      </c>
      <c r="E92" s="290">
        <v>694.06</v>
      </c>
      <c r="F92" s="179">
        <v>8.7906380467005718E-2</v>
      </c>
      <c r="G92" s="20"/>
      <c r="H92" s="5"/>
      <c r="I92" s="5"/>
    </row>
    <row r="93" spans="1:9" ht="10.5" customHeight="1" x14ac:dyDescent="0.2">
      <c r="B93" s="33" t="s">
        <v>112</v>
      </c>
      <c r="C93" s="289">
        <v>8550</v>
      </c>
      <c r="D93" s="290">
        <v>8550</v>
      </c>
      <c r="E93" s="290"/>
      <c r="F93" s="179"/>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90066.359999999986</v>
      </c>
      <c r="D99" s="290">
        <v>90066.359999999986</v>
      </c>
      <c r="E99" s="290">
        <v>312.80000000000007</v>
      </c>
      <c r="F99" s="179">
        <v>-0.10497683597965601</v>
      </c>
      <c r="G99" s="34"/>
      <c r="H99" s="5"/>
      <c r="I99" s="5"/>
    </row>
    <row r="100" spans="1:9" ht="10.5" customHeight="1" x14ac:dyDescent="0.2">
      <c r="B100" s="16" t="s">
        <v>381</v>
      </c>
      <c r="C100" s="289">
        <v>470726.36000000004</v>
      </c>
      <c r="D100" s="290"/>
      <c r="E100" s="290">
        <v>3097.1499999999996</v>
      </c>
      <c r="F100" s="179">
        <v>3.0543831991048931E-2</v>
      </c>
      <c r="G100" s="34"/>
      <c r="H100" s="5"/>
      <c r="I100" s="5"/>
    </row>
    <row r="101" spans="1:9" ht="10.5" customHeight="1" x14ac:dyDescent="0.2">
      <c r="B101" s="16" t="s">
        <v>417</v>
      </c>
      <c r="C101" s="289">
        <v>2472895.7528499998</v>
      </c>
      <c r="D101" s="290"/>
      <c r="E101" s="290"/>
      <c r="F101" s="179">
        <v>-0.10275146395196721</v>
      </c>
      <c r="G101" s="34"/>
      <c r="H101" s="5"/>
      <c r="I101" s="5"/>
    </row>
    <row r="102" spans="1:9" ht="10.5" customHeight="1" x14ac:dyDescent="0.2">
      <c r="B102" s="16" t="s">
        <v>91</v>
      </c>
      <c r="C102" s="289">
        <v>30</v>
      </c>
      <c r="D102" s="290"/>
      <c r="E102" s="290"/>
      <c r="F102" s="179"/>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193.5</v>
      </c>
      <c r="D107" s="290"/>
      <c r="E107" s="290"/>
      <c r="F107" s="179"/>
      <c r="G107" s="34"/>
      <c r="H107" s="5"/>
      <c r="I107" s="5"/>
    </row>
    <row r="108" spans="1:9" ht="10.5" customHeight="1" x14ac:dyDescent="0.2">
      <c r="B108" s="16" t="s">
        <v>92</v>
      </c>
      <c r="C108" s="289">
        <v>639.88</v>
      </c>
      <c r="D108" s="290"/>
      <c r="E108" s="290"/>
      <c r="F108" s="179">
        <v>-0.15096993339171516</v>
      </c>
      <c r="G108" s="34"/>
      <c r="H108" s="5"/>
      <c r="I108" s="5"/>
    </row>
    <row r="109" spans="1:9" ht="10.5" customHeight="1" x14ac:dyDescent="0.2">
      <c r="B109" s="16" t="s">
        <v>93</v>
      </c>
      <c r="C109" s="289">
        <v>220</v>
      </c>
      <c r="D109" s="290"/>
      <c r="E109" s="290"/>
      <c r="F109" s="179">
        <v>-0.62553191489361704</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1007863.4799999995</v>
      </c>
      <c r="D112" s="290">
        <v>1007713.4799999995</v>
      </c>
      <c r="E112" s="290">
        <v>7522.08</v>
      </c>
      <c r="F112" s="179">
        <v>-5.7604261881320395E-2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15996.7</v>
      </c>
      <c r="D115" s="290">
        <v>11343.2</v>
      </c>
      <c r="E115" s="290"/>
      <c r="F115" s="179">
        <v>-8.8065444802325921E-2</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57924916.992850073</v>
      </c>
      <c r="D118" s="292">
        <v>19551872.090000059</v>
      </c>
      <c r="E118" s="292">
        <v>236199.89</v>
      </c>
      <c r="F118" s="178">
        <v>-7.4646448168318336E-2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44997586.339999884</v>
      </c>
      <c r="D120" s="290">
        <v>22825.200000000001</v>
      </c>
      <c r="E120" s="290">
        <v>307092.40000000002</v>
      </c>
      <c r="F120" s="179">
        <v>-2.9254991548532283E-2</v>
      </c>
      <c r="G120" s="34"/>
      <c r="H120" s="5"/>
      <c r="I120" s="5"/>
    </row>
    <row r="121" spans="1:9" ht="10.5" customHeight="1" x14ac:dyDescent="0.2">
      <c r="B121" s="16" t="s">
        <v>100</v>
      </c>
      <c r="C121" s="289">
        <v>3023404.6900000013</v>
      </c>
      <c r="D121" s="290"/>
      <c r="E121" s="290">
        <v>20667.219999999994</v>
      </c>
      <c r="F121" s="179">
        <v>-9.4189042675249302E-2</v>
      </c>
      <c r="G121" s="34"/>
      <c r="H121" s="5"/>
      <c r="I121" s="5"/>
    </row>
    <row r="122" spans="1:9" ht="10.5" customHeight="1" x14ac:dyDescent="0.2">
      <c r="B122" s="16" t="s">
        <v>177</v>
      </c>
      <c r="C122" s="289">
        <v>671559.24999999965</v>
      </c>
      <c r="D122" s="290">
        <v>72</v>
      </c>
      <c r="E122" s="290">
        <v>4386.0999999999985</v>
      </c>
      <c r="F122" s="179">
        <v>0.1414305909790845</v>
      </c>
      <c r="G122" s="34"/>
      <c r="H122" s="5"/>
      <c r="I122" s="5"/>
    </row>
    <row r="123" spans="1:9" ht="10.5" customHeight="1" x14ac:dyDescent="0.2">
      <c r="B123" s="16" t="s">
        <v>22</v>
      </c>
      <c r="C123" s="289">
        <v>8346011.1299999887</v>
      </c>
      <c r="D123" s="290">
        <v>12656</v>
      </c>
      <c r="E123" s="290">
        <v>50687.5</v>
      </c>
      <c r="F123" s="179">
        <v>5.0835790688021909E-2</v>
      </c>
      <c r="G123" s="34"/>
      <c r="H123" s="5"/>
      <c r="I123" s="5"/>
    </row>
    <row r="124" spans="1:9" ht="10.5" customHeight="1" x14ac:dyDescent="0.2">
      <c r="B124" s="16" t="s">
        <v>381</v>
      </c>
      <c r="C124" s="289">
        <v>146103.79999999999</v>
      </c>
      <c r="D124" s="290"/>
      <c r="E124" s="290">
        <v>520</v>
      </c>
      <c r="F124" s="179">
        <v>0.37188727717975079</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6931600.4300000323</v>
      </c>
      <c r="D126" s="290">
        <v>5158.0900000000011</v>
      </c>
      <c r="E126" s="290">
        <v>41341.590000000004</v>
      </c>
      <c r="F126" s="179">
        <v>0.10009902906236579</v>
      </c>
      <c r="G126" s="34"/>
      <c r="H126" s="5"/>
      <c r="I126" s="5"/>
    </row>
    <row r="127" spans="1:9" ht="10.5" customHeight="1" x14ac:dyDescent="0.2">
      <c r="B127" s="37" t="s">
        <v>382</v>
      </c>
      <c r="C127" s="289">
        <v>434649.8</v>
      </c>
      <c r="D127" s="290"/>
      <c r="E127" s="290">
        <v>2500</v>
      </c>
      <c r="F127" s="179">
        <v>-0.22855263522210345</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2894</v>
      </c>
      <c r="D130" s="290"/>
      <c r="E130" s="290"/>
      <c r="F130" s="179">
        <v>-0.16862970410801492</v>
      </c>
      <c r="G130" s="208"/>
      <c r="H130" s="205"/>
      <c r="I130" s="34"/>
    </row>
    <row r="131" spans="1:9" ht="10.5" customHeight="1" x14ac:dyDescent="0.2">
      <c r="B131" s="41" t="s">
        <v>120</v>
      </c>
      <c r="C131" s="293">
        <v>64553809.439999893</v>
      </c>
      <c r="D131" s="294">
        <v>40711.289999999994</v>
      </c>
      <c r="E131" s="294">
        <v>427194.81</v>
      </c>
      <c r="F131" s="286">
        <v>-9.8554250059734727E-3</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31.3.2024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1540153.6900000011</v>
      </c>
      <c r="D144" s="290"/>
      <c r="E144" s="290">
        <v>12689.44</v>
      </c>
      <c r="F144" s="179">
        <v>8.3992453447920834E-3</v>
      </c>
      <c r="G144" s="36"/>
      <c r="H144" s="5"/>
    </row>
    <row r="145" spans="1:8" s="28" customFormat="1" ht="10.5" customHeight="1" x14ac:dyDescent="0.2">
      <c r="A145" s="24"/>
      <c r="B145" s="16" t="s">
        <v>117</v>
      </c>
      <c r="C145" s="289">
        <v>240754.17</v>
      </c>
      <c r="D145" s="290"/>
      <c r="E145" s="290">
        <v>759.5</v>
      </c>
      <c r="F145" s="179">
        <v>-5.710090200688922E-2</v>
      </c>
      <c r="G145" s="36"/>
      <c r="H145" s="5"/>
    </row>
    <row r="146" spans="1:8" s="28" customFormat="1" ht="10.5" customHeight="1" x14ac:dyDescent="0.2">
      <c r="A146" s="24"/>
      <c r="B146" s="16" t="s">
        <v>118</v>
      </c>
      <c r="C146" s="289">
        <v>5557.77</v>
      </c>
      <c r="D146" s="290"/>
      <c r="E146" s="290"/>
      <c r="F146" s="179">
        <v>-4.9978205687033483E-2</v>
      </c>
      <c r="G146" s="36"/>
      <c r="H146" s="5"/>
    </row>
    <row r="147" spans="1:8" s="28" customFormat="1" ht="10.5" customHeight="1" x14ac:dyDescent="0.2">
      <c r="A147" s="24"/>
      <c r="B147" s="16" t="s">
        <v>166</v>
      </c>
      <c r="C147" s="289">
        <v>74661.040000000066</v>
      </c>
      <c r="D147" s="290"/>
      <c r="E147" s="290">
        <v>636.99</v>
      </c>
      <c r="F147" s="179">
        <v>7.6438696602603162E-3</v>
      </c>
      <c r="G147" s="36"/>
      <c r="H147" s="5"/>
    </row>
    <row r="148" spans="1:8" s="28" customFormat="1" ht="10.5" customHeight="1" x14ac:dyDescent="0.2">
      <c r="A148" s="24"/>
      <c r="B148" s="16" t="s">
        <v>22</v>
      </c>
      <c r="C148" s="289">
        <v>131849.30000000005</v>
      </c>
      <c r="D148" s="290"/>
      <c r="E148" s="290">
        <v>1012</v>
      </c>
      <c r="F148" s="179">
        <v>-6.2825565003325257E-2</v>
      </c>
      <c r="G148" s="36"/>
      <c r="H148" s="5"/>
    </row>
    <row r="149" spans="1:8" s="28" customFormat="1" ht="10.5" customHeight="1" x14ac:dyDescent="0.2">
      <c r="A149" s="24"/>
      <c r="B149" s="16" t="s">
        <v>115</v>
      </c>
      <c r="C149" s="289">
        <v>60516.099999999984</v>
      </c>
      <c r="D149" s="290">
        <v>263.26</v>
      </c>
      <c r="E149" s="290">
        <v>297.14</v>
      </c>
      <c r="F149" s="179">
        <v>1.1317897987677794E-2</v>
      </c>
      <c r="G149" s="36"/>
      <c r="H149" s="5"/>
    </row>
    <row r="150" spans="1:8" s="28" customFormat="1" ht="12.75" customHeight="1" x14ac:dyDescent="0.2">
      <c r="A150" s="24"/>
      <c r="B150" s="16" t="s">
        <v>114</v>
      </c>
      <c r="C150" s="289">
        <v>59829.730000000069</v>
      </c>
      <c r="D150" s="290"/>
      <c r="E150" s="290">
        <v>172.8</v>
      </c>
      <c r="F150" s="179">
        <v>1.7512068873446029E-2</v>
      </c>
      <c r="G150" s="36"/>
      <c r="H150" s="5"/>
    </row>
    <row r="151" spans="1:8" s="28" customFormat="1" ht="12.75" customHeight="1" x14ac:dyDescent="0.2">
      <c r="A151" s="24"/>
      <c r="B151" s="16" t="s">
        <v>100</v>
      </c>
      <c r="C151" s="289">
        <v>23</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5100</v>
      </c>
      <c r="D155" s="290"/>
      <c r="E155" s="290"/>
      <c r="F155" s="179">
        <v>-5.555555555555558E-2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475011.95</v>
      </c>
      <c r="D158" s="290"/>
      <c r="E158" s="290">
        <v>3564</v>
      </c>
      <c r="F158" s="179">
        <v>0.34833033500595878</v>
      </c>
      <c r="G158" s="36"/>
      <c r="H158" s="5"/>
    </row>
    <row r="159" spans="1:8" s="28" customFormat="1" ht="10.5" customHeight="1" x14ac:dyDescent="0.2">
      <c r="A159" s="24"/>
      <c r="B159" s="35" t="s">
        <v>119</v>
      </c>
      <c r="C159" s="291">
        <v>2593456.7500000014</v>
      </c>
      <c r="D159" s="292">
        <v>263.26</v>
      </c>
      <c r="E159" s="292">
        <v>19131.870000000003</v>
      </c>
      <c r="F159" s="178">
        <v>4.5905786252169234E-2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1559009.5399999998</v>
      </c>
      <c r="D161" s="290"/>
      <c r="E161" s="290">
        <v>5384.24</v>
      </c>
      <c r="F161" s="179">
        <v>3.1277318511219399E-2</v>
      </c>
      <c r="G161" s="36"/>
      <c r="H161" s="5"/>
    </row>
    <row r="162" spans="1:9" s="28" customFormat="1" ht="10.5" customHeight="1" x14ac:dyDescent="0.2">
      <c r="A162" s="24"/>
      <c r="B162" s="16" t="s">
        <v>104</v>
      </c>
      <c r="C162" s="289">
        <v>1196242.3800000004</v>
      </c>
      <c r="D162" s="290"/>
      <c r="E162" s="290">
        <v>4913.1499999999996</v>
      </c>
      <c r="F162" s="179">
        <v>8.9440030814341709E-2</v>
      </c>
      <c r="G162" s="36"/>
      <c r="H162" s="5"/>
    </row>
    <row r="163" spans="1:9" s="28" customFormat="1" ht="10.5" customHeight="1" x14ac:dyDescent="0.2">
      <c r="A163" s="24"/>
      <c r="B163" s="33" t="s">
        <v>106</v>
      </c>
      <c r="C163" s="289">
        <v>788977.30000000028</v>
      </c>
      <c r="D163" s="290"/>
      <c r="E163" s="290">
        <v>4812.95</v>
      </c>
      <c r="F163" s="179">
        <v>4.1542916631134075E-2</v>
      </c>
      <c r="G163" s="36"/>
      <c r="H163" s="5"/>
    </row>
    <row r="164" spans="1:9" s="28" customFormat="1" ht="10.5" customHeight="1" x14ac:dyDescent="0.2">
      <c r="A164" s="24"/>
      <c r="B164" s="33" t="s">
        <v>304</v>
      </c>
      <c r="C164" s="289">
        <v>4218.1000000000004</v>
      </c>
      <c r="D164" s="290"/>
      <c r="E164" s="290"/>
      <c r="F164" s="179">
        <v>9.0768510688916004E-2</v>
      </c>
      <c r="G164" s="36"/>
      <c r="H164" s="5"/>
    </row>
    <row r="165" spans="1:9" s="28" customFormat="1" ht="10.5" customHeight="1" x14ac:dyDescent="0.2">
      <c r="A165" s="24"/>
      <c r="B165" s="33" t="s">
        <v>305</v>
      </c>
      <c r="C165" s="289">
        <v>246842.93000000008</v>
      </c>
      <c r="D165" s="290"/>
      <c r="E165" s="290">
        <v>2629.6299999999997</v>
      </c>
      <c r="F165" s="179">
        <v>9.1844705998293863E-2</v>
      </c>
      <c r="G165" s="36"/>
      <c r="H165" s="5"/>
    </row>
    <row r="166" spans="1:9" ht="10.5" customHeight="1" x14ac:dyDescent="0.2">
      <c r="B166" s="33" t="s">
        <v>306</v>
      </c>
      <c r="C166" s="289">
        <v>89980.17</v>
      </c>
      <c r="D166" s="290"/>
      <c r="E166" s="290"/>
      <c r="F166" s="179">
        <v>-6.4203739038760532E-2</v>
      </c>
      <c r="G166" s="34"/>
      <c r="H166" s="5"/>
      <c r="I166" s="5"/>
    </row>
    <row r="167" spans="1:9" ht="10.5" customHeight="1" x14ac:dyDescent="0.2">
      <c r="B167" s="33" t="s">
        <v>307</v>
      </c>
      <c r="C167" s="289">
        <v>163407.55000000005</v>
      </c>
      <c r="D167" s="290"/>
      <c r="E167" s="290">
        <v>367.48</v>
      </c>
      <c r="F167" s="179">
        <v>0.14928364043600695</v>
      </c>
      <c r="G167" s="34"/>
      <c r="H167" s="5"/>
      <c r="I167" s="5"/>
    </row>
    <row r="168" spans="1:9" ht="10.5" customHeight="1" x14ac:dyDescent="0.2">
      <c r="B168" s="33" t="s">
        <v>308</v>
      </c>
      <c r="C168" s="289">
        <v>16295.990000000013</v>
      </c>
      <c r="D168" s="290"/>
      <c r="E168" s="290">
        <v>10.42</v>
      </c>
      <c r="F168" s="179">
        <v>0.11994389281080209</v>
      </c>
      <c r="G168" s="34"/>
      <c r="H168" s="5"/>
      <c r="I168" s="5"/>
    </row>
    <row r="169" spans="1:9" ht="10.5" customHeight="1" x14ac:dyDescent="0.2">
      <c r="B169" s="33" t="s">
        <v>309</v>
      </c>
      <c r="C169" s="289">
        <v>268232.56000000017</v>
      </c>
      <c r="D169" s="290"/>
      <c r="E169" s="290">
        <v>1805.4199999999998</v>
      </c>
      <c r="F169" s="179">
        <v>-2.3458044665872313E-2</v>
      </c>
      <c r="G169" s="34"/>
      <c r="H169" s="5"/>
      <c r="I169" s="5"/>
    </row>
    <row r="170" spans="1:9" s="28" customFormat="1" ht="10.5" customHeight="1" x14ac:dyDescent="0.2">
      <c r="A170" s="24"/>
      <c r="B170" s="33" t="s">
        <v>105</v>
      </c>
      <c r="C170" s="289">
        <v>407265.08000000013</v>
      </c>
      <c r="D170" s="290"/>
      <c r="E170" s="290">
        <v>100.2</v>
      </c>
      <c r="F170" s="179">
        <v>0.19598831184593557</v>
      </c>
      <c r="G170" s="36"/>
      <c r="H170" s="5"/>
    </row>
    <row r="171" spans="1:9" s="28" customFormat="1" ht="10.5" customHeight="1" x14ac:dyDescent="0.2">
      <c r="A171" s="24"/>
      <c r="B171" s="16" t="s">
        <v>116</v>
      </c>
      <c r="C171" s="289">
        <v>336567.24000000011</v>
      </c>
      <c r="D171" s="290"/>
      <c r="E171" s="290">
        <v>957.8</v>
      </c>
      <c r="F171" s="179">
        <v>0.12252850844564689</v>
      </c>
      <c r="G171" s="36"/>
      <c r="H171" s="5"/>
    </row>
    <row r="172" spans="1:9" ht="10.5" customHeight="1" x14ac:dyDescent="0.2">
      <c r="B172" s="16" t="s">
        <v>117</v>
      </c>
      <c r="C172" s="289">
        <v>91289.38</v>
      </c>
      <c r="D172" s="290"/>
      <c r="E172" s="290">
        <v>660</v>
      </c>
      <c r="F172" s="179">
        <v>7.9105339455842749E-3</v>
      </c>
      <c r="G172" s="20"/>
      <c r="H172" s="5"/>
      <c r="I172" s="5"/>
    </row>
    <row r="173" spans="1:9" ht="10.5" customHeight="1" x14ac:dyDescent="0.2">
      <c r="B173" s="16" t="s">
        <v>118</v>
      </c>
      <c r="C173" s="289">
        <v>236.5</v>
      </c>
      <c r="D173" s="290"/>
      <c r="E173" s="290"/>
      <c r="F173" s="179"/>
      <c r="G173" s="20"/>
      <c r="H173" s="5"/>
      <c r="I173" s="5"/>
    </row>
    <row r="174" spans="1:9" ht="10.5" customHeight="1" x14ac:dyDescent="0.2">
      <c r="B174" s="16" t="s">
        <v>115</v>
      </c>
      <c r="C174" s="289">
        <v>20289.25</v>
      </c>
      <c r="D174" s="290"/>
      <c r="E174" s="290">
        <v>39</v>
      </c>
      <c r="F174" s="179">
        <v>-2.5657513399504728E-2</v>
      </c>
      <c r="G174" s="20"/>
      <c r="H174" s="5"/>
      <c r="I174" s="5"/>
    </row>
    <row r="175" spans="1:9" ht="10.5" customHeight="1" x14ac:dyDescent="0.2">
      <c r="B175" s="16" t="s">
        <v>114</v>
      </c>
      <c r="C175" s="289">
        <v>23821.509999999991</v>
      </c>
      <c r="D175" s="290"/>
      <c r="E175" s="290"/>
      <c r="F175" s="179">
        <v>6.9446782682166308E-2</v>
      </c>
      <c r="G175" s="20"/>
      <c r="H175" s="5"/>
      <c r="I175" s="5"/>
    </row>
    <row r="176" spans="1:9" ht="10.5" customHeight="1" x14ac:dyDescent="0.2">
      <c r="B176" s="16" t="s">
        <v>95</v>
      </c>
      <c r="C176" s="289">
        <v>2336.2400000000002</v>
      </c>
      <c r="D176" s="290"/>
      <c r="E176" s="290"/>
      <c r="F176" s="179">
        <v>-0.45212701092819296</v>
      </c>
      <c r="G176" s="20"/>
      <c r="H176" s="5"/>
      <c r="I176" s="5"/>
    </row>
    <row r="177" spans="1:9" ht="10.5" customHeight="1" x14ac:dyDescent="0.2">
      <c r="B177" s="16" t="s">
        <v>381</v>
      </c>
      <c r="C177" s="289">
        <v>168350.5</v>
      </c>
      <c r="D177" s="290"/>
      <c r="E177" s="290">
        <v>820.27</v>
      </c>
      <c r="F177" s="179">
        <v>0.68108407082959843</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119564.11</v>
      </c>
      <c r="D185" s="290"/>
      <c r="E185" s="290">
        <v>414</v>
      </c>
      <c r="F185" s="179">
        <v>8.7807503630373596E-2</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418.50000000000006</v>
      </c>
      <c r="D187" s="290"/>
      <c r="E187" s="290"/>
      <c r="F187" s="179">
        <v>-0.13881800971273361</v>
      </c>
      <c r="G187" s="34"/>
      <c r="H187" s="5"/>
      <c r="I187" s="5"/>
    </row>
    <row r="188" spans="1:9" ht="10.5" customHeight="1" x14ac:dyDescent="0.2">
      <c r="B188" s="16" t="s">
        <v>93</v>
      </c>
      <c r="C188" s="289">
        <v>360</v>
      </c>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2379461.8699999996</v>
      </c>
      <c r="D190" s="290"/>
      <c r="E190" s="290">
        <v>7454.82</v>
      </c>
      <c r="F190" s="179">
        <v>0.74549494619582379</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36789.480000000003</v>
      </c>
      <c r="D196" s="290"/>
      <c r="E196" s="290">
        <v>73.2</v>
      </c>
      <c r="F196" s="179">
        <v>0.58429548669651021</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1045</v>
      </c>
      <c r="D200" s="296"/>
      <c r="E200" s="296"/>
      <c r="F200" s="190">
        <v>-0.39441353732035234</v>
      </c>
      <c r="G200" s="47"/>
      <c r="H200" s="5"/>
    </row>
    <row r="201" spans="1:9" s="28" customFormat="1" ht="10.5" customHeight="1" x14ac:dyDescent="0.2">
      <c r="A201" s="24"/>
      <c r="B201" s="268" t="s">
        <v>255</v>
      </c>
      <c r="C201" s="295">
        <v>61655</v>
      </c>
      <c r="D201" s="296"/>
      <c r="E201" s="296">
        <v>450</v>
      </c>
      <c r="F201" s="190">
        <v>1.7285689394819448E-2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360</v>
      </c>
      <c r="D205" s="296"/>
      <c r="E205" s="296"/>
      <c r="F205" s="190">
        <v>-0.19999999999999996</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100166.21</v>
      </c>
      <c r="D208" s="296"/>
      <c r="E208" s="296">
        <v>368</v>
      </c>
      <c r="F208" s="190">
        <v>0.68148749370488515</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6097990.7100000009</v>
      </c>
      <c r="D211" s="298"/>
      <c r="E211" s="298">
        <v>21534.479999999996</v>
      </c>
      <c r="F211" s="180">
        <v>0.2790293858665609</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32027105.299999993</v>
      </c>
      <c r="D213" s="296">
        <v>2344886.1600000011</v>
      </c>
      <c r="E213" s="296">
        <v>152041.40000000002</v>
      </c>
      <c r="F213" s="190">
        <v>-4.0937455649267318E-2</v>
      </c>
      <c r="G213" s="47"/>
      <c r="H213" s="5"/>
      <c r="I213" s="5"/>
    </row>
    <row r="214" spans="2:9" ht="10.5" customHeight="1" x14ac:dyDescent="0.2">
      <c r="B214" s="16" t="s">
        <v>104</v>
      </c>
      <c r="C214" s="295">
        <v>39669626.550000094</v>
      </c>
      <c r="D214" s="296">
        <v>15837879.320000062</v>
      </c>
      <c r="E214" s="296">
        <v>175149.65000000002</v>
      </c>
      <c r="F214" s="190">
        <v>-4.2396826216459238E-2</v>
      </c>
      <c r="G214" s="47"/>
      <c r="H214" s="5"/>
      <c r="I214" s="5"/>
    </row>
    <row r="215" spans="2:9" ht="10.5" customHeight="1" x14ac:dyDescent="0.2">
      <c r="B215" s="33" t="s">
        <v>106</v>
      </c>
      <c r="C215" s="295">
        <v>32233575.760000065</v>
      </c>
      <c r="D215" s="296">
        <v>15827122.850000061</v>
      </c>
      <c r="E215" s="296">
        <v>132999.64000000001</v>
      </c>
      <c r="F215" s="190">
        <v>-7.062721591445853E-2</v>
      </c>
      <c r="G215" s="47"/>
      <c r="H215" s="5"/>
      <c r="I215" s="5"/>
    </row>
    <row r="216" spans="2:9" ht="10.5" customHeight="1" x14ac:dyDescent="0.2">
      <c r="B216" s="33" t="s">
        <v>326</v>
      </c>
      <c r="C216" s="295">
        <v>213369.40000000008</v>
      </c>
      <c r="D216" s="296">
        <v>156922.14000000004</v>
      </c>
      <c r="E216" s="296">
        <v>1726.2</v>
      </c>
      <c r="F216" s="190">
        <v>-0.11469791476064939</v>
      </c>
      <c r="G216" s="47"/>
      <c r="H216" s="5"/>
      <c r="I216" s="5"/>
    </row>
    <row r="217" spans="2:9" ht="10.5" customHeight="1" x14ac:dyDescent="0.2">
      <c r="B217" s="33" t="s">
        <v>327</v>
      </c>
      <c r="C217" s="295">
        <v>9322795.4600000381</v>
      </c>
      <c r="D217" s="296">
        <v>8919080.4900000393</v>
      </c>
      <c r="E217" s="296">
        <v>44775.600000000006</v>
      </c>
      <c r="F217" s="190">
        <v>-8.6155046161992765E-2</v>
      </c>
      <c r="G217" s="47"/>
      <c r="H217" s="5"/>
      <c r="I217" s="5"/>
    </row>
    <row r="218" spans="2:9" ht="10.5" customHeight="1" x14ac:dyDescent="0.2">
      <c r="B218" s="33" t="s">
        <v>328</v>
      </c>
      <c r="C218" s="295">
        <v>6030677.9100000216</v>
      </c>
      <c r="D218" s="296">
        <v>5507601.2900000224</v>
      </c>
      <c r="E218" s="296">
        <v>26526.220000000005</v>
      </c>
      <c r="F218" s="190">
        <v>-6.7078898733863856E-2</v>
      </c>
      <c r="G218" s="47"/>
      <c r="H218" s="5"/>
      <c r="I218" s="5"/>
    </row>
    <row r="219" spans="2:9" ht="10.5" customHeight="1" x14ac:dyDescent="0.2">
      <c r="B219" s="33" t="s">
        <v>329</v>
      </c>
      <c r="C219" s="295">
        <v>13792971.630000003</v>
      </c>
      <c r="D219" s="296">
        <v>237266.28000000009</v>
      </c>
      <c r="E219" s="296">
        <v>47977.439999999995</v>
      </c>
      <c r="F219" s="190">
        <v>-6.667628529568792E-2</v>
      </c>
      <c r="G219" s="47"/>
      <c r="H219" s="5"/>
      <c r="I219" s="5"/>
    </row>
    <row r="220" spans="2:9" ht="10.5" customHeight="1" x14ac:dyDescent="0.2">
      <c r="B220" s="33" t="s">
        <v>330</v>
      </c>
      <c r="C220" s="295">
        <v>236570.23999999999</v>
      </c>
      <c r="D220" s="296">
        <v>45952.210000000043</v>
      </c>
      <c r="E220" s="296">
        <v>1000.92</v>
      </c>
      <c r="F220" s="190">
        <v>3.0726035240975946E-2</v>
      </c>
      <c r="G220" s="47"/>
      <c r="H220" s="5"/>
      <c r="I220" s="5"/>
    </row>
    <row r="221" spans="2:9" ht="10.5" customHeight="1" x14ac:dyDescent="0.2">
      <c r="B221" s="33" t="s">
        <v>331</v>
      </c>
      <c r="C221" s="295">
        <v>2637191.1200000015</v>
      </c>
      <c r="D221" s="296">
        <v>960300.44000000029</v>
      </c>
      <c r="E221" s="296">
        <v>10993.259999999998</v>
      </c>
      <c r="F221" s="190">
        <v>-4.7347504998434653E-2</v>
      </c>
      <c r="G221" s="47"/>
      <c r="H221" s="5"/>
      <c r="I221" s="5"/>
    </row>
    <row r="222" spans="2:9" ht="10.5" customHeight="1" x14ac:dyDescent="0.2">
      <c r="B222" s="33" t="s">
        <v>105</v>
      </c>
      <c r="C222" s="295">
        <v>7436050.7900000326</v>
      </c>
      <c r="D222" s="296">
        <v>10756.470000000001</v>
      </c>
      <c r="E222" s="296">
        <v>42150.010000000009</v>
      </c>
      <c r="F222" s="190">
        <v>0.10281258891421574</v>
      </c>
      <c r="G222" s="47"/>
      <c r="H222" s="5"/>
      <c r="I222" s="5"/>
    </row>
    <row r="223" spans="2:9" ht="10.5" customHeight="1" x14ac:dyDescent="0.2">
      <c r="B223" s="16" t="s">
        <v>116</v>
      </c>
      <c r="C223" s="295">
        <v>1876720.9300000013</v>
      </c>
      <c r="D223" s="296"/>
      <c r="E223" s="296">
        <v>13647.24</v>
      </c>
      <c r="F223" s="190">
        <v>2.7127448549955524E-2</v>
      </c>
      <c r="G223" s="20"/>
      <c r="H223" s="5"/>
      <c r="I223" s="5"/>
    </row>
    <row r="224" spans="2:9" ht="10.5" customHeight="1" x14ac:dyDescent="0.2">
      <c r="B224" s="16" t="s">
        <v>117</v>
      </c>
      <c r="C224" s="295">
        <v>332043.55000000005</v>
      </c>
      <c r="D224" s="296"/>
      <c r="E224" s="296">
        <v>1419.5</v>
      </c>
      <c r="F224" s="190">
        <v>-4.0078186362704882E-2</v>
      </c>
      <c r="G224" s="47"/>
      <c r="H224" s="5"/>
      <c r="I224" s="5"/>
    </row>
    <row r="225" spans="2:9" ht="10.5" customHeight="1" x14ac:dyDescent="0.2">
      <c r="B225" s="16" t="s">
        <v>118</v>
      </c>
      <c r="C225" s="295">
        <v>5794.27</v>
      </c>
      <c r="D225" s="296"/>
      <c r="E225" s="296"/>
      <c r="F225" s="190">
        <v>-0.12100153218343712</v>
      </c>
      <c r="G225" s="47"/>
      <c r="H225" s="5"/>
      <c r="I225" s="5"/>
    </row>
    <row r="226" spans="2:9" ht="10.5" customHeight="1" x14ac:dyDescent="0.2">
      <c r="B226" s="16" t="s">
        <v>100</v>
      </c>
      <c r="C226" s="295">
        <v>3273421.0700000008</v>
      </c>
      <c r="D226" s="296"/>
      <c r="E226" s="296">
        <v>21467.819999999992</v>
      </c>
      <c r="F226" s="190">
        <v>-9.4153455698613442E-2</v>
      </c>
      <c r="G226" s="47"/>
      <c r="H226" s="5"/>
      <c r="I226" s="5"/>
    </row>
    <row r="227" spans="2:9" ht="10.5" customHeight="1" x14ac:dyDescent="0.2">
      <c r="B227" s="16" t="s">
        <v>107</v>
      </c>
      <c r="C227" s="295">
        <v>277797.66000000015</v>
      </c>
      <c r="D227" s="296">
        <v>277797.66000000015</v>
      </c>
      <c r="E227" s="296">
        <v>1637.6799999999998</v>
      </c>
      <c r="F227" s="190">
        <v>7.1406072942259424E-3</v>
      </c>
      <c r="G227" s="47"/>
      <c r="H227" s="5"/>
      <c r="I227" s="5"/>
    </row>
    <row r="228" spans="2:9" ht="10.5" customHeight="1" x14ac:dyDescent="0.2">
      <c r="B228" s="33" t="s">
        <v>110</v>
      </c>
      <c r="C228" s="289">
        <v>164411.17000000001</v>
      </c>
      <c r="D228" s="290">
        <v>164411.17000000001</v>
      </c>
      <c r="E228" s="290">
        <v>943.61999999999989</v>
      </c>
      <c r="F228" s="179">
        <v>-6.7237984299797993E-2</v>
      </c>
      <c r="G228" s="47"/>
      <c r="H228" s="5"/>
      <c r="I228" s="5"/>
    </row>
    <row r="229" spans="2:9" ht="10.5" customHeight="1" x14ac:dyDescent="0.2">
      <c r="B229" s="33" t="s">
        <v>109</v>
      </c>
      <c r="C229" s="295">
        <v>104836.49000000014</v>
      </c>
      <c r="D229" s="296">
        <v>104836.49000000014</v>
      </c>
      <c r="E229" s="296">
        <v>694.06</v>
      </c>
      <c r="F229" s="190">
        <v>8.7906380467005718E-2</v>
      </c>
      <c r="G229" s="47"/>
      <c r="H229" s="5"/>
      <c r="I229" s="5"/>
    </row>
    <row r="230" spans="2:9" ht="10.5" customHeight="1" x14ac:dyDescent="0.2">
      <c r="B230" s="33" t="s">
        <v>112</v>
      </c>
      <c r="C230" s="295">
        <v>8550</v>
      </c>
      <c r="D230" s="296">
        <v>8550</v>
      </c>
      <c r="E230" s="296"/>
      <c r="F230" s="190"/>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80805.349999999977</v>
      </c>
      <c r="D236" s="296">
        <v>263.26</v>
      </c>
      <c r="E236" s="296">
        <v>336.14</v>
      </c>
      <c r="F236" s="190">
        <v>1.7724495607487345E-3</v>
      </c>
      <c r="G236" s="47"/>
      <c r="H236" s="5"/>
      <c r="I236" s="5"/>
    </row>
    <row r="237" spans="2:9" ht="10.5" customHeight="1" x14ac:dyDescent="0.2">
      <c r="B237" s="16" t="s">
        <v>114</v>
      </c>
      <c r="C237" s="295">
        <v>83651.240000000063</v>
      </c>
      <c r="D237" s="296"/>
      <c r="E237" s="296">
        <v>172.8</v>
      </c>
      <c r="F237" s="190">
        <v>3.1780718579906164E-2</v>
      </c>
      <c r="G237" s="47"/>
      <c r="H237" s="5"/>
      <c r="I237" s="5"/>
    </row>
    <row r="238" spans="2:9" ht="10.5" customHeight="1" x14ac:dyDescent="0.2">
      <c r="B238" s="16" t="s">
        <v>123</v>
      </c>
      <c r="C238" s="295">
        <v>47377048.209999882</v>
      </c>
      <c r="D238" s="296">
        <v>22825.200000000001</v>
      </c>
      <c r="E238" s="296">
        <v>314547.22000000003</v>
      </c>
      <c r="F238" s="190">
        <v>-7.1215061185077033E-3</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92402.599999999991</v>
      </c>
      <c r="D240" s="296">
        <v>90066.359999999986</v>
      </c>
      <c r="E240" s="296">
        <v>312.80000000000007</v>
      </c>
      <c r="F240" s="190">
        <v>-0.11908929361338638</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785180.66</v>
      </c>
      <c r="D247" s="296"/>
      <c r="E247" s="296">
        <v>4437.42</v>
      </c>
      <c r="F247" s="190">
        <v>0.18353994241209826</v>
      </c>
      <c r="G247" s="47"/>
      <c r="H247" s="5"/>
      <c r="I247" s="5"/>
    </row>
    <row r="248" spans="1:9" ht="10.5" customHeight="1" x14ac:dyDescent="0.2">
      <c r="B248" s="16" t="s">
        <v>444</v>
      </c>
      <c r="C248" s="295">
        <v>2472895.7528499998</v>
      </c>
      <c r="D248" s="296"/>
      <c r="E248" s="296"/>
      <c r="F248" s="190">
        <v>-0.10275146395196721</v>
      </c>
      <c r="G248" s="47"/>
      <c r="H248" s="5"/>
      <c r="I248" s="5"/>
    </row>
    <row r="249" spans="1:9" ht="10.5" customHeight="1" x14ac:dyDescent="0.2">
      <c r="B249" s="16" t="s">
        <v>94</v>
      </c>
      <c r="C249" s="295">
        <v>193.5</v>
      </c>
      <c r="D249" s="296"/>
      <c r="E249" s="296"/>
      <c r="F249" s="190"/>
      <c r="G249" s="47"/>
      <c r="H249" s="5"/>
      <c r="I249" s="5"/>
    </row>
    <row r="250" spans="1:9" ht="10.5" customHeight="1" x14ac:dyDescent="0.2">
      <c r="B250" s="16" t="s">
        <v>92</v>
      </c>
      <c r="C250" s="295">
        <v>1058.3800000000001</v>
      </c>
      <c r="D250" s="296"/>
      <c r="E250" s="296"/>
      <c r="F250" s="190">
        <v>-0.14620609541633722</v>
      </c>
      <c r="G250" s="47"/>
      <c r="H250" s="5"/>
      <c r="I250" s="5"/>
    </row>
    <row r="251" spans="1:9" ht="10.5" customHeight="1" x14ac:dyDescent="0.2">
      <c r="B251" s="16" t="s">
        <v>93</v>
      </c>
      <c r="C251" s="295">
        <v>580</v>
      </c>
      <c r="D251" s="296"/>
      <c r="E251" s="296"/>
      <c r="F251" s="190">
        <v>-1.2765957446808529E-2</v>
      </c>
      <c r="G251" s="47"/>
      <c r="H251" s="5"/>
      <c r="I251" s="5"/>
    </row>
    <row r="252" spans="1:9" ht="10.5" customHeight="1" x14ac:dyDescent="0.2">
      <c r="B252" s="16" t="s">
        <v>91</v>
      </c>
      <c r="C252" s="295">
        <v>30</v>
      </c>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708348.72999999975</v>
      </c>
      <c r="D254" s="296">
        <v>72</v>
      </c>
      <c r="E254" s="296">
        <v>4459.2999999999984</v>
      </c>
      <c r="F254" s="190">
        <v>0.15824619546060514</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435694.8</v>
      </c>
      <c r="D256" s="296"/>
      <c r="E256" s="296">
        <v>2500</v>
      </c>
      <c r="F256" s="190">
        <v>-0.22905906925421815</v>
      </c>
      <c r="G256" s="117"/>
      <c r="H256" s="5"/>
      <c r="I256" s="5"/>
    </row>
    <row r="257" spans="1:9" s="28" customFormat="1" ht="18.75" customHeight="1" x14ac:dyDescent="0.2">
      <c r="A257" s="24"/>
      <c r="B257" s="268" t="s">
        <v>255</v>
      </c>
      <c r="C257" s="295">
        <v>1069518.4799999995</v>
      </c>
      <c r="D257" s="296">
        <v>1007713.4799999995</v>
      </c>
      <c r="E257" s="296">
        <v>7972.08</v>
      </c>
      <c r="F257" s="190">
        <v>-5.3587825054444704E-2</v>
      </c>
      <c r="G257" s="47"/>
      <c r="H257" s="5"/>
    </row>
    <row r="258" spans="1:9" s="28" customFormat="1" ht="15" customHeight="1" x14ac:dyDescent="0.2">
      <c r="A258" s="24"/>
      <c r="B258" s="16" t="s">
        <v>374</v>
      </c>
      <c r="C258" s="295">
        <v>5460</v>
      </c>
      <c r="D258" s="296"/>
      <c r="E258" s="296"/>
      <c r="F258" s="190">
        <v>-6.6666666666666652E-2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594068.86</v>
      </c>
      <c r="D261" s="296">
        <v>11343.2</v>
      </c>
      <c r="E261" s="296">
        <v>3932</v>
      </c>
      <c r="F261" s="190">
        <v>0.37233556358984643</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131170173.89285</v>
      </c>
      <c r="D264" s="300">
        <v>19592846.64000006</v>
      </c>
      <c r="E264" s="300">
        <v>704061.05</v>
      </c>
      <c r="F264" s="234">
        <v>-2.8665886869093438E-2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31.3.2024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4792926.0099998554</v>
      </c>
      <c r="D278" s="302">
        <v>99669.080000000409</v>
      </c>
      <c r="E278" s="302">
        <v>25808.219999999925</v>
      </c>
      <c r="F278" s="239">
        <v>-2.2905330190577944E-2</v>
      </c>
      <c r="G278" s="20"/>
      <c r="H278" s="5"/>
      <c r="I278" s="5"/>
    </row>
    <row r="279" spans="1:9" ht="10.5" customHeight="1" x14ac:dyDescent="0.2">
      <c r="A279" s="2"/>
      <c r="B279" s="37" t="s">
        <v>126</v>
      </c>
      <c r="C279" s="301">
        <v>7379.8799999999992</v>
      </c>
      <c r="D279" s="302"/>
      <c r="E279" s="302"/>
      <c r="F279" s="239"/>
      <c r="G279" s="20"/>
      <c r="H279" s="5"/>
      <c r="I279" s="5"/>
    </row>
    <row r="280" spans="1:9" ht="10.5" customHeight="1" x14ac:dyDescent="0.2">
      <c r="A280" s="2"/>
      <c r="B280" s="37" t="s">
        <v>127</v>
      </c>
      <c r="C280" s="301">
        <v>22390.799999999999</v>
      </c>
      <c r="D280" s="302"/>
      <c r="E280" s="302"/>
      <c r="F280" s="239"/>
      <c r="G280" s="20"/>
      <c r="H280" s="5"/>
      <c r="I280" s="5"/>
    </row>
    <row r="281" spans="1:9" ht="10.5" customHeight="1" x14ac:dyDescent="0.2">
      <c r="A281" s="2"/>
      <c r="B281" s="37" t="s">
        <v>219</v>
      </c>
      <c r="C281" s="301">
        <v>962364.95000000019</v>
      </c>
      <c r="D281" s="302"/>
      <c r="E281" s="302">
        <v>3036.14</v>
      </c>
      <c r="F281" s="239">
        <v>-5.7908842292944351E-2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233</v>
      </c>
      <c r="D285" s="302"/>
      <c r="E285" s="302"/>
      <c r="F285" s="239">
        <v>-0.26148969889064977</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5785294.6399998562</v>
      </c>
      <c r="D290" s="304">
        <v>99669.080000000409</v>
      </c>
      <c r="E290" s="304">
        <v>28844.359999999924</v>
      </c>
      <c r="F290" s="237">
        <v>-2.8047597315822625E-2</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2281589.8699999964</v>
      </c>
      <c r="D292" s="302">
        <v>29933.280000000013</v>
      </c>
      <c r="E292" s="302">
        <v>12426.299999999997</v>
      </c>
      <c r="F292" s="239">
        <v>-2.0773479852979837E-2</v>
      </c>
      <c r="G292" s="20"/>
      <c r="H292" s="5"/>
      <c r="I292" s="5"/>
    </row>
    <row r="293" spans="1:9" ht="10.5" customHeight="1" x14ac:dyDescent="0.2">
      <c r="A293" s="2"/>
      <c r="B293" s="37" t="s">
        <v>133</v>
      </c>
      <c r="C293" s="301">
        <v>2862452.6699999985</v>
      </c>
      <c r="D293" s="302">
        <v>2115.4099999999994</v>
      </c>
      <c r="E293" s="302">
        <v>18660.239999999998</v>
      </c>
      <c r="F293" s="239">
        <v>-2.6653149508864105E-2</v>
      </c>
      <c r="G293" s="20"/>
      <c r="H293" s="5"/>
      <c r="I293" s="5"/>
    </row>
    <row r="294" spans="1:9" ht="10.5" customHeight="1" x14ac:dyDescent="0.2">
      <c r="A294" s="2"/>
      <c r="B294" s="37" t="s">
        <v>134</v>
      </c>
      <c r="C294" s="301">
        <v>124308.56999999996</v>
      </c>
      <c r="D294" s="302">
        <v>105162.34999999996</v>
      </c>
      <c r="E294" s="302">
        <v>821.84000000000015</v>
      </c>
      <c r="F294" s="239">
        <v>-3.333910873405288E-3</v>
      </c>
      <c r="G294" s="20"/>
      <c r="H294" s="5"/>
      <c r="I294" s="5"/>
    </row>
    <row r="295" spans="1:9" ht="10.5" customHeight="1" x14ac:dyDescent="0.2">
      <c r="A295" s="2"/>
      <c r="B295" s="37" t="s">
        <v>220</v>
      </c>
      <c r="C295" s="301">
        <v>18168.03</v>
      </c>
      <c r="D295" s="302">
        <v>384</v>
      </c>
      <c r="E295" s="302">
        <v>194.4</v>
      </c>
      <c r="F295" s="239">
        <v>-0.26019309547272162</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10</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5286529.139999995</v>
      </c>
      <c r="D302" s="304">
        <v>137595.03999999998</v>
      </c>
      <c r="E302" s="304">
        <v>32102.779999999995</v>
      </c>
      <c r="F302" s="237">
        <v>-2.4645287180176001E-2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32755.449999999979</v>
      </c>
      <c r="D304" s="302">
        <v>2520.4</v>
      </c>
      <c r="E304" s="302">
        <v>88.4</v>
      </c>
      <c r="F304" s="239">
        <v>0.20381297145324662</v>
      </c>
      <c r="G304" s="27"/>
      <c r="H304" s="5"/>
    </row>
    <row r="305" spans="1:9" x14ac:dyDescent="0.2">
      <c r="A305" s="2"/>
      <c r="B305" s="37" t="s">
        <v>221</v>
      </c>
      <c r="C305" s="301">
        <v>51.5</v>
      </c>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150</v>
      </c>
      <c r="D308" s="304"/>
      <c r="E308" s="304"/>
      <c r="F308" s="237">
        <v>-0.25</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32956.949999999975</v>
      </c>
      <c r="D313" s="304">
        <v>2520.4</v>
      </c>
      <c r="E313" s="304">
        <v>88.4</v>
      </c>
      <c r="F313" s="237">
        <v>0.20183245357328361</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70176.309999999925</v>
      </c>
      <c r="D315" s="302"/>
      <c r="E315" s="302">
        <v>238.20999999999998</v>
      </c>
      <c r="F315" s="239">
        <v>6.9441294978938917E-2</v>
      </c>
      <c r="G315" s="56"/>
    </row>
    <row r="316" spans="1:9" s="60" customFormat="1" ht="14.25" customHeight="1" x14ac:dyDescent="0.2">
      <c r="A316" s="24"/>
      <c r="B316" s="16" t="s">
        <v>222</v>
      </c>
      <c r="C316" s="301">
        <v>12.5</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70188.809999999925</v>
      </c>
      <c r="D324" s="309"/>
      <c r="E324" s="309">
        <v>238.20999999999998</v>
      </c>
      <c r="F324" s="183">
        <v>6.9631786844174259E-2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671.1400000000001</v>
      </c>
      <c r="D326" s="307"/>
      <c r="E326" s="307"/>
      <c r="F326" s="182"/>
      <c r="G326" s="59"/>
    </row>
    <row r="327" spans="1:9" s="60" customFormat="1" ht="11.25" customHeight="1" x14ac:dyDescent="0.2">
      <c r="A327" s="24"/>
      <c r="B327" s="37" t="s">
        <v>179</v>
      </c>
      <c r="C327" s="306">
        <v>1725.1700000000005</v>
      </c>
      <c r="D327" s="307"/>
      <c r="E327" s="307"/>
      <c r="F327" s="182">
        <v>0.41141291008754011</v>
      </c>
      <c r="G327" s="59"/>
    </row>
    <row r="328" spans="1:9" s="57" customFormat="1" ht="10.5" customHeight="1" x14ac:dyDescent="0.2">
      <c r="A328" s="6"/>
      <c r="B328" s="37" t="s">
        <v>223</v>
      </c>
      <c r="C328" s="306">
        <v>7.5</v>
      </c>
      <c r="D328" s="307"/>
      <c r="E328" s="307"/>
      <c r="F328" s="182">
        <v>-0.5161290322580645</v>
      </c>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2403.8100000000004</v>
      </c>
      <c r="D333" s="309"/>
      <c r="E333" s="309"/>
      <c r="F333" s="183">
        <v>0.90182364808734516</v>
      </c>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19780</v>
      </c>
      <c r="D335" s="309"/>
      <c r="E335" s="309">
        <v>30</v>
      </c>
      <c r="F335" s="183">
        <v>-0.20145337101332261</v>
      </c>
      <c r="G335" s="62"/>
    </row>
    <row r="336" spans="1:9" s="63" customFormat="1" ht="14.25" customHeight="1" x14ac:dyDescent="0.2">
      <c r="A336" s="61"/>
      <c r="B336" s="35" t="s">
        <v>467</v>
      </c>
      <c r="C336" s="306">
        <v>19780</v>
      </c>
      <c r="D336" s="307"/>
      <c r="E336" s="307">
        <v>30</v>
      </c>
      <c r="F336" s="182">
        <v>-0.20145337101332261</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1752.8299999999997</v>
      </c>
      <c r="D338" s="307"/>
      <c r="E338" s="307"/>
      <c r="F338" s="182">
        <v>-0.14692097668284088</v>
      </c>
      <c r="G338" s="59"/>
      <c r="H338" s="5"/>
    </row>
    <row r="339" spans="1:8" s="57" customFormat="1" ht="10.5" customHeight="1" x14ac:dyDescent="0.2">
      <c r="A339" s="6"/>
      <c r="B339" s="37" t="s">
        <v>224</v>
      </c>
      <c r="C339" s="306">
        <v>402.01000000000005</v>
      </c>
      <c r="D339" s="307"/>
      <c r="E339" s="307"/>
      <c r="F339" s="182">
        <v>0.15235337957920092</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2154.8399999999997</v>
      </c>
      <c r="D342" s="302"/>
      <c r="E342" s="302"/>
      <c r="F342" s="239">
        <v>-0.10348356819231397</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66.710000000000008</v>
      </c>
      <c r="D344" s="307"/>
      <c r="E344" s="307"/>
      <c r="F344" s="182">
        <v>0.85460105643591877</v>
      </c>
      <c r="G344" s="56"/>
      <c r="H344" s="5"/>
    </row>
    <row r="345" spans="1:8" s="57" customFormat="1" ht="10.5" customHeight="1" x14ac:dyDescent="0.2">
      <c r="A345" s="6"/>
      <c r="B345" s="37" t="s">
        <v>125</v>
      </c>
      <c r="C345" s="306">
        <v>63871.230000000054</v>
      </c>
      <c r="D345" s="307"/>
      <c r="E345" s="307">
        <v>417.98999999999995</v>
      </c>
      <c r="F345" s="182">
        <v>0.12357800721525058</v>
      </c>
      <c r="G345" s="56"/>
      <c r="H345" s="5"/>
    </row>
    <row r="346" spans="1:8" s="57" customFormat="1" ht="10.5" customHeight="1" x14ac:dyDescent="0.2">
      <c r="A346" s="6"/>
      <c r="B346" s="37" t="s">
        <v>126</v>
      </c>
      <c r="C346" s="306">
        <v>86.490000000000009</v>
      </c>
      <c r="D346" s="307"/>
      <c r="E346" s="307"/>
      <c r="F346" s="182">
        <v>6.2530712530712629E-2</v>
      </c>
      <c r="G346" s="56"/>
      <c r="H346" s="5"/>
    </row>
    <row r="347" spans="1:8" s="57" customFormat="1" ht="10.5" customHeight="1" x14ac:dyDescent="0.2">
      <c r="A347" s="6"/>
      <c r="B347" s="37" t="s">
        <v>127</v>
      </c>
      <c r="C347" s="306">
        <v>527</v>
      </c>
      <c r="D347" s="307"/>
      <c r="E347" s="307"/>
      <c r="F347" s="182"/>
      <c r="G347" s="56"/>
      <c r="H347" s="5"/>
    </row>
    <row r="348" spans="1:8" s="57" customFormat="1" ht="10.5" customHeight="1" x14ac:dyDescent="0.2">
      <c r="A348" s="6"/>
      <c r="B348" s="37" t="s">
        <v>133</v>
      </c>
      <c r="C348" s="306">
        <v>12411.66</v>
      </c>
      <c r="D348" s="307"/>
      <c r="E348" s="307"/>
      <c r="F348" s="182">
        <v>-8.8256834771775372E-2</v>
      </c>
      <c r="G348" s="56"/>
      <c r="H348" s="5"/>
    </row>
    <row r="349" spans="1:8" s="57" customFormat="1" ht="10.5" customHeight="1" x14ac:dyDescent="0.2">
      <c r="A349" s="6"/>
      <c r="B349" s="37" t="s">
        <v>134</v>
      </c>
      <c r="C349" s="306">
        <v>83.09</v>
      </c>
      <c r="D349" s="307"/>
      <c r="E349" s="307"/>
      <c r="F349" s="182"/>
      <c r="G349" s="56"/>
      <c r="H349" s="5"/>
    </row>
    <row r="350" spans="1:8" s="57" customFormat="1" ht="11.25" customHeight="1" x14ac:dyDescent="0.2">
      <c r="A350" s="6"/>
      <c r="B350" s="37" t="s">
        <v>24</v>
      </c>
      <c r="C350" s="306">
        <v>4153.6200000000008</v>
      </c>
      <c r="D350" s="307"/>
      <c r="E350" s="307"/>
      <c r="F350" s="182">
        <v>0.11207734383575962</v>
      </c>
      <c r="G350" s="56"/>
      <c r="H350" s="5"/>
    </row>
    <row r="351" spans="1:8" s="57" customFormat="1" ht="11.25" customHeight="1" x14ac:dyDescent="0.2">
      <c r="A351" s="6"/>
      <c r="B351" s="37" t="s">
        <v>138</v>
      </c>
      <c r="C351" s="306">
        <v>134.25</v>
      </c>
      <c r="D351" s="307"/>
      <c r="E351" s="307"/>
      <c r="F351" s="182">
        <v>-3.590664272890487E-2</v>
      </c>
      <c r="G351" s="56"/>
      <c r="H351" s="5"/>
    </row>
    <row r="352" spans="1:8" s="57" customFormat="1" ht="10.5" customHeight="1" x14ac:dyDescent="0.2">
      <c r="A352" s="6"/>
      <c r="B352" s="37" t="s">
        <v>151</v>
      </c>
      <c r="C352" s="306">
        <v>50548.520000000048</v>
      </c>
      <c r="D352" s="307"/>
      <c r="E352" s="307">
        <v>76.8</v>
      </c>
      <c r="F352" s="182">
        <v>-7.1979079537849988E-2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19120.61</v>
      </c>
      <c r="D354" s="307"/>
      <c r="E354" s="307">
        <v>111.05</v>
      </c>
      <c r="F354" s="182">
        <v>9.8153529830686814E-2</v>
      </c>
      <c r="G354" s="59"/>
      <c r="H354" s="5"/>
    </row>
    <row r="355" spans="1:8" s="60" customFormat="1" ht="13.5" customHeight="1" x14ac:dyDescent="0.2">
      <c r="A355" s="24"/>
      <c r="B355" s="16" t="s">
        <v>416</v>
      </c>
      <c r="C355" s="306">
        <v>12</v>
      </c>
      <c r="D355" s="307"/>
      <c r="E355" s="307"/>
      <c r="F355" s="182"/>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27</v>
      </c>
      <c r="D358" s="307"/>
      <c r="E358" s="307"/>
      <c r="F358" s="182">
        <v>0</v>
      </c>
      <c r="G358" s="59"/>
      <c r="H358" s="5"/>
    </row>
    <row r="359" spans="1:8" s="60" customFormat="1" ht="10.5" customHeight="1" x14ac:dyDescent="0.2">
      <c r="A359" s="24"/>
      <c r="B359" s="37" t="s">
        <v>468</v>
      </c>
      <c r="C359" s="306">
        <v>140</v>
      </c>
      <c r="D359" s="307"/>
      <c r="E359" s="307"/>
      <c r="F359" s="182">
        <v>0.39999999999999991</v>
      </c>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151182.18000000008</v>
      </c>
      <c r="D364" s="309"/>
      <c r="E364" s="309">
        <v>605.83999999999992</v>
      </c>
      <c r="F364" s="183">
        <v>2.8531437074725829E-2</v>
      </c>
      <c r="G364" s="56"/>
      <c r="H364" s="5"/>
    </row>
    <row r="365" spans="1:8" s="57" customFormat="1" ht="10.5" customHeight="1" x14ac:dyDescent="0.2">
      <c r="A365" s="6"/>
      <c r="B365" s="35" t="s">
        <v>8</v>
      </c>
      <c r="C365" s="308">
        <v>11350490.36999985</v>
      </c>
      <c r="D365" s="309">
        <v>239784.5200000004</v>
      </c>
      <c r="E365" s="309">
        <v>61909.589999999916</v>
      </c>
      <c r="F365" s="183">
        <v>-2.4940461785802892E-2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25176122.890000004</v>
      </c>
      <c r="D367" s="307">
        <v>2862001.4700000016</v>
      </c>
      <c r="E367" s="307">
        <v>147250.98999999996</v>
      </c>
      <c r="F367" s="182">
        <v>-7.2558099049234159E-2</v>
      </c>
      <c r="G367" s="59"/>
      <c r="H367" s="5"/>
    </row>
    <row r="368" spans="1:8" s="60" customFormat="1" ht="10.5" customHeight="1" x14ac:dyDescent="0.2">
      <c r="A368" s="24"/>
      <c r="B368" s="37" t="s">
        <v>442</v>
      </c>
      <c r="C368" s="306">
        <v>62897.109999999651</v>
      </c>
      <c r="D368" s="307">
        <v>5685.1099999999979</v>
      </c>
      <c r="E368" s="307">
        <v>196.35000000000002</v>
      </c>
      <c r="F368" s="182">
        <v>-0.31529307129662021</v>
      </c>
      <c r="G368" s="266"/>
      <c r="H368" s="5"/>
    </row>
    <row r="369" spans="1:9" s="60" customFormat="1" ht="10.5" customHeight="1" x14ac:dyDescent="0.2">
      <c r="A369" s="24"/>
      <c r="B369" s="37" t="s">
        <v>147</v>
      </c>
      <c r="C369" s="306">
        <v>131922.97999999704</v>
      </c>
      <c r="D369" s="307">
        <v>23584.620000000003</v>
      </c>
      <c r="E369" s="307">
        <v>447.4</v>
      </c>
      <c r="F369" s="182">
        <v>-7.1532406355299449E-2</v>
      </c>
      <c r="G369" s="265"/>
      <c r="H369" s="267"/>
      <c r="I369" s="59"/>
    </row>
    <row r="370" spans="1:9" s="60" customFormat="1" x14ac:dyDescent="0.2">
      <c r="A370" s="24"/>
      <c r="B370" s="37" t="s">
        <v>148</v>
      </c>
      <c r="C370" s="306">
        <v>696229.96000005654</v>
      </c>
      <c r="D370" s="307">
        <v>45578.749999999971</v>
      </c>
      <c r="E370" s="307">
        <v>2276.2299999999973</v>
      </c>
      <c r="F370" s="182">
        <v>-6.1074793570083608E-2</v>
      </c>
      <c r="G370" s="265"/>
      <c r="H370" s="265"/>
      <c r="I370" s="59"/>
    </row>
    <row r="371" spans="1:9" s="60" customFormat="1" ht="10.5" customHeight="1" x14ac:dyDescent="0.2">
      <c r="A371" s="24"/>
      <c r="B371" s="37" t="s">
        <v>125</v>
      </c>
      <c r="C371" s="306">
        <v>272671.67000000156</v>
      </c>
      <c r="D371" s="307">
        <v>16913.259999999973</v>
      </c>
      <c r="E371" s="307">
        <v>2564.1600000000026</v>
      </c>
      <c r="F371" s="182">
        <v>3.9446658056701889E-2</v>
      </c>
      <c r="G371" s="265"/>
      <c r="H371" s="265"/>
      <c r="I371" s="59"/>
    </row>
    <row r="372" spans="1:9" s="60" customFormat="1" ht="10.5" customHeight="1" x14ac:dyDescent="0.2">
      <c r="A372" s="24"/>
      <c r="B372" s="37" t="s">
        <v>149</v>
      </c>
      <c r="C372" s="306">
        <v>1627.1600000000024</v>
      </c>
      <c r="D372" s="307"/>
      <c r="E372" s="307"/>
      <c r="F372" s="182">
        <v>-3.6008388923778445E-2</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26341471.770000059</v>
      </c>
      <c r="D378" s="312">
        <v>2953763.2100000014</v>
      </c>
      <c r="E378" s="312">
        <v>152735.12999999998</v>
      </c>
      <c r="F378" s="184">
        <v>-7.2001245647173362E-2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31.3.2024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16298439.870000347</v>
      </c>
      <c r="D392" s="307">
        <v>39241.620000000003</v>
      </c>
      <c r="E392" s="307">
        <v>83410.120000000054</v>
      </c>
      <c r="F392" s="182">
        <v>-5.0001210078589597E-3</v>
      </c>
      <c r="G392" s="66"/>
      <c r="H392" s="5"/>
    </row>
    <row r="393" spans="1:9" s="57" customFormat="1" ht="10.5" customHeight="1" x14ac:dyDescent="0.2">
      <c r="A393" s="6"/>
      <c r="B393" s="16" t="s">
        <v>10</v>
      </c>
      <c r="C393" s="306">
        <v>81.479999999999976</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22.909999999999997</v>
      </c>
      <c r="D395" s="307"/>
      <c r="E395" s="307"/>
      <c r="F395" s="182"/>
      <c r="G395" s="59"/>
      <c r="H395" s="5"/>
    </row>
    <row r="396" spans="1:9" s="60" customFormat="1" ht="10.5" customHeight="1" x14ac:dyDescent="0.2">
      <c r="A396" s="24"/>
      <c r="B396" s="16" t="s">
        <v>11</v>
      </c>
      <c r="C396" s="306"/>
      <c r="D396" s="307"/>
      <c r="E396" s="307"/>
      <c r="F396" s="182"/>
      <c r="G396" s="56"/>
      <c r="H396" s="5"/>
    </row>
    <row r="397" spans="1:9" s="57" customFormat="1" ht="9" customHeight="1" x14ac:dyDescent="0.2">
      <c r="A397" s="6"/>
      <c r="B397" s="16" t="s">
        <v>75</v>
      </c>
      <c r="C397" s="306">
        <v>2.91</v>
      </c>
      <c r="D397" s="307"/>
      <c r="E397" s="307"/>
      <c r="F397" s="182"/>
      <c r="G397" s="59"/>
    </row>
    <row r="398" spans="1:9" s="57" customFormat="1" ht="10.5" customHeight="1" x14ac:dyDescent="0.2">
      <c r="A398" s="6"/>
      <c r="B398" s="16" t="s">
        <v>85</v>
      </c>
      <c r="C398" s="306">
        <v>543868.96000000008</v>
      </c>
      <c r="D398" s="313">
        <v>543868.96000000008</v>
      </c>
      <c r="E398" s="313"/>
      <c r="F398" s="185">
        <v>-0.2730299226278704</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641.03</v>
      </c>
      <c r="D401" s="307"/>
      <c r="E401" s="307">
        <v>7</v>
      </c>
      <c r="F401" s="182"/>
      <c r="G401" s="69"/>
      <c r="H401" s="5"/>
      <c r="I401" s="5"/>
    </row>
    <row r="402" spans="1:11" ht="13.5" customHeight="1" x14ac:dyDescent="0.2">
      <c r="A402" s="2"/>
      <c r="B402" s="37" t="s">
        <v>79</v>
      </c>
      <c r="C402" s="306">
        <v>59622.76</v>
      </c>
      <c r="D402" s="307"/>
      <c r="E402" s="307">
        <v>267</v>
      </c>
      <c r="F402" s="182">
        <v>0.19402869100901166</v>
      </c>
      <c r="G402" s="69"/>
      <c r="H402" s="5"/>
      <c r="I402" s="5"/>
    </row>
    <row r="403" spans="1:11" ht="11.25" customHeight="1" x14ac:dyDescent="0.2">
      <c r="A403" s="2"/>
      <c r="B403" s="37" t="s">
        <v>432</v>
      </c>
      <c r="C403" s="306">
        <v>893736.63000016124</v>
      </c>
      <c r="D403" s="313"/>
      <c r="E403" s="313">
        <v>4291.7799999999961</v>
      </c>
      <c r="F403" s="185">
        <v>-1.5573369093564438E-3</v>
      </c>
      <c r="G403" s="70"/>
      <c r="H403" s="5"/>
      <c r="I403" s="5"/>
    </row>
    <row r="404" spans="1:11" ht="11.25" customHeight="1" x14ac:dyDescent="0.2">
      <c r="A404" s="2"/>
      <c r="B404" s="563" t="s">
        <v>440</v>
      </c>
      <c r="C404" s="306">
        <v>239168.89000000188</v>
      </c>
      <c r="D404" s="313"/>
      <c r="E404" s="313">
        <v>933.7</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102038.54000000008</v>
      </c>
      <c r="D406" s="313"/>
      <c r="E406" s="313">
        <v>291.8</v>
      </c>
      <c r="F406" s="185">
        <v>-0.43117868831741879</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195.39999999999802</v>
      </c>
      <c r="D408" s="313"/>
      <c r="E408" s="313">
        <v>0.30000000000000004</v>
      </c>
      <c r="F408" s="185">
        <v>-2.0938665032421699E-3</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18137819.380000513</v>
      </c>
      <c r="D410" s="315">
        <v>583110.58000000007</v>
      </c>
      <c r="E410" s="315">
        <v>89201.700000000055</v>
      </c>
      <c r="F410" s="186">
        <v>-1.2742805943238844E-2</v>
      </c>
      <c r="G410" s="69"/>
      <c r="H410" s="5"/>
      <c r="I410" s="5"/>
    </row>
    <row r="411" spans="1:11" ht="10.5" customHeight="1" x14ac:dyDescent="0.2">
      <c r="A411" s="2"/>
      <c r="B411" s="29" t="s">
        <v>153</v>
      </c>
      <c r="C411" s="308">
        <v>78.400000000000006</v>
      </c>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13457032.980000185</v>
      </c>
      <c r="D414" s="318"/>
      <c r="E414" s="318">
        <v>69948.72</v>
      </c>
      <c r="F414" s="281">
        <v>-3.8266984880915289E-2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5895216.9899998</v>
      </c>
      <c r="D416" s="318"/>
      <c r="E416" s="318">
        <v>32180.060000000009</v>
      </c>
      <c r="F416" s="281">
        <v>-1.858500445049982E-4</v>
      </c>
      <c r="G416" s="69"/>
      <c r="H416" s="5"/>
      <c r="I416" s="5"/>
    </row>
    <row r="417" spans="1:11" ht="10.5" customHeight="1" x14ac:dyDescent="0.2">
      <c r="A417" s="2"/>
      <c r="B417" s="16" t="s">
        <v>258</v>
      </c>
      <c r="C417" s="317">
        <v>59888.479999999996</v>
      </c>
      <c r="D417" s="318"/>
      <c r="E417" s="318">
        <v>92.350000000000009</v>
      </c>
      <c r="F417" s="281">
        <v>1.1615717484994681E-2</v>
      </c>
      <c r="G417" s="69"/>
      <c r="H417" s="5"/>
      <c r="I417" s="5"/>
    </row>
    <row r="418" spans="1:11" ht="10.5" customHeight="1" x14ac:dyDescent="0.2">
      <c r="A418" s="2"/>
      <c r="B418" s="67" t="s">
        <v>259</v>
      </c>
      <c r="C418" s="317">
        <v>46305.919999999998</v>
      </c>
      <c r="D418" s="318"/>
      <c r="E418" s="318"/>
      <c r="F418" s="281">
        <v>-0.14978348873965197</v>
      </c>
      <c r="G418" s="69"/>
      <c r="H418" s="5"/>
      <c r="I418" s="5"/>
    </row>
    <row r="419" spans="1:11" ht="10.5" customHeight="1" x14ac:dyDescent="0.2">
      <c r="A419" s="2"/>
      <c r="B419" s="67" t="s">
        <v>260</v>
      </c>
      <c r="C419" s="317">
        <v>3265.99</v>
      </c>
      <c r="D419" s="318"/>
      <c r="E419" s="318"/>
      <c r="F419" s="281"/>
      <c r="G419" s="69"/>
      <c r="H419" s="5"/>
      <c r="I419" s="5"/>
    </row>
    <row r="420" spans="1:11" ht="10.5" customHeight="1" x14ac:dyDescent="0.2">
      <c r="A420" s="2"/>
      <c r="B420" s="67" t="s">
        <v>261</v>
      </c>
      <c r="C420" s="317">
        <v>3961.34</v>
      </c>
      <c r="D420" s="318"/>
      <c r="E420" s="318"/>
      <c r="F420" s="281">
        <v>-0.24138419702018465</v>
      </c>
      <c r="G420" s="69"/>
      <c r="H420" s="5"/>
      <c r="I420" s="5"/>
    </row>
    <row r="421" spans="1:11" ht="10.5" customHeight="1" x14ac:dyDescent="0.2">
      <c r="A421" s="2"/>
      <c r="B421" s="67" t="s">
        <v>262</v>
      </c>
      <c r="C421" s="317">
        <v>4466.66</v>
      </c>
      <c r="D421" s="318"/>
      <c r="E421" s="318"/>
      <c r="F421" s="281"/>
      <c r="G421" s="69"/>
      <c r="H421" s="5"/>
      <c r="I421" s="5"/>
    </row>
    <row r="422" spans="1:11" ht="10.5" customHeight="1" x14ac:dyDescent="0.2">
      <c r="A422" s="2"/>
      <c r="B422" s="67" t="s">
        <v>264</v>
      </c>
      <c r="C422" s="317">
        <v>13604.45</v>
      </c>
      <c r="D422" s="318"/>
      <c r="E422" s="318"/>
      <c r="F422" s="281">
        <v>-0.53061073100716616</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75</v>
      </c>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13903.060000000003</v>
      </c>
      <c r="D428" s="318"/>
      <c r="E428" s="318"/>
      <c r="F428" s="281">
        <v>6.2554644558166617E-2</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48</v>
      </c>
      <c r="D430" s="318"/>
      <c r="E430" s="318"/>
      <c r="F430" s="281">
        <v>0.1707317073170731</v>
      </c>
      <c r="G430" s="69"/>
      <c r="H430" s="5"/>
    </row>
    <row r="431" spans="1:11" ht="20.25" customHeight="1" x14ac:dyDescent="0.2">
      <c r="A431" s="2"/>
      <c r="B431" s="29" t="s">
        <v>155</v>
      </c>
      <c r="C431" s="308">
        <v>19497768.869999982</v>
      </c>
      <c r="D431" s="315"/>
      <c r="E431" s="315">
        <v>102221.13000000002</v>
      </c>
      <c r="F431" s="186">
        <v>-2.8258799831621495E-2</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359341.68999999959</v>
      </c>
      <c r="D435" s="313"/>
      <c r="E435" s="313">
        <v>3994.91</v>
      </c>
      <c r="F435" s="185">
        <v>-6.6895832759354956E-2</v>
      </c>
      <c r="G435" s="70"/>
      <c r="H435" s="5"/>
      <c r="I435" s="5"/>
    </row>
    <row r="436" spans="1:10" ht="10.5" customHeight="1" x14ac:dyDescent="0.2">
      <c r="A436" s="54"/>
      <c r="B436" s="75" t="s">
        <v>26</v>
      </c>
      <c r="C436" s="306">
        <v>132340.72000000006</v>
      </c>
      <c r="D436" s="313"/>
      <c r="E436" s="313">
        <v>262.33000000000004</v>
      </c>
      <c r="F436" s="185">
        <v>0.22714446594145699</v>
      </c>
      <c r="G436" s="69"/>
      <c r="H436" s="5"/>
      <c r="I436" s="5"/>
    </row>
    <row r="437" spans="1:10" x14ac:dyDescent="0.2">
      <c r="A437" s="2"/>
      <c r="B437" s="75" t="s">
        <v>27</v>
      </c>
      <c r="C437" s="306">
        <v>711361.60999999859</v>
      </c>
      <c r="D437" s="313"/>
      <c r="E437" s="313">
        <v>902.21</v>
      </c>
      <c r="F437" s="185">
        <v>8.8659646550033777E-2</v>
      </c>
      <c r="G437" s="69"/>
      <c r="H437" s="5"/>
      <c r="I437" s="5"/>
    </row>
    <row r="438" spans="1:10" ht="10.5" customHeight="1" x14ac:dyDescent="0.2">
      <c r="A438" s="2"/>
      <c r="B438" s="75" t="s">
        <v>274</v>
      </c>
      <c r="C438" s="306">
        <v>21646.030000000006</v>
      </c>
      <c r="D438" s="313"/>
      <c r="E438" s="313"/>
      <c r="F438" s="185">
        <v>0.13795668557826213</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962969.16999999993</v>
      </c>
      <c r="D440" s="313"/>
      <c r="E440" s="313">
        <v>2256.1800000000003</v>
      </c>
      <c r="F440" s="185">
        <v>-2.4217191685192208E-2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13370.700000000004</v>
      </c>
      <c r="D443" s="313"/>
      <c r="E443" s="313"/>
      <c r="F443" s="185">
        <v>0.11315266293470638</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2201029.9199999981</v>
      </c>
      <c r="D445" s="315"/>
      <c r="E445" s="315">
        <v>7415.63</v>
      </c>
      <c r="F445" s="186">
        <v>1.6980887233761344E-2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v>40292.877570000004</v>
      </c>
      <c r="D448" s="313"/>
      <c r="E448" s="313"/>
      <c r="F448" s="185"/>
      <c r="G448" s="69"/>
      <c r="H448" s="5"/>
      <c r="I448" s="5"/>
      <c r="J448" s="164"/>
    </row>
    <row r="449" spans="1:10" ht="12" x14ac:dyDescent="0.2">
      <c r="A449" s="2"/>
      <c r="B449" s="76" t="s">
        <v>477</v>
      </c>
      <c r="C449" s="306">
        <v>12081.10999999997</v>
      </c>
      <c r="D449" s="313"/>
      <c r="E449" s="313">
        <v>67.399999999999991</v>
      </c>
      <c r="F449" s="185">
        <v>-0.47191806390078783</v>
      </c>
      <c r="G449" s="69"/>
      <c r="H449" s="5"/>
      <c r="I449" s="5"/>
      <c r="J449" s="164"/>
    </row>
    <row r="450" spans="1:10" ht="12" x14ac:dyDescent="0.2">
      <c r="A450" s="2"/>
      <c r="B450" s="76" t="s">
        <v>492</v>
      </c>
      <c r="C450" s="306">
        <v>1117.5273500000001</v>
      </c>
      <c r="D450" s="313"/>
      <c r="E450" s="313"/>
      <c r="F450" s="185"/>
      <c r="G450" s="69"/>
      <c r="H450" s="5"/>
      <c r="I450" s="5"/>
      <c r="J450" s="164"/>
    </row>
    <row r="451" spans="1:10" x14ac:dyDescent="0.2">
      <c r="A451" s="2"/>
      <c r="B451" s="76" t="s">
        <v>480</v>
      </c>
      <c r="C451" s="306">
        <v>61614</v>
      </c>
      <c r="D451" s="313"/>
      <c r="E451" s="313">
        <v>134</v>
      </c>
      <c r="F451" s="185"/>
      <c r="G451" s="70"/>
      <c r="H451" s="5"/>
      <c r="I451" s="5"/>
    </row>
    <row r="452" spans="1:10" x14ac:dyDescent="0.2">
      <c r="A452" s="2"/>
      <c r="B452" s="76" t="s">
        <v>494</v>
      </c>
      <c r="C452" s="306"/>
      <c r="D452" s="313"/>
      <c r="E452" s="313"/>
      <c r="F452" s="185"/>
      <c r="G452" s="70"/>
      <c r="H452" s="5"/>
      <c r="I452" s="5"/>
    </row>
    <row r="453" spans="1:10" ht="11.25" customHeight="1" x14ac:dyDescent="0.2">
      <c r="A453" s="54"/>
      <c r="B453" s="73" t="s">
        <v>158</v>
      </c>
      <c r="C453" s="308"/>
      <c r="D453" s="315"/>
      <c r="E453" s="315"/>
      <c r="F453" s="186"/>
      <c r="G453" s="69"/>
      <c r="H453" s="5"/>
      <c r="I453" s="5"/>
    </row>
    <row r="454" spans="1:10" ht="14.25" customHeight="1" x14ac:dyDescent="0.2">
      <c r="A454" s="2"/>
      <c r="B454" s="78" t="s">
        <v>161</v>
      </c>
      <c r="C454" s="306">
        <v>2316135.434919998</v>
      </c>
      <c r="D454" s="313"/>
      <c r="E454" s="313">
        <v>7617.03</v>
      </c>
      <c r="F454" s="185">
        <v>3.403926977188787E-2</v>
      </c>
      <c r="G454" s="69"/>
      <c r="H454" s="5"/>
      <c r="I454" s="5"/>
    </row>
    <row r="455" spans="1:10" ht="13.5" customHeight="1" x14ac:dyDescent="0.2">
      <c r="A455" s="2"/>
      <c r="B455" s="76" t="s">
        <v>80</v>
      </c>
      <c r="C455" s="306"/>
      <c r="D455" s="313"/>
      <c r="E455" s="313"/>
      <c r="F455" s="185"/>
      <c r="G455" s="70"/>
      <c r="H455" s="5"/>
      <c r="I455" s="5"/>
    </row>
    <row r="456" spans="1:10" s="28" customFormat="1" x14ac:dyDescent="0.2">
      <c r="A456" s="54"/>
      <c r="B456" s="76" t="s">
        <v>81</v>
      </c>
      <c r="C456" s="306"/>
      <c r="D456" s="313"/>
      <c r="E456" s="313"/>
      <c r="F456" s="185"/>
      <c r="G456" s="69"/>
      <c r="H456" s="5"/>
    </row>
    <row r="457" spans="1:10" s="28" customFormat="1" x14ac:dyDescent="0.2">
      <c r="A457" s="54"/>
      <c r="B457" s="76" t="s">
        <v>78</v>
      </c>
      <c r="C457" s="306"/>
      <c r="D457" s="313"/>
      <c r="E457" s="313"/>
      <c r="F457" s="185"/>
      <c r="G457" s="69"/>
      <c r="H457" s="5"/>
      <c r="I457" s="70"/>
      <c r="J457" s="5"/>
    </row>
    <row r="458" spans="1:10" s="28" customFormat="1" x14ac:dyDescent="0.2">
      <c r="A458" s="54"/>
      <c r="B458" s="76" t="s">
        <v>76</v>
      </c>
      <c r="C458" s="306"/>
      <c r="D458" s="313"/>
      <c r="E458" s="313"/>
      <c r="F458" s="185"/>
      <c r="G458" s="69"/>
      <c r="H458" s="5"/>
      <c r="I458" s="70"/>
      <c r="J458" s="5"/>
    </row>
    <row r="459" spans="1:10" s="28" customFormat="1" x14ac:dyDescent="0.2">
      <c r="A459" s="54"/>
      <c r="B459" s="76" t="s">
        <v>77</v>
      </c>
      <c r="C459" s="306"/>
      <c r="D459" s="313"/>
      <c r="E459" s="313"/>
      <c r="F459" s="185"/>
      <c r="G459" s="210"/>
      <c r="H459" s="5"/>
      <c r="I459" s="70"/>
      <c r="J459" s="5"/>
    </row>
    <row r="460" spans="1:10" ht="10.5" customHeight="1" x14ac:dyDescent="0.2">
      <c r="A460" s="54"/>
      <c r="B460" s="83" t="s">
        <v>247</v>
      </c>
      <c r="C460" s="306"/>
      <c r="D460" s="313"/>
      <c r="E460" s="313"/>
      <c r="F460" s="185"/>
      <c r="G460" s="213"/>
      <c r="H460" s="211"/>
      <c r="I460" s="5"/>
    </row>
    <row r="461" spans="1:10" s="28" customFormat="1" ht="12.75" x14ac:dyDescent="0.2">
      <c r="A461" s="54"/>
      <c r="B461" s="52" t="s">
        <v>157</v>
      </c>
      <c r="C461" s="308">
        <v>77643764.224920392</v>
      </c>
      <c r="D461" s="315">
        <v>583110.58000000007</v>
      </c>
      <c r="E461" s="315">
        <v>413684.58</v>
      </c>
      <c r="F461" s="186">
        <v>-3.7903263088283068E-2</v>
      </c>
      <c r="G461" s="213"/>
      <c r="H461" s="214"/>
    </row>
    <row r="462" spans="1:10" s="28" customFormat="1" x14ac:dyDescent="0.2">
      <c r="A462" s="54"/>
      <c r="B462" s="167" t="s">
        <v>181</v>
      </c>
      <c r="C462" s="319"/>
      <c r="D462" s="320"/>
      <c r="E462" s="320"/>
      <c r="F462" s="240"/>
      <c r="G462" s="213"/>
      <c r="H462" s="214"/>
      <c r="I462" s="70"/>
      <c r="J462" s="5"/>
    </row>
    <row r="463" spans="1:10" s="28" customFormat="1" x14ac:dyDescent="0.2">
      <c r="A463" s="54"/>
      <c r="B463" s="168" t="s">
        <v>182</v>
      </c>
      <c r="C463" s="321"/>
      <c r="D463" s="322"/>
      <c r="E463" s="322"/>
      <c r="F463" s="194"/>
      <c r="G463" s="213"/>
      <c r="H463" s="214"/>
      <c r="I463" s="70"/>
      <c r="J463" s="5"/>
    </row>
    <row r="464" spans="1:10" s="28" customFormat="1" ht="12.75" x14ac:dyDescent="0.2">
      <c r="A464" s="54"/>
      <c r="B464" s="435" t="s">
        <v>31</v>
      </c>
      <c r="C464" s="436">
        <v>208813938.11777034</v>
      </c>
      <c r="D464" s="437"/>
      <c r="E464" s="437">
        <v>1117745.6300000001</v>
      </c>
      <c r="F464" s="438">
        <v>-3.212128368050815E-2</v>
      </c>
      <c r="G464" s="5"/>
      <c r="H464" s="214"/>
      <c r="I464" s="70"/>
      <c r="J464" s="5"/>
    </row>
    <row r="465" spans="1:10" s="28" customFormat="1" x14ac:dyDescent="0.2">
      <c r="A465" s="6"/>
      <c r="B465" s="76" t="s">
        <v>13</v>
      </c>
      <c r="C465" s="319">
        <v>254221662.05000001</v>
      </c>
      <c r="D465" s="320"/>
      <c r="E465" s="320"/>
      <c r="F465" s="240">
        <v>-3.8168784978555026E-3</v>
      </c>
      <c r="G465" s="8"/>
      <c r="H465" s="5"/>
      <c r="I465" s="70"/>
    </row>
    <row r="466" spans="1:10" s="28" customFormat="1" x14ac:dyDescent="0.2">
      <c r="A466" s="6"/>
      <c r="B466" s="76" t="s">
        <v>14</v>
      </c>
      <c r="C466" s="321">
        <v>33548916.82</v>
      </c>
      <c r="D466" s="322"/>
      <c r="E466" s="322"/>
      <c r="F466" s="194">
        <v>7.6699838178858393E-2</v>
      </c>
      <c r="G466" s="3"/>
      <c r="H466" s="8"/>
      <c r="I466" s="70"/>
    </row>
    <row r="467" spans="1:10" s="28" customFormat="1" ht="12" x14ac:dyDescent="0.2">
      <c r="A467" s="6"/>
      <c r="B467" s="229" t="s">
        <v>248</v>
      </c>
      <c r="C467" s="431">
        <v>287770578.87</v>
      </c>
      <c r="D467" s="439"/>
      <c r="E467" s="439"/>
      <c r="F467" s="445">
        <v>4.9443607293699898E-3</v>
      </c>
      <c r="G467" s="15"/>
      <c r="H467" s="3"/>
      <c r="I467" s="70"/>
    </row>
    <row r="468" spans="1:10" s="28" customFormat="1" ht="12" x14ac:dyDescent="0.2">
      <c r="A468" s="6"/>
      <c r="B468" s="164"/>
      <c r="C468" s="210"/>
      <c r="D468" s="210"/>
      <c r="E468" s="210"/>
      <c r="F468" s="210"/>
      <c r="G468" s="197"/>
      <c r="H468" s="15"/>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31.3.2024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626"/>
      <c r="C477" s="627"/>
      <c r="D477" s="87"/>
      <c r="E477" s="88" t="s">
        <v>6</v>
      </c>
      <c r="F477" s="339" t="str">
        <f>CUMUL_Maladie_mnt!$H$5</f>
        <v>PCAP</v>
      </c>
      <c r="G477" s="201"/>
      <c r="H477" s="90"/>
      <c r="I477" s="94"/>
      <c r="J477" s="104"/>
    </row>
    <row r="478" spans="1:10" ht="12.75" customHeight="1" x14ac:dyDescent="0.2">
      <c r="B478" s="643" t="s">
        <v>29</v>
      </c>
      <c r="C478" s="644"/>
      <c r="D478" s="90"/>
      <c r="E478" s="301"/>
      <c r="F478" s="239"/>
      <c r="G478" s="201"/>
      <c r="H478" s="90"/>
      <c r="I478" s="20"/>
    </row>
    <row r="479" spans="1:10" s="95" customFormat="1" ht="12" customHeight="1" x14ac:dyDescent="0.2">
      <c r="A479" s="6"/>
      <c r="B479" s="647"/>
      <c r="C479" s="648"/>
      <c r="D479" s="90"/>
      <c r="E479" s="301"/>
      <c r="F479" s="239"/>
      <c r="G479" s="199"/>
      <c r="H479" s="90"/>
      <c r="I479" s="94"/>
      <c r="J479" s="104"/>
    </row>
    <row r="480" spans="1:10" ht="12.75" customHeight="1" x14ac:dyDescent="0.2">
      <c r="B480" s="649" t="s">
        <v>74</v>
      </c>
      <c r="C480" s="650"/>
      <c r="D480" s="93"/>
      <c r="E480" s="303"/>
      <c r="F480" s="237"/>
      <c r="G480" s="201"/>
      <c r="H480" s="90"/>
      <c r="I480" s="20"/>
      <c r="J480" s="104"/>
    </row>
    <row r="481" spans="2:10" ht="18" customHeight="1" x14ac:dyDescent="0.2">
      <c r="B481" s="647"/>
      <c r="C481" s="648"/>
      <c r="D481" s="90"/>
      <c r="E481" s="301"/>
      <c r="F481" s="239"/>
      <c r="G481" s="199"/>
      <c r="H481" s="90"/>
      <c r="I481" s="20"/>
      <c r="J481" s="104"/>
    </row>
    <row r="482" spans="2:10" ht="18" customHeight="1" x14ac:dyDescent="0.2">
      <c r="B482" s="92" t="s">
        <v>73</v>
      </c>
      <c r="C482" s="172"/>
      <c r="D482" s="93"/>
      <c r="E482" s="303">
        <v>672768844.62404752</v>
      </c>
      <c r="F482" s="237">
        <v>4.8064408873198294E-2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45" t="s">
        <v>410</v>
      </c>
      <c r="C484" s="646"/>
      <c r="D484" s="90"/>
      <c r="E484" s="303">
        <v>142390729.56079134</v>
      </c>
      <c r="F484" s="237">
        <v>-6.3631904018248697E-2</v>
      </c>
      <c r="G484" s="199"/>
      <c r="H484" s="90"/>
      <c r="I484" s="20"/>
      <c r="J484" s="104"/>
    </row>
    <row r="485" spans="2:10" ht="15" customHeight="1" x14ac:dyDescent="0.2">
      <c r="B485" s="639" t="s">
        <v>72</v>
      </c>
      <c r="C485" s="640"/>
      <c r="D485" s="90"/>
      <c r="E485" s="301"/>
      <c r="F485" s="239"/>
      <c r="G485" s="199"/>
      <c r="H485" s="90"/>
      <c r="I485" s="20"/>
      <c r="J485" s="104"/>
    </row>
    <row r="486" spans="2:10" ht="15" customHeight="1" x14ac:dyDescent="0.2">
      <c r="B486" s="421" t="s">
        <v>404</v>
      </c>
      <c r="C486" s="404"/>
      <c r="D486" s="90"/>
      <c r="E486" s="301">
        <v>141815044.42974335</v>
      </c>
      <c r="F486" s="239">
        <v>-6.3758786337048678E-2</v>
      </c>
      <c r="G486" s="199"/>
      <c r="H486" s="90"/>
      <c r="I486" s="20"/>
      <c r="J486" s="104"/>
    </row>
    <row r="487" spans="2:10" ht="15" customHeight="1" x14ac:dyDescent="0.2">
      <c r="B487" s="421" t="s">
        <v>407</v>
      </c>
      <c r="C487" s="404"/>
      <c r="D487" s="90"/>
      <c r="E487" s="301">
        <v>462116.02128800011</v>
      </c>
      <c r="F487" s="239">
        <v>0.27696036913499866</v>
      </c>
      <c r="G487" s="199"/>
      <c r="H487" s="90"/>
      <c r="I487" s="20"/>
      <c r="J487" s="104"/>
    </row>
    <row r="488" spans="2:10" ht="15" customHeight="1" x14ac:dyDescent="0.2">
      <c r="B488" s="421" t="s">
        <v>405</v>
      </c>
      <c r="C488" s="404"/>
      <c r="D488" s="90"/>
      <c r="E488" s="301">
        <v>113569.10975999999</v>
      </c>
      <c r="F488" s="239">
        <v>-0.51130714566974222</v>
      </c>
      <c r="G488" s="199"/>
      <c r="H488" s="90"/>
      <c r="I488" s="20"/>
      <c r="J488" s="104"/>
    </row>
    <row r="489" spans="2:10" ht="15" customHeight="1" x14ac:dyDescent="0.2">
      <c r="B489" s="624" t="s">
        <v>71</v>
      </c>
      <c r="C489" s="625"/>
      <c r="D489" s="90"/>
      <c r="E489" s="303">
        <v>424105432.04883087</v>
      </c>
      <c r="F489" s="237">
        <v>0.11992836401488827</v>
      </c>
      <c r="G489" s="199"/>
      <c r="H489" s="90"/>
      <c r="I489" s="20"/>
      <c r="J489" s="104"/>
    </row>
    <row r="490" spans="2:10" ht="15" customHeight="1" x14ac:dyDescent="0.2">
      <c r="B490" s="639" t="s">
        <v>70</v>
      </c>
      <c r="C490" s="640"/>
      <c r="D490" s="90"/>
      <c r="E490" s="301"/>
      <c r="F490" s="239"/>
      <c r="G490" s="199"/>
      <c r="H490" s="90"/>
      <c r="I490" s="20"/>
      <c r="J490" s="104"/>
    </row>
    <row r="491" spans="2:10" ht="15" customHeight="1" x14ac:dyDescent="0.2">
      <c r="B491" s="639" t="s">
        <v>361</v>
      </c>
      <c r="C491" s="640"/>
      <c r="D491" s="90"/>
      <c r="E491" s="301">
        <v>0</v>
      </c>
      <c r="F491" s="239"/>
      <c r="G491" s="199"/>
      <c r="H491" s="90"/>
      <c r="I491" s="20"/>
      <c r="J491" s="104"/>
    </row>
    <row r="492" spans="2:10" ht="12.75" customHeight="1" x14ac:dyDescent="0.2">
      <c r="B492" s="641" t="s">
        <v>413</v>
      </c>
      <c r="C492" s="642"/>
      <c r="D492" s="90"/>
      <c r="E492" s="301">
        <v>326158017</v>
      </c>
      <c r="F492" s="239">
        <v>0.11659145294837248</v>
      </c>
      <c r="G492" s="199"/>
      <c r="H492" s="90"/>
      <c r="I492" s="20"/>
      <c r="J492" s="104"/>
    </row>
    <row r="493" spans="2:10" ht="15" customHeight="1" x14ac:dyDescent="0.2">
      <c r="B493" s="639" t="s">
        <v>357</v>
      </c>
      <c r="C493" s="640"/>
      <c r="D493" s="90"/>
      <c r="E493" s="301">
        <v>59157818.910000004</v>
      </c>
      <c r="F493" s="239">
        <v>0.17584886880289363</v>
      </c>
      <c r="G493" s="199"/>
      <c r="H493" s="90"/>
      <c r="I493" s="20"/>
      <c r="J493" s="104"/>
    </row>
    <row r="494" spans="2:10" ht="27" customHeight="1" x14ac:dyDescent="0.2">
      <c r="B494" s="639" t="s">
        <v>358</v>
      </c>
      <c r="C494" s="640"/>
      <c r="D494" s="90"/>
      <c r="E494" s="301">
        <v>11120782.140000001</v>
      </c>
      <c r="F494" s="239">
        <v>5.2773221295923101E-2</v>
      </c>
      <c r="G494" s="199"/>
      <c r="H494" s="90"/>
      <c r="I494" s="20"/>
      <c r="J494" s="104"/>
    </row>
    <row r="495" spans="2:10" ht="15" customHeight="1" x14ac:dyDescent="0.2">
      <c r="B495" s="639" t="s">
        <v>359</v>
      </c>
      <c r="C495" s="640"/>
      <c r="D495" s="90"/>
      <c r="E495" s="301">
        <v>27668813.998830885</v>
      </c>
      <c r="F495" s="239">
        <v>7.6010941411590816E-2</v>
      </c>
      <c r="G495" s="201"/>
      <c r="H495" s="90"/>
      <c r="I495" s="20"/>
      <c r="J495" s="104"/>
    </row>
    <row r="496" spans="2:10" ht="15" customHeight="1" x14ac:dyDescent="0.2">
      <c r="B496" s="607" t="s">
        <v>394</v>
      </c>
      <c r="C496" s="608"/>
      <c r="D496" s="90"/>
      <c r="E496" s="301">
        <v>22932591.974074241</v>
      </c>
      <c r="F496" s="239">
        <v>2.8218738704332225E-2</v>
      </c>
      <c r="G496" s="199"/>
      <c r="H496" s="90"/>
      <c r="I496" s="20"/>
      <c r="J496" s="104"/>
    </row>
    <row r="497" spans="1:10" ht="15" customHeight="1" x14ac:dyDescent="0.2">
      <c r="B497" s="607" t="s">
        <v>395</v>
      </c>
      <c r="C497" s="608"/>
      <c r="D497" s="90"/>
      <c r="E497" s="301">
        <v>445849.77146399993</v>
      </c>
      <c r="F497" s="239">
        <v>0.1283200458000695</v>
      </c>
      <c r="G497" s="199"/>
      <c r="H497" s="90"/>
      <c r="I497" s="20"/>
      <c r="J497" s="104"/>
    </row>
    <row r="498" spans="1:10" ht="15" customHeight="1" x14ac:dyDescent="0.2">
      <c r="B498" s="607" t="s">
        <v>396</v>
      </c>
      <c r="C498" s="608"/>
      <c r="D498" s="90"/>
      <c r="E498" s="301">
        <v>728033.52171200002</v>
      </c>
      <c r="F498" s="239">
        <v>2.3805484258452747E-2</v>
      </c>
      <c r="G498" s="201"/>
      <c r="H498" s="90"/>
      <c r="I498" s="20"/>
      <c r="J498" s="104"/>
    </row>
    <row r="499" spans="1:10" ht="23.25" customHeight="1" x14ac:dyDescent="0.2">
      <c r="B499" s="607" t="s">
        <v>397</v>
      </c>
      <c r="C499" s="608"/>
      <c r="D499" s="90"/>
      <c r="E499" s="301">
        <v>191138.03855199998</v>
      </c>
      <c r="F499" s="239">
        <v>9.3987237461768958E-2</v>
      </c>
      <c r="G499" s="200"/>
      <c r="H499" s="90"/>
      <c r="I499" s="20"/>
      <c r="J499" s="104"/>
    </row>
    <row r="500" spans="1:10" ht="15" customHeight="1" x14ac:dyDescent="0.2">
      <c r="A500" s="91"/>
      <c r="B500" s="631" t="s">
        <v>406</v>
      </c>
      <c r="C500" s="632"/>
      <c r="D500" s="90"/>
      <c r="E500" s="301">
        <v>3371200.6930286395</v>
      </c>
      <c r="F500" s="239">
        <v>0.58267907963760113</v>
      </c>
      <c r="G500" s="200"/>
      <c r="H500" s="93"/>
      <c r="I500" s="20"/>
      <c r="J500" s="104"/>
    </row>
    <row r="501" spans="1:10" ht="12.75" x14ac:dyDescent="0.2">
      <c r="A501" s="91"/>
      <c r="B501" s="624" t="s">
        <v>362</v>
      </c>
      <c r="C501" s="625"/>
      <c r="D501" s="90"/>
      <c r="E501" s="303">
        <v>276817.81000000006</v>
      </c>
      <c r="F501" s="237">
        <v>-3.9002564115026117E-2</v>
      </c>
      <c r="G501" s="199"/>
      <c r="H501" s="93"/>
      <c r="I501" s="20"/>
      <c r="J501" s="104"/>
    </row>
    <row r="502" spans="1:10" ht="24.75" customHeight="1" x14ac:dyDescent="0.2">
      <c r="B502" s="622" t="s">
        <v>363</v>
      </c>
      <c r="C502" s="638"/>
      <c r="D502" s="90"/>
      <c r="E502" s="303">
        <v>105995865.20442522</v>
      </c>
      <c r="F502" s="237">
        <v>-4.3968386364354739E-2</v>
      </c>
      <c r="G502" s="199"/>
      <c r="H502" s="90"/>
      <c r="I502" s="20"/>
      <c r="J502" s="104"/>
    </row>
    <row r="503" spans="1:10" ht="15" customHeight="1" x14ac:dyDescent="0.2">
      <c r="B503" s="423" t="s">
        <v>408</v>
      </c>
      <c r="C503" s="405"/>
      <c r="D503" s="90"/>
      <c r="E503" s="301">
        <v>102740942.40794498</v>
      </c>
      <c r="F503" s="239">
        <v>-5.525012403903562E-2</v>
      </c>
      <c r="G503" s="200"/>
      <c r="H503" s="90"/>
      <c r="I503" s="20"/>
      <c r="J503" s="104"/>
    </row>
    <row r="504" spans="1:10" ht="15" customHeight="1" x14ac:dyDescent="0.2">
      <c r="A504" s="91"/>
      <c r="B504" s="423" t="s">
        <v>409</v>
      </c>
      <c r="C504" s="405"/>
      <c r="D504" s="90"/>
      <c r="E504" s="301">
        <v>3254922.7964802384</v>
      </c>
      <c r="F504" s="239">
        <v>0.53439155760166268</v>
      </c>
      <c r="G504" s="199"/>
      <c r="H504" s="93"/>
      <c r="I504" s="20"/>
      <c r="J504" s="104"/>
    </row>
    <row r="505" spans="1:10" s="498" customFormat="1" ht="16.5" customHeight="1" x14ac:dyDescent="0.2">
      <c r="A505" s="452"/>
      <c r="B505" s="654" t="s">
        <v>314</v>
      </c>
      <c r="C505" s="655"/>
      <c r="D505" s="547"/>
      <c r="E505" s="548"/>
      <c r="F505" s="549"/>
      <c r="G505" s="550"/>
      <c r="H505" s="547"/>
      <c r="I505" s="551"/>
      <c r="J505" s="457"/>
    </row>
    <row r="506" spans="1:10" s="498" customFormat="1" ht="16.5" customHeight="1" x14ac:dyDescent="0.2">
      <c r="A506" s="452"/>
      <c r="B506" s="654" t="s">
        <v>315</v>
      </c>
      <c r="C506" s="655"/>
      <c r="D506" s="547"/>
      <c r="E506" s="548"/>
      <c r="F506" s="549"/>
      <c r="G506" s="552"/>
      <c r="H506" s="547"/>
      <c r="I506" s="551"/>
      <c r="J506" s="457"/>
    </row>
    <row r="507" spans="1:10" ht="24" customHeight="1" x14ac:dyDescent="0.2">
      <c r="A507" s="91"/>
      <c r="B507" s="624" t="s">
        <v>370</v>
      </c>
      <c r="C507" s="625"/>
      <c r="D507" s="90"/>
      <c r="E507" s="303"/>
      <c r="F507" s="237"/>
      <c r="G507" s="8"/>
      <c r="H507" s="99"/>
      <c r="I507" s="20"/>
      <c r="J507" s="104"/>
    </row>
    <row r="508" spans="1:10" ht="16.5" customHeight="1" x14ac:dyDescent="0.2">
      <c r="B508" s="628" t="s">
        <v>66</v>
      </c>
      <c r="C508" s="629"/>
      <c r="D508" s="93"/>
      <c r="E508" s="303">
        <v>44120926.939999551</v>
      </c>
      <c r="F508" s="237">
        <v>-2.0045306355036541E-3</v>
      </c>
      <c r="H508" s="8"/>
      <c r="I508" s="20"/>
      <c r="J508" s="104"/>
    </row>
    <row r="509" spans="1:10" s="95" customFormat="1" ht="16.5" customHeight="1" x14ac:dyDescent="0.2">
      <c r="A509" s="6"/>
      <c r="B509" s="624" t="s">
        <v>375</v>
      </c>
      <c r="C509" s="625"/>
      <c r="D509" s="93"/>
      <c r="E509" s="301">
        <v>43772551.929999486</v>
      </c>
      <c r="F509" s="239">
        <v>-2.2718827499995653E-3</v>
      </c>
      <c r="G509" s="15"/>
      <c r="H509" s="3"/>
      <c r="I509" s="94"/>
      <c r="J509" s="104"/>
    </row>
    <row r="510" spans="1:10" ht="18" customHeight="1" x14ac:dyDescent="0.2">
      <c r="B510" s="624" t="s">
        <v>236</v>
      </c>
      <c r="C510" s="625"/>
      <c r="D510" s="90"/>
      <c r="E510" s="301"/>
      <c r="F510" s="239"/>
      <c r="G510" s="89"/>
      <c r="H510" s="15"/>
      <c r="I510" s="20"/>
      <c r="J510" s="104"/>
    </row>
    <row r="511" spans="1:10" ht="15" customHeight="1" x14ac:dyDescent="0.2">
      <c r="B511" s="624" t="s">
        <v>316</v>
      </c>
      <c r="C511" s="625"/>
      <c r="D511" s="90"/>
      <c r="E511" s="301"/>
      <c r="F511" s="239"/>
      <c r="G511" s="102"/>
      <c r="H511" s="20"/>
      <c r="I511" s="20"/>
      <c r="J511" s="104"/>
    </row>
    <row r="512" spans="1:10" s="95" customFormat="1" ht="27" customHeight="1" x14ac:dyDescent="0.2">
      <c r="A512" s="6"/>
      <c r="B512" s="628" t="s">
        <v>67</v>
      </c>
      <c r="C512" s="629"/>
      <c r="D512" s="93"/>
      <c r="E512" s="303">
        <v>3709019.3099999977</v>
      </c>
      <c r="F512" s="237">
        <v>-3.4175771496000151E-2</v>
      </c>
      <c r="G512" s="102"/>
      <c r="H512" s="103"/>
      <c r="I512" s="94"/>
      <c r="J512" s="104"/>
    </row>
    <row r="513" spans="1:9" ht="12.75" x14ac:dyDescent="0.2">
      <c r="B513" s="624" t="s">
        <v>68</v>
      </c>
      <c r="C513" s="625"/>
      <c r="D513" s="90"/>
      <c r="E513" s="301">
        <v>3679825.6599999978</v>
      </c>
      <c r="F513" s="239">
        <v>-2.506541511634619E-2</v>
      </c>
      <c r="G513" s="105"/>
      <c r="H513" s="103"/>
      <c r="I513" s="8"/>
    </row>
    <row r="514" spans="1:9" ht="10.5" customHeight="1" x14ac:dyDescent="0.2">
      <c r="B514" s="624" t="s">
        <v>69</v>
      </c>
      <c r="C514" s="625"/>
      <c r="D514" s="90"/>
      <c r="E514" s="301">
        <v>29193.649999999994</v>
      </c>
      <c r="F514" s="239">
        <v>-0.55652882194663311</v>
      </c>
      <c r="G514" s="105"/>
      <c r="H514" s="106"/>
    </row>
    <row r="515" spans="1:9" ht="27.75" customHeight="1" x14ac:dyDescent="0.2">
      <c r="A515" s="24"/>
      <c r="B515" s="633" t="s">
        <v>167</v>
      </c>
      <c r="C515" s="634"/>
      <c r="D515" s="98"/>
      <c r="E515" s="326">
        <v>720598790.8740468</v>
      </c>
      <c r="F515" s="243">
        <v>4.4398501594485218E-2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31.3.2024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8"/>
      <c r="C519" s="659"/>
      <c r="D519" s="163"/>
      <c r="E519" s="118" t="s">
        <v>6</v>
      </c>
      <c r="F519" s="19" t="str">
        <f>CUMUL_Maladie_mnt!$H$5</f>
        <v>PCAP</v>
      </c>
      <c r="G519" s="109"/>
      <c r="H519" s="106"/>
    </row>
    <row r="520" spans="1:9" s="104" customFormat="1" ht="14.25" customHeight="1" x14ac:dyDescent="0.2">
      <c r="A520" s="6"/>
      <c r="B520" s="635" t="s">
        <v>51</v>
      </c>
      <c r="C520" s="636"/>
      <c r="D520" s="637"/>
      <c r="E520" s="101"/>
      <c r="F520" s="176"/>
      <c r="G520" s="109"/>
      <c r="H520" s="106"/>
    </row>
    <row r="521" spans="1:9" s="104" customFormat="1" ht="36" customHeight="1" x14ac:dyDescent="0.2">
      <c r="A521" s="6"/>
      <c r="B521" s="604" t="s">
        <v>52</v>
      </c>
      <c r="C521" s="605"/>
      <c r="D521" s="606"/>
      <c r="E521" s="327">
        <v>72432804.879999787</v>
      </c>
      <c r="F521" s="177">
        <v>-3.9142836341726328E-2</v>
      </c>
      <c r="G521" s="109"/>
      <c r="H521" s="110"/>
    </row>
    <row r="522" spans="1:9" s="104" customFormat="1" ht="19.5" customHeight="1" x14ac:dyDescent="0.2">
      <c r="A522" s="6"/>
      <c r="B522" s="595" t="s">
        <v>183</v>
      </c>
      <c r="C522" s="596"/>
      <c r="D522" s="600"/>
      <c r="E522" s="327">
        <v>72265325.249999791</v>
      </c>
      <c r="F522" s="177">
        <v>-3.9465779628750974E-2</v>
      </c>
      <c r="G522" s="109"/>
      <c r="H522" s="110"/>
    </row>
    <row r="523" spans="1:9" s="104" customFormat="1" ht="14.25" customHeight="1" x14ac:dyDescent="0.2">
      <c r="A523" s="6"/>
      <c r="B523" s="601" t="s">
        <v>53</v>
      </c>
      <c r="C523" s="602"/>
      <c r="D523" s="603"/>
      <c r="E523" s="328">
        <v>70691260.989999786</v>
      </c>
      <c r="F523" s="174">
        <v>-2.7163511539850416E-2</v>
      </c>
      <c r="G523" s="109"/>
      <c r="H523" s="110"/>
    </row>
    <row r="524" spans="1:9" s="104" customFormat="1" ht="46.5" customHeight="1" x14ac:dyDescent="0.2">
      <c r="A524" s="6"/>
      <c r="B524" s="601" t="s">
        <v>428</v>
      </c>
      <c r="C524" s="602"/>
      <c r="D524" s="603"/>
      <c r="E524" s="328">
        <v>571678.66000000038</v>
      </c>
      <c r="F524" s="174">
        <v>-9.1506811505940311E-2</v>
      </c>
      <c r="G524" s="109"/>
      <c r="H524" s="106"/>
    </row>
    <row r="525" spans="1:9" s="104" customFormat="1" ht="12.75" x14ac:dyDescent="0.2">
      <c r="A525" s="6"/>
      <c r="B525" s="601" t="s">
        <v>54</v>
      </c>
      <c r="C525" s="602"/>
      <c r="D525" s="603"/>
      <c r="E525" s="328"/>
      <c r="F525" s="174"/>
      <c r="G525" s="108"/>
      <c r="H525" s="106"/>
    </row>
    <row r="526" spans="1:9" s="104" customFormat="1" ht="12.75" x14ac:dyDescent="0.2">
      <c r="A526" s="6"/>
      <c r="B526" s="601" t="s">
        <v>497</v>
      </c>
      <c r="C526" s="602"/>
      <c r="D526" s="603"/>
      <c r="E526" s="328">
        <v>15282.18</v>
      </c>
      <c r="F526" s="174">
        <v>2.8933273634987877E-2</v>
      </c>
      <c r="G526" s="109"/>
      <c r="H526" s="106"/>
    </row>
    <row r="527" spans="1:9" s="104" customFormat="1" ht="12.75" x14ac:dyDescent="0.2">
      <c r="A527" s="6"/>
      <c r="B527" s="601" t="s">
        <v>302</v>
      </c>
      <c r="C527" s="602"/>
      <c r="D527" s="603"/>
      <c r="E527" s="328"/>
      <c r="F527" s="174"/>
      <c r="G527" s="109"/>
      <c r="H527" s="106"/>
    </row>
    <row r="528" spans="1:9" s="104" customFormat="1" ht="24" customHeight="1" x14ac:dyDescent="0.2">
      <c r="A528" s="6"/>
      <c r="B528" s="169" t="s">
        <v>184</v>
      </c>
      <c r="C528" s="170"/>
      <c r="D528" s="171"/>
      <c r="E528" s="328">
        <v>931285.32999999984</v>
      </c>
      <c r="F528" s="174">
        <v>0.13658903221049767</v>
      </c>
      <c r="G528" s="109"/>
      <c r="H528" s="111"/>
    </row>
    <row r="529" spans="1:8" s="104" customFormat="1" ht="12.75" x14ac:dyDescent="0.2">
      <c r="A529" s="24"/>
      <c r="B529" s="395" t="s">
        <v>373</v>
      </c>
      <c r="C529" s="170"/>
      <c r="D529" s="171"/>
      <c r="E529" s="328">
        <v>12574.11</v>
      </c>
      <c r="F529" s="174">
        <v>0.76444562316351372</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1" t="s">
        <v>186</v>
      </c>
      <c r="C531" s="602"/>
      <c r="D531" s="603"/>
      <c r="E531" s="328">
        <v>43012.719999999987</v>
      </c>
      <c r="F531" s="174">
        <v>-5.0153619820920703E-2</v>
      </c>
      <c r="G531" s="109"/>
      <c r="H531" s="106"/>
    </row>
    <row r="532" spans="1:8" s="104" customFormat="1" ht="18" customHeight="1" x14ac:dyDescent="0.2">
      <c r="A532" s="6"/>
      <c r="B532" s="601" t="s">
        <v>187</v>
      </c>
      <c r="C532" s="602"/>
      <c r="D532" s="603"/>
      <c r="E532" s="328"/>
      <c r="F532" s="174"/>
      <c r="G532" s="109"/>
      <c r="H532" s="111"/>
    </row>
    <row r="533" spans="1:8" s="104" customFormat="1" ht="15" customHeight="1" x14ac:dyDescent="0.2">
      <c r="A533" s="6"/>
      <c r="B533" s="601" t="s">
        <v>188</v>
      </c>
      <c r="C533" s="602"/>
      <c r="D533" s="603"/>
      <c r="E533" s="328">
        <v>231.26</v>
      </c>
      <c r="F533" s="174">
        <v>0.16562499999999991</v>
      </c>
      <c r="G533" s="109"/>
      <c r="H533" s="111"/>
    </row>
    <row r="534" spans="1:8" s="104" customFormat="1" ht="15" customHeight="1" x14ac:dyDescent="0.2">
      <c r="A534" s="24"/>
      <c r="B534" s="595" t="s">
        <v>55</v>
      </c>
      <c r="C534" s="596"/>
      <c r="D534" s="600"/>
      <c r="E534" s="327">
        <v>28821.17000000006</v>
      </c>
      <c r="F534" s="177">
        <v>-0.1346864942114625</v>
      </c>
      <c r="G534" s="109"/>
      <c r="H534" s="107"/>
    </row>
    <row r="535" spans="1:8" s="104" customFormat="1" ht="18" customHeight="1" x14ac:dyDescent="0.2">
      <c r="A535" s="6"/>
      <c r="B535" s="619" t="s">
        <v>56</v>
      </c>
      <c r="C535" s="620"/>
      <c r="D535" s="621"/>
      <c r="E535" s="328">
        <v>28821.17000000006</v>
      </c>
      <c r="F535" s="174">
        <v>-0.1346864942114625</v>
      </c>
      <c r="G535" s="109"/>
      <c r="H535" s="106"/>
    </row>
    <row r="536" spans="1:8" s="104" customFormat="1" ht="15" customHeight="1" x14ac:dyDescent="0.2">
      <c r="A536" s="6"/>
      <c r="B536" s="601" t="s">
        <v>57</v>
      </c>
      <c r="C536" s="602"/>
      <c r="D536" s="603"/>
      <c r="E536" s="328">
        <v>28821.17000000006</v>
      </c>
      <c r="F536" s="174">
        <v>-0.1346864942114625</v>
      </c>
      <c r="G536" s="109"/>
      <c r="H536" s="106"/>
    </row>
    <row r="537" spans="1:8" s="104" customFormat="1" ht="15" customHeight="1" x14ac:dyDescent="0.2">
      <c r="A537" s="6"/>
      <c r="B537" s="601" t="s">
        <v>58</v>
      </c>
      <c r="C537" s="602"/>
      <c r="D537" s="603"/>
      <c r="E537" s="328"/>
      <c r="F537" s="174"/>
      <c r="G537" s="109"/>
      <c r="H537" s="106"/>
    </row>
    <row r="538" spans="1:8" s="104" customFormat="1" ht="15" customHeight="1" x14ac:dyDescent="0.2">
      <c r="A538" s="6"/>
      <c r="B538" s="619" t="s">
        <v>59</v>
      </c>
      <c r="C538" s="620"/>
      <c r="D538" s="621"/>
      <c r="E538" s="328"/>
      <c r="F538" s="174"/>
      <c r="G538" s="102"/>
      <c r="H538" s="106"/>
    </row>
    <row r="539" spans="1:8" s="104" customFormat="1" ht="18" customHeight="1" x14ac:dyDescent="0.2">
      <c r="A539" s="6"/>
      <c r="B539" s="601" t="s">
        <v>372</v>
      </c>
      <c r="C539" s="602"/>
      <c r="D539" s="603"/>
      <c r="E539" s="328"/>
      <c r="F539" s="174"/>
      <c r="G539" s="105"/>
      <c r="H539" s="106"/>
    </row>
    <row r="540" spans="1:8" s="104" customFormat="1" ht="26.25" customHeight="1" x14ac:dyDescent="0.2">
      <c r="A540" s="24"/>
      <c r="B540" s="601" t="s">
        <v>434</v>
      </c>
      <c r="C540" s="602"/>
      <c r="D540" s="603"/>
      <c r="E540" s="328"/>
      <c r="F540" s="174"/>
      <c r="G540" s="199"/>
      <c r="H540" s="107"/>
    </row>
    <row r="541" spans="1:8" s="104" customFormat="1" ht="17.25" customHeight="1" x14ac:dyDescent="0.2">
      <c r="A541" s="6"/>
      <c r="B541" s="619" t="s">
        <v>180</v>
      </c>
      <c r="C541" s="620"/>
      <c r="D541" s="621"/>
      <c r="E541" s="328"/>
      <c r="F541" s="174"/>
      <c r="G541" s="199"/>
      <c r="H541" s="90"/>
    </row>
    <row r="542" spans="1:8" s="104" customFormat="1" ht="17.25" customHeight="1" x14ac:dyDescent="0.2">
      <c r="A542" s="6"/>
      <c r="B542" s="595" t="s">
        <v>189</v>
      </c>
      <c r="C542" s="596"/>
      <c r="D542" s="600"/>
      <c r="E542" s="327">
        <v>11755.689999999999</v>
      </c>
      <c r="F542" s="177"/>
      <c r="G542" s="199"/>
      <c r="H542" s="90"/>
    </row>
    <row r="543" spans="1:8" s="104" customFormat="1" ht="17.25" customHeight="1" x14ac:dyDescent="0.2">
      <c r="A543" s="6"/>
      <c r="B543" s="595" t="s">
        <v>190</v>
      </c>
      <c r="C543" s="596"/>
      <c r="D543" s="600"/>
      <c r="E543" s="327">
        <v>126902.76999999965</v>
      </c>
      <c r="F543" s="177">
        <v>0.13510353143662512</v>
      </c>
      <c r="G543" s="199"/>
      <c r="H543" s="90"/>
    </row>
    <row r="544" spans="1:8" s="104" customFormat="1" ht="13.5" customHeight="1" x14ac:dyDescent="0.2">
      <c r="A544" s="6"/>
      <c r="B544" s="601" t="s">
        <v>191</v>
      </c>
      <c r="C544" s="602"/>
      <c r="D544" s="603"/>
      <c r="E544" s="328">
        <v>126902.76999999965</v>
      </c>
      <c r="F544" s="174">
        <v>0.18270160055455942</v>
      </c>
      <c r="G544" s="105"/>
      <c r="H544" s="90"/>
    </row>
    <row r="545" spans="1:10" s="104" customFormat="1" ht="12.75" x14ac:dyDescent="0.2">
      <c r="A545" s="6"/>
      <c r="B545" s="601" t="s">
        <v>392</v>
      </c>
      <c r="C545" s="602"/>
      <c r="D545" s="603"/>
      <c r="E545" s="328"/>
      <c r="F545" s="174"/>
      <c r="G545" s="108"/>
      <c r="H545" s="106"/>
    </row>
    <row r="546" spans="1:10" ht="15" customHeight="1" x14ac:dyDescent="0.2">
      <c r="B546" s="419" t="s">
        <v>393</v>
      </c>
      <c r="C546" s="383"/>
      <c r="D546" s="384"/>
      <c r="E546" s="328"/>
      <c r="F546" s="174"/>
      <c r="G546" s="109"/>
      <c r="H546" s="106"/>
      <c r="I546" s="20"/>
      <c r="J546" s="104"/>
    </row>
    <row r="547" spans="1:10" ht="15" customHeight="1" x14ac:dyDescent="0.2">
      <c r="B547" s="595" t="s">
        <v>82</v>
      </c>
      <c r="C547" s="609"/>
      <c r="D547" s="610"/>
      <c r="E547" s="327"/>
      <c r="F547" s="177"/>
      <c r="G547" s="109"/>
      <c r="H547" s="106"/>
      <c r="I547" s="20"/>
      <c r="J547" s="104"/>
    </row>
    <row r="548" spans="1:10" ht="42.75" customHeight="1" x14ac:dyDescent="0.2">
      <c r="B548" s="604" t="s">
        <v>60</v>
      </c>
      <c r="C548" s="605"/>
      <c r="D548" s="606"/>
      <c r="E548" s="327"/>
      <c r="F548" s="177"/>
      <c r="G548" s="102"/>
      <c r="H548" s="106"/>
      <c r="I548" s="20"/>
      <c r="J548" s="104"/>
    </row>
    <row r="549" spans="1:10" ht="20.25" customHeight="1" x14ac:dyDescent="0.2">
      <c r="B549" s="597" t="s">
        <v>390</v>
      </c>
      <c r="C549" s="652"/>
      <c r="D549" s="653"/>
      <c r="E549" s="327"/>
      <c r="F549" s="177"/>
      <c r="G549" s="102"/>
      <c r="H549" s="106"/>
      <c r="I549" s="20"/>
      <c r="J549" s="104"/>
    </row>
    <row r="550" spans="1:10" s="486" customFormat="1" ht="15" customHeight="1" x14ac:dyDescent="0.2">
      <c r="A550" s="452"/>
      <c r="B550" s="597" t="s">
        <v>391</v>
      </c>
      <c r="C550" s="652"/>
      <c r="D550" s="653"/>
      <c r="E550" s="548"/>
      <c r="F550" s="549"/>
      <c r="G550" s="455"/>
      <c r="H550" s="461"/>
      <c r="I550" s="494"/>
      <c r="J550" s="457"/>
    </row>
    <row r="551" spans="1:10" s="486" customFormat="1" ht="15" customHeight="1" x14ac:dyDescent="0.2">
      <c r="A551" s="452"/>
      <c r="B551" s="597" t="s">
        <v>462</v>
      </c>
      <c r="C551" s="652"/>
      <c r="D551" s="653"/>
      <c r="E551" s="548"/>
      <c r="F551" s="549"/>
      <c r="G551" s="455"/>
      <c r="H551" s="461"/>
      <c r="I551" s="494"/>
      <c r="J551" s="457"/>
    </row>
    <row r="552" spans="1:10" s="104" customFormat="1" ht="21" hidden="1" customHeight="1" x14ac:dyDescent="0.2">
      <c r="A552" s="6"/>
      <c r="B552" s="604"/>
      <c r="C552" s="605"/>
      <c r="D552" s="606"/>
      <c r="E552" s="406"/>
      <c r="F552" s="239"/>
      <c r="G552" s="109"/>
      <c r="H552" s="113"/>
    </row>
    <row r="553" spans="1:10" s="104" customFormat="1" ht="24.75" customHeight="1" x14ac:dyDescent="0.2">
      <c r="A553" s="6"/>
      <c r="B553" s="604" t="s">
        <v>481</v>
      </c>
      <c r="C553" s="605"/>
      <c r="D553" s="606"/>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604" t="s">
        <v>342</v>
      </c>
      <c r="C555" s="605"/>
      <c r="D555" s="606"/>
      <c r="E555" s="327">
        <v>30933.439999999999</v>
      </c>
      <c r="F555" s="177">
        <v>-0.74132239014214751</v>
      </c>
      <c r="G555" s="109"/>
      <c r="H555" s="113"/>
    </row>
    <row r="556" spans="1:10" s="104" customFormat="1" ht="12.75" customHeight="1" x14ac:dyDescent="0.2">
      <c r="A556" s="6"/>
      <c r="B556" s="595" t="s">
        <v>61</v>
      </c>
      <c r="C556" s="596"/>
      <c r="D556" s="600"/>
      <c r="E556" s="327">
        <v>380.92</v>
      </c>
      <c r="F556" s="177"/>
      <c r="G556" s="109"/>
      <c r="H556" s="113"/>
    </row>
    <row r="557" spans="1:10" s="104" customFormat="1" ht="11.25" customHeight="1" x14ac:dyDescent="0.2">
      <c r="A557" s="6"/>
      <c r="B557" s="601" t="s">
        <v>471</v>
      </c>
      <c r="C557" s="602"/>
      <c r="D557" s="603"/>
      <c r="E557" s="328">
        <v>380.92</v>
      </c>
      <c r="F557" s="174"/>
      <c r="G557" s="109"/>
      <c r="H557" s="113"/>
    </row>
    <row r="558" spans="1:10" s="104" customFormat="1" ht="11.25" customHeight="1" x14ac:dyDescent="0.2">
      <c r="A558" s="6"/>
      <c r="B558" s="601" t="s">
        <v>473</v>
      </c>
      <c r="C558" s="602"/>
      <c r="D558" s="603"/>
      <c r="E558" s="328"/>
      <c r="F558" s="174"/>
      <c r="G558" s="109"/>
      <c r="H558" s="113"/>
    </row>
    <row r="559" spans="1:10" s="104" customFormat="1" ht="11.25" customHeight="1" x14ac:dyDescent="0.2">
      <c r="A559" s="6"/>
      <c r="B559" s="601" t="s">
        <v>430</v>
      </c>
      <c r="C559" s="602"/>
      <c r="D559" s="603"/>
      <c r="E559" s="328"/>
      <c r="F559" s="174"/>
      <c r="G559" s="109"/>
      <c r="H559" s="113"/>
    </row>
    <row r="560" spans="1:10" s="104" customFormat="1" ht="11.25" customHeight="1" x14ac:dyDescent="0.2">
      <c r="A560" s="6"/>
      <c r="B560" s="601" t="s">
        <v>469</v>
      </c>
      <c r="C560" s="602"/>
      <c r="D560" s="603"/>
      <c r="E560" s="328"/>
      <c r="F560" s="174"/>
      <c r="G560" s="109"/>
      <c r="H560" s="113"/>
    </row>
    <row r="561" spans="1:10" s="104" customFormat="1" ht="21" customHeight="1" x14ac:dyDescent="0.2">
      <c r="A561" s="6"/>
      <c r="B561" s="601" t="s">
        <v>399</v>
      </c>
      <c r="C561" s="602"/>
      <c r="D561" s="603"/>
      <c r="E561" s="328"/>
      <c r="F561" s="174"/>
      <c r="G561" s="109"/>
      <c r="H561" s="113"/>
    </row>
    <row r="562" spans="1:10" s="104" customFormat="1" ht="12.75" customHeight="1" x14ac:dyDescent="0.2">
      <c r="A562" s="6"/>
      <c r="B562" s="601" t="s">
        <v>400</v>
      </c>
      <c r="C562" s="602"/>
      <c r="D562" s="603"/>
      <c r="E562" s="328"/>
      <c r="F562" s="174"/>
      <c r="G562" s="455"/>
      <c r="H562" s="113"/>
    </row>
    <row r="563" spans="1:10" s="104" customFormat="1" ht="12.75" customHeight="1" x14ac:dyDescent="0.2">
      <c r="A563" s="6"/>
      <c r="B563" s="601" t="s">
        <v>443</v>
      </c>
      <c r="C563" s="602"/>
      <c r="D563" s="603"/>
      <c r="E563" s="328"/>
      <c r="F563" s="174"/>
      <c r="G563" s="455"/>
      <c r="H563" s="113"/>
    </row>
    <row r="564" spans="1:10" s="457" customFormat="1" ht="15" customHeight="1" x14ac:dyDescent="0.2">
      <c r="A564" s="452"/>
      <c r="B564" s="601" t="s">
        <v>401</v>
      </c>
      <c r="C564" s="602"/>
      <c r="D564" s="603"/>
      <c r="E564" s="328"/>
      <c r="F564" s="174"/>
      <c r="G564" s="460"/>
      <c r="H564" s="456"/>
    </row>
    <row r="565" spans="1:10" s="457" customFormat="1" ht="12.75" customHeight="1" x14ac:dyDescent="0.2">
      <c r="A565" s="452"/>
      <c r="B565" s="595" t="s">
        <v>62</v>
      </c>
      <c r="C565" s="660"/>
      <c r="D565" s="661"/>
      <c r="E565" s="327">
        <v>30552.52</v>
      </c>
      <c r="F565" s="177">
        <v>-0.74440092221685084</v>
      </c>
      <c r="G565" s="460"/>
      <c r="H565" s="461"/>
    </row>
    <row r="566" spans="1:10" s="457" customFormat="1" ht="12.75" customHeight="1" x14ac:dyDescent="0.2">
      <c r="A566" s="452"/>
      <c r="B566" s="601" t="s">
        <v>470</v>
      </c>
      <c r="C566" s="602"/>
      <c r="D566" s="603"/>
      <c r="E566" s="328">
        <v>21008.54</v>
      </c>
      <c r="F566" s="174">
        <v>-0.81478364146932525</v>
      </c>
      <c r="G566" s="462"/>
      <c r="H566" s="461"/>
    </row>
    <row r="567" spans="1:10" s="457" customFormat="1" ht="12.75" customHeight="1" x14ac:dyDescent="0.2">
      <c r="A567" s="452"/>
      <c r="B567" s="601" t="s">
        <v>474</v>
      </c>
      <c r="C567" s="602"/>
      <c r="D567" s="603"/>
      <c r="E567" s="328"/>
      <c r="F567" s="174"/>
      <c r="G567" s="462"/>
      <c r="H567" s="461"/>
    </row>
    <row r="568" spans="1:10" s="457" customFormat="1" ht="12.75" customHeight="1" x14ac:dyDescent="0.2">
      <c r="A568" s="452"/>
      <c r="B568" s="601" t="s">
        <v>402</v>
      </c>
      <c r="C568" s="602"/>
      <c r="D568" s="603"/>
      <c r="E568" s="328">
        <v>3099.78</v>
      </c>
      <c r="F568" s="174">
        <v>-0.43790901821122707</v>
      </c>
      <c r="G568" s="462"/>
      <c r="H568" s="461"/>
    </row>
    <row r="569" spans="1:10" s="457" customFormat="1" ht="12.75" customHeight="1" x14ac:dyDescent="0.2">
      <c r="A569" s="452"/>
      <c r="B569" s="601" t="s">
        <v>469</v>
      </c>
      <c r="C569" s="602"/>
      <c r="D569" s="603"/>
      <c r="E569" s="328">
        <v>17.520000000000003</v>
      </c>
      <c r="F569" s="174">
        <v>-0.92241951910729303</v>
      </c>
      <c r="G569" s="464"/>
      <c r="H569" s="461"/>
    </row>
    <row r="570" spans="1:10" s="457" customFormat="1" ht="12.75" customHeight="1" x14ac:dyDescent="0.2">
      <c r="A570" s="452"/>
      <c r="B570" s="601" t="s">
        <v>472</v>
      </c>
      <c r="C570" s="602"/>
      <c r="D570" s="603"/>
      <c r="E570" s="328"/>
      <c r="F570" s="174"/>
      <c r="G570" s="580"/>
      <c r="H570" s="461"/>
    </row>
    <row r="571" spans="1:10" s="457" customFormat="1" ht="12.75" customHeight="1" x14ac:dyDescent="0.2">
      <c r="A571" s="463"/>
      <c r="B571" s="601" t="s">
        <v>399</v>
      </c>
      <c r="C571" s="602"/>
      <c r="D571" s="603"/>
      <c r="E571" s="328"/>
      <c r="F571" s="174"/>
      <c r="G571" s="470"/>
      <c r="H571" s="465"/>
    </row>
    <row r="572" spans="1:10" s="457" customFormat="1" ht="21" customHeight="1" x14ac:dyDescent="0.2">
      <c r="A572" s="452"/>
      <c r="B572" s="601" t="s">
        <v>400</v>
      </c>
      <c r="C572" s="602"/>
      <c r="D572" s="603"/>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16" t="s">
        <v>403</v>
      </c>
      <c r="C574" s="617"/>
      <c r="D574" s="618"/>
      <c r="E574" s="453">
        <v>6426.68</v>
      </c>
      <c r="F574" s="454"/>
      <c r="G574" s="481"/>
      <c r="H574" s="477"/>
    </row>
    <row r="575" spans="1:10" s="457" customFormat="1" ht="16.5" customHeight="1" x14ac:dyDescent="0.2">
      <c r="A575" s="452"/>
      <c r="B575" s="604" t="s">
        <v>343</v>
      </c>
      <c r="C575" s="605"/>
      <c r="D575" s="662"/>
      <c r="E575" s="458"/>
      <c r="F575" s="459"/>
      <c r="G575" s="483"/>
      <c r="H575" s="481"/>
    </row>
    <row r="576" spans="1:10" s="466" customFormat="1" ht="12.75" customHeight="1" x14ac:dyDescent="0.2">
      <c r="A576" s="452"/>
      <c r="B576" s="604" t="s">
        <v>344</v>
      </c>
      <c r="C576" s="605"/>
      <c r="D576" s="662"/>
      <c r="E576" s="458">
        <v>1098422.67</v>
      </c>
      <c r="F576" s="459">
        <v>8.6687628105970083E-2</v>
      </c>
      <c r="G576" s="485"/>
      <c r="H576" s="484"/>
      <c r="J576" s="457"/>
    </row>
    <row r="577" spans="1:10" s="486" customFormat="1" ht="12.75" x14ac:dyDescent="0.2">
      <c r="A577" s="452"/>
      <c r="B577" s="595" t="s">
        <v>63</v>
      </c>
      <c r="C577" s="596"/>
      <c r="D577" s="651"/>
      <c r="E577" s="453">
        <v>345123.5199999999</v>
      </c>
      <c r="F577" s="454">
        <v>0.12690347506686139</v>
      </c>
      <c r="G577" s="487"/>
      <c r="H577" s="484"/>
      <c r="I577" s="470"/>
    </row>
    <row r="578" spans="1:10" s="486" customFormat="1" ht="12.75" x14ac:dyDescent="0.2">
      <c r="A578" s="463"/>
      <c r="B578" s="595" t="s">
        <v>64</v>
      </c>
      <c r="C578" s="596"/>
      <c r="D578" s="651"/>
      <c r="E578" s="453">
        <v>753299.14999999991</v>
      </c>
      <c r="F578" s="454">
        <v>7.6993144408344705E-2</v>
      </c>
      <c r="G578" s="490"/>
      <c r="H578" s="488"/>
      <c r="I578" s="472"/>
    </row>
    <row r="579" spans="1:10" s="486" customFormat="1" ht="12.75" x14ac:dyDescent="0.2">
      <c r="A579" s="463"/>
      <c r="B579" s="595" t="s">
        <v>478</v>
      </c>
      <c r="C579" s="596"/>
      <c r="D579" s="651"/>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13" t="s">
        <v>65</v>
      </c>
      <c r="C581" s="614"/>
      <c r="D581" s="615"/>
      <c r="E581" s="326">
        <v>73562160.989999786</v>
      </c>
      <c r="F581" s="243">
        <v>-3.857796427906901E-2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31.3.2024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56"/>
      <c r="C586" s="657"/>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794160951.86404645</v>
      </c>
      <c r="F589" s="509">
        <v>3.6115363074555651E-2</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248447.64999999997</v>
      </c>
      <c r="F591" s="509">
        <v>0.68156263012013341</v>
      </c>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1290994170.0618167</v>
      </c>
      <c r="F606" s="539">
        <v>1.7551483013845015E-2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31.3.2024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1773324724.02</v>
      </c>
      <c r="E8" s="258"/>
      <c r="F8" s="239">
        <v>3.7811206407951881E-2</v>
      </c>
      <c r="G8" s="20"/>
    </row>
    <row r="9" spans="1:9" ht="15" hidden="1" customHeight="1" x14ac:dyDescent="0.2">
      <c r="B9" s="149" t="s">
        <v>335</v>
      </c>
      <c r="C9" s="68"/>
      <c r="D9" s="364"/>
      <c r="E9" s="258"/>
      <c r="F9" s="239"/>
      <c r="G9" s="20"/>
    </row>
    <row r="10" spans="1:9" ht="15" customHeight="1" x14ac:dyDescent="0.2">
      <c r="B10" s="149" t="s">
        <v>317</v>
      </c>
      <c r="C10" s="68"/>
      <c r="D10" s="364">
        <v>1773324724.02</v>
      </c>
      <c r="E10" s="258"/>
      <c r="F10" s="239">
        <v>3.7811206407951881E-2</v>
      </c>
      <c r="G10" s="20"/>
    </row>
    <row r="11" spans="1:9" ht="24" hidden="1" customHeight="1" x14ac:dyDescent="0.2">
      <c r="B11" s="149" t="s">
        <v>336</v>
      </c>
      <c r="C11" s="68"/>
      <c r="D11" s="364">
        <v>66469678.400000021</v>
      </c>
      <c r="E11" s="258"/>
      <c r="F11" s="239">
        <v>2.372041897969579E-3</v>
      </c>
      <c r="G11" s="20"/>
    </row>
    <row r="12" spans="1:9" ht="12.75" hidden="1" customHeight="1" x14ac:dyDescent="0.2">
      <c r="B12" s="149" t="s">
        <v>337</v>
      </c>
      <c r="C12" s="68"/>
      <c r="D12" s="364"/>
      <c r="E12" s="258"/>
      <c r="F12" s="239"/>
      <c r="G12" s="20"/>
    </row>
    <row r="13" spans="1:9" ht="13.5" customHeight="1" x14ac:dyDescent="0.2">
      <c r="B13" s="149" t="s">
        <v>318</v>
      </c>
      <c r="C13" s="68"/>
      <c r="D13" s="364">
        <v>66469678.400000021</v>
      </c>
      <c r="E13" s="258"/>
      <c r="F13" s="239">
        <v>2.372041897969579E-3</v>
      </c>
      <c r="G13" s="20"/>
    </row>
    <row r="14" spans="1:9" ht="21.75" hidden="1" customHeight="1" x14ac:dyDescent="0.2">
      <c r="B14" s="149" t="s">
        <v>338</v>
      </c>
      <c r="C14" s="68"/>
      <c r="D14" s="364">
        <v>38535378.569999993</v>
      </c>
      <c r="E14" s="258"/>
      <c r="F14" s="239">
        <v>-2.2546655110213365E-2</v>
      </c>
      <c r="G14" s="20"/>
    </row>
    <row r="15" spans="1:9" ht="14.25" hidden="1" customHeight="1" x14ac:dyDescent="0.2">
      <c r="B15" s="149" t="s">
        <v>339</v>
      </c>
      <c r="C15" s="68"/>
      <c r="D15" s="365"/>
      <c r="E15" s="257"/>
      <c r="F15" s="239"/>
      <c r="G15" s="20"/>
    </row>
    <row r="16" spans="1:9" ht="16.5" customHeight="1" x14ac:dyDescent="0.2">
      <c r="B16" s="149" t="s">
        <v>319</v>
      </c>
      <c r="C16" s="68"/>
      <c r="D16" s="364">
        <v>38535378.569999993</v>
      </c>
      <c r="E16" s="258"/>
      <c r="F16" s="239">
        <v>-2.2546655110213365E-2</v>
      </c>
      <c r="G16" s="20"/>
    </row>
    <row r="17" spans="1:7" s="63" customFormat="1" ht="29.25" customHeight="1" x14ac:dyDescent="0.2">
      <c r="A17" s="61"/>
      <c r="B17" s="151" t="s">
        <v>17</v>
      </c>
      <c r="C17" s="152"/>
      <c r="D17" s="426">
        <v>1878329780.99</v>
      </c>
      <c r="E17" s="397"/>
      <c r="F17" s="389">
        <v>3.5204569399871266E-2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1878329780.99</v>
      </c>
      <c r="E19" s="259"/>
      <c r="F19" s="260">
        <v>3.5204569399871266E-2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28343298.25</v>
      </c>
      <c r="E21" s="259"/>
      <c r="F21" s="260">
        <v>2.5353093207246102E-2</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31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31.3.2024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16945732.07</v>
      </c>
      <c r="D10" s="290">
        <v>611018.33000000007</v>
      </c>
      <c r="E10" s="290">
        <v>15821.710000000001</v>
      </c>
      <c r="F10" s="179">
        <v>4.1668879674097159E-3</v>
      </c>
      <c r="G10" s="20"/>
      <c r="H10" s="5"/>
      <c r="I10" s="5"/>
    </row>
    <row r="11" spans="1:9" ht="10.5" customHeight="1" x14ac:dyDescent="0.2">
      <c r="B11" s="16" t="s">
        <v>100</v>
      </c>
      <c r="C11" s="289">
        <v>142098.15000000002</v>
      </c>
      <c r="D11" s="290"/>
      <c r="E11" s="290">
        <v>426.48</v>
      </c>
      <c r="F11" s="179">
        <v>-0.10726857442693905</v>
      </c>
      <c r="G11" s="20"/>
      <c r="H11" s="5"/>
      <c r="I11" s="5"/>
    </row>
    <row r="12" spans="1:9" ht="10.5" customHeight="1" x14ac:dyDescent="0.2">
      <c r="B12" s="16" t="s">
        <v>340</v>
      </c>
      <c r="C12" s="289">
        <v>962731.84999999963</v>
      </c>
      <c r="D12" s="290">
        <v>61375.859999999986</v>
      </c>
      <c r="E12" s="290">
        <v>779.71</v>
      </c>
      <c r="F12" s="179">
        <v>9.4491883236142549E-2</v>
      </c>
      <c r="G12" s="20"/>
      <c r="H12" s="5"/>
      <c r="I12" s="5"/>
    </row>
    <row r="13" spans="1:9" ht="10.5" customHeight="1" x14ac:dyDescent="0.2">
      <c r="B13" s="340" t="s">
        <v>90</v>
      </c>
      <c r="C13" s="289">
        <v>950812.87999999954</v>
      </c>
      <c r="D13" s="290">
        <v>59247.569999999985</v>
      </c>
      <c r="E13" s="290">
        <v>664.88</v>
      </c>
      <c r="F13" s="179">
        <v>9.469408458264672E-2</v>
      </c>
      <c r="G13" s="20"/>
      <c r="H13" s="5"/>
      <c r="I13" s="5"/>
    </row>
    <row r="14" spans="1:9" ht="10.5" customHeight="1" x14ac:dyDescent="0.2">
      <c r="B14" s="33" t="s">
        <v>304</v>
      </c>
      <c r="C14" s="289">
        <v>213333.67999999996</v>
      </c>
      <c r="D14" s="290">
        <v>19033.780000000002</v>
      </c>
      <c r="E14" s="290">
        <v>71.25</v>
      </c>
      <c r="F14" s="179">
        <v>9.6035070462181515E-2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148.84</v>
      </c>
      <c r="D16" s="290">
        <v>83.600000000000009</v>
      </c>
      <c r="E16" s="290"/>
      <c r="F16" s="179">
        <v>-0.15398169726595812</v>
      </c>
      <c r="G16" s="20"/>
      <c r="H16" s="5"/>
      <c r="I16" s="5"/>
    </row>
    <row r="17" spans="1:9" ht="10.5" customHeight="1" x14ac:dyDescent="0.2">
      <c r="B17" s="33" t="s">
        <v>307</v>
      </c>
      <c r="C17" s="289">
        <v>131314.43000000014</v>
      </c>
      <c r="D17" s="290">
        <v>3210.72</v>
      </c>
      <c r="E17" s="290">
        <v>189</v>
      </c>
      <c r="F17" s="179">
        <v>-6.2937090383307859E-2</v>
      </c>
      <c r="G17" s="20"/>
      <c r="H17" s="5"/>
      <c r="I17" s="5"/>
    </row>
    <row r="18" spans="1:9" ht="10.5" customHeight="1" x14ac:dyDescent="0.2">
      <c r="B18" s="33" t="s">
        <v>308</v>
      </c>
      <c r="C18" s="289">
        <v>39717.790000000052</v>
      </c>
      <c r="D18" s="290">
        <v>310.52</v>
      </c>
      <c r="E18" s="290"/>
      <c r="F18" s="179">
        <v>0.17267820710791226</v>
      </c>
      <c r="G18" s="20"/>
      <c r="H18" s="5"/>
      <c r="I18" s="5"/>
    </row>
    <row r="19" spans="1:9" ht="10.5" customHeight="1" x14ac:dyDescent="0.2">
      <c r="B19" s="33" t="s">
        <v>309</v>
      </c>
      <c r="C19" s="289">
        <v>566298.13999999943</v>
      </c>
      <c r="D19" s="290">
        <v>36608.94999999999</v>
      </c>
      <c r="E19" s="290">
        <v>404.63</v>
      </c>
      <c r="F19" s="179">
        <v>0.1331756953965697</v>
      </c>
      <c r="G19" s="20"/>
      <c r="H19" s="5"/>
      <c r="I19" s="5"/>
    </row>
    <row r="20" spans="1:9" ht="10.5" customHeight="1" x14ac:dyDescent="0.2">
      <c r="B20" s="33" t="s">
        <v>89</v>
      </c>
      <c r="C20" s="289">
        <v>11918.970000000007</v>
      </c>
      <c r="D20" s="290">
        <v>2128.29</v>
      </c>
      <c r="E20" s="290">
        <v>114.83000000000003</v>
      </c>
      <c r="F20" s="179">
        <v>7.8598822488195275E-2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21500.97</v>
      </c>
      <c r="D23" s="290">
        <v>3457.77</v>
      </c>
      <c r="E23" s="290">
        <v>400</v>
      </c>
      <c r="F23" s="179">
        <v>-5.4865858547495372E-2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842</v>
      </c>
      <c r="D25" s="290">
        <v>842</v>
      </c>
      <c r="E25" s="290"/>
      <c r="F25" s="179"/>
      <c r="G25" s="34"/>
      <c r="H25" s="5"/>
      <c r="I25" s="5"/>
    </row>
    <row r="26" spans="1:9" ht="10.5" customHeight="1" x14ac:dyDescent="0.2">
      <c r="B26" s="16" t="s">
        <v>381</v>
      </c>
      <c r="C26" s="289">
        <v>190180.19</v>
      </c>
      <c r="D26" s="290">
        <v>20</v>
      </c>
      <c r="E26" s="290">
        <v>100</v>
      </c>
      <c r="F26" s="179">
        <v>-1.1319388746665271E-2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2940.94</v>
      </c>
      <c r="D34" s="290">
        <v>1640</v>
      </c>
      <c r="E34" s="290"/>
      <c r="F34" s="179">
        <v>0.317920681156173</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-604268</v>
      </c>
      <c r="D36" s="290">
        <v>-877</v>
      </c>
      <c r="E36" s="290">
        <v>-615</v>
      </c>
      <c r="F36" s="179">
        <v>-4.0428630184190961E-2</v>
      </c>
      <c r="G36" s="36"/>
      <c r="H36" s="5"/>
    </row>
    <row r="37" spans="1:9" s="28" customFormat="1" ht="10.5" customHeight="1" x14ac:dyDescent="0.2">
      <c r="A37" s="24"/>
      <c r="B37" s="35" t="s">
        <v>101</v>
      </c>
      <c r="C37" s="291">
        <v>17661758.169999998</v>
      </c>
      <c r="D37" s="292">
        <v>677476.9600000002</v>
      </c>
      <c r="E37" s="292">
        <v>16912.899999999998</v>
      </c>
      <c r="F37" s="178">
        <v>9.1286310529548054E-3</v>
      </c>
      <c r="G37" s="36"/>
    </row>
    <row r="38" spans="1:9" s="28" customFormat="1" ht="24.75" customHeight="1" x14ac:dyDescent="0.2">
      <c r="A38" s="24"/>
      <c r="B38" s="31" t="s">
        <v>102</v>
      </c>
      <c r="C38" s="291"/>
      <c r="D38" s="292"/>
      <c r="E38" s="292"/>
      <c r="F38" s="178"/>
      <c r="G38" s="20"/>
    </row>
    <row r="39" spans="1:9" ht="10.5" customHeight="1" x14ac:dyDescent="0.2">
      <c r="B39" s="16" t="s">
        <v>104</v>
      </c>
      <c r="C39" s="289">
        <v>17509931.689999998</v>
      </c>
      <c r="D39" s="290">
        <v>7861747.0499999998</v>
      </c>
      <c r="E39" s="290">
        <v>27100.03</v>
      </c>
      <c r="F39" s="179">
        <v>2.8054975268152038E-2</v>
      </c>
      <c r="G39" s="34"/>
      <c r="H39" s="5"/>
      <c r="I39" s="5"/>
    </row>
    <row r="40" spans="1:9" ht="10.5" customHeight="1" x14ac:dyDescent="0.2">
      <c r="B40" s="33" t="s">
        <v>106</v>
      </c>
      <c r="C40" s="289">
        <v>17481711.799999997</v>
      </c>
      <c r="D40" s="290">
        <v>7858355.5300000003</v>
      </c>
      <c r="E40" s="290">
        <v>27046.28</v>
      </c>
      <c r="F40" s="179">
        <v>2.8572344479373069E-2</v>
      </c>
      <c r="G40" s="34"/>
      <c r="H40" s="5"/>
      <c r="I40" s="5"/>
    </row>
    <row r="41" spans="1:9" ht="10.5" customHeight="1" x14ac:dyDescent="0.2">
      <c r="B41" s="33" t="s">
        <v>304</v>
      </c>
      <c r="C41" s="289">
        <v>4972238.3000000017</v>
      </c>
      <c r="D41" s="290">
        <v>4788649.040000001</v>
      </c>
      <c r="E41" s="290">
        <v>8745.119999999999</v>
      </c>
      <c r="F41" s="179">
        <v>5.7419951388106627E-2</v>
      </c>
      <c r="G41" s="34"/>
      <c r="H41" s="5"/>
      <c r="I41" s="5"/>
    </row>
    <row r="42" spans="1:9" ht="10.5" customHeight="1" x14ac:dyDescent="0.2">
      <c r="B42" s="33" t="s">
        <v>305</v>
      </c>
      <c r="C42" s="289"/>
      <c r="D42" s="290"/>
      <c r="E42" s="290"/>
      <c r="F42" s="179"/>
      <c r="G42" s="34"/>
      <c r="H42" s="5"/>
      <c r="I42" s="5"/>
    </row>
    <row r="43" spans="1:9" ht="10.5" customHeight="1" x14ac:dyDescent="0.2">
      <c r="B43" s="33" t="s">
        <v>306</v>
      </c>
      <c r="C43" s="289">
        <v>2143506.839999998</v>
      </c>
      <c r="D43" s="290">
        <v>2135698.2099999981</v>
      </c>
      <c r="E43" s="290">
        <v>3899.5699999999997</v>
      </c>
      <c r="F43" s="179">
        <v>6.0754084331860359E-2</v>
      </c>
      <c r="G43" s="34"/>
      <c r="H43" s="5"/>
      <c r="I43" s="5"/>
    </row>
    <row r="44" spans="1:9" ht="10.5" customHeight="1" x14ac:dyDescent="0.2">
      <c r="B44" s="33" t="s">
        <v>307</v>
      </c>
      <c r="C44" s="289">
        <v>1220544.9900000005</v>
      </c>
      <c r="D44" s="290">
        <v>20108.100000000002</v>
      </c>
      <c r="E44" s="290">
        <v>1667.6799999999998</v>
      </c>
      <c r="F44" s="179">
        <v>-1.9229402111738181E-2</v>
      </c>
      <c r="G44" s="34"/>
      <c r="H44" s="5"/>
      <c r="I44" s="5"/>
    </row>
    <row r="45" spans="1:9" ht="10.5" customHeight="1" x14ac:dyDescent="0.2">
      <c r="B45" s="33" t="s">
        <v>308</v>
      </c>
      <c r="C45" s="289">
        <v>7504003.4999999944</v>
      </c>
      <c r="D45" s="290">
        <v>717537.51</v>
      </c>
      <c r="E45" s="290">
        <v>11295.320000000003</v>
      </c>
      <c r="F45" s="179">
        <v>1.112521938250377E-2</v>
      </c>
      <c r="G45" s="34"/>
      <c r="H45" s="5"/>
      <c r="I45" s="5"/>
    </row>
    <row r="46" spans="1:9" ht="10.5" customHeight="1" x14ac:dyDescent="0.2">
      <c r="B46" s="33" t="s">
        <v>309</v>
      </c>
      <c r="C46" s="289">
        <v>1641418.1700000002</v>
      </c>
      <c r="D46" s="290">
        <v>196362.6700000001</v>
      </c>
      <c r="E46" s="290">
        <v>1438.5899999999997</v>
      </c>
      <c r="F46" s="179">
        <v>2.1287473225876763E-2</v>
      </c>
      <c r="G46" s="34"/>
      <c r="H46" s="5"/>
      <c r="I46" s="5"/>
    </row>
    <row r="47" spans="1:9" ht="10.5" customHeight="1" x14ac:dyDescent="0.2">
      <c r="B47" s="33" t="s">
        <v>105</v>
      </c>
      <c r="C47" s="289">
        <v>28219.890000000014</v>
      </c>
      <c r="D47" s="290">
        <v>3391.52</v>
      </c>
      <c r="E47" s="290">
        <v>53.75</v>
      </c>
      <c r="F47" s="179">
        <v>-0.21618122671726969</v>
      </c>
      <c r="G47" s="34"/>
      <c r="H47" s="5"/>
      <c r="I47" s="5"/>
    </row>
    <row r="48" spans="1:9" ht="10.5" customHeight="1" x14ac:dyDescent="0.2">
      <c r="B48" s="16" t="s">
        <v>22</v>
      </c>
      <c r="C48" s="289">
        <v>5770243.3300000001</v>
      </c>
      <c r="D48" s="290">
        <v>551410.48</v>
      </c>
      <c r="E48" s="290">
        <v>6354.73</v>
      </c>
      <c r="F48" s="179">
        <v>3.4792195437153284E-2</v>
      </c>
      <c r="G48" s="34"/>
      <c r="H48" s="5"/>
      <c r="I48" s="5"/>
    </row>
    <row r="49" spans="1:9" ht="10.5" customHeight="1" x14ac:dyDescent="0.2">
      <c r="B49" s="16" t="s">
        <v>107</v>
      </c>
      <c r="C49" s="289">
        <v>6603040.1900000004</v>
      </c>
      <c r="D49" s="290">
        <v>6603040.1900000004</v>
      </c>
      <c r="E49" s="290">
        <v>11569.300000000003</v>
      </c>
      <c r="F49" s="179">
        <v>6.2941074598328761E-2</v>
      </c>
      <c r="G49" s="34"/>
      <c r="H49" s="5"/>
      <c r="I49" s="5"/>
    </row>
    <row r="50" spans="1:9" ht="10.5" customHeight="1" x14ac:dyDescent="0.2">
      <c r="B50" s="33" t="s">
        <v>110</v>
      </c>
      <c r="C50" s="289">
        <v>1331114.4999999995</v>
      </c>
      <c r="D50" s="290">
        <v>1331114.4999999995</v>
      </c>
      <c r="E50" s="290">
        <v>2646.4600000000005</v>
      </c>
      <c r="F50" s="179">
        <v>2.5657098003777801E-2</v>
      </c>
      <c r="G50" s="34"/>
      <c r="H50" s="5"/>
      <c r="I50" s="5"/>
    </row>
    <row r="51" spans="1:9" ht="10.5" customHeight="1" x14ac:dyDescent="0.2">
      <c r="B51" s="33" t="s">
        <v>109</v>
      </c>
      <c r="C51" s="289">
        <v>5241775.6900000004</v>
      </c>
      <c r="D51" s="290">
        <v>5241775.6900000004</v>
      </c>
      <c r="E51" s="290">
        <v>8922.840000000002</v>
      </c>
      <c r="F51" s="179">
        <v>7.210637682781984E-2</v>
      </c>
      <c r="G51" s="34"/>
      <c r="H51" s="5"/>
      <c r="I51" s="5"/>
    </row>
    <row r="52" spans="1:9" ht="10.5" customHeight="1" x14ac:dyDescent="0.2">
      <c r="B52" s="33" t="s">
        <v>112</v>
      </c>
      <c r="C52" s="289">
        <v>30150</v>
      </c>
      <c r="D52" s="290">
        <v>30150</v>
      </c>
      <c r="E52" s="290"/>
      <c r="F52" s="179">
        <v>0.23061224489795928</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12049.6</v>
      </c>
      <c r="D56" s="290">
        <v>12049.6</v>
      </c>
      <c r="E56" s="290"/>
      <c r="F56" s="179">
        <v>-0.19540598290598299</v>
      </c>
      <c r="G56" s="34"/>
      <c r="H56" s="5"/>
      <c r="I56" s="5"/>
    </row>
    <row r="57" spans="1:9" ht="10.5" customHeight="1" x14ac:dyDescent="0.2">
      <c r="B57" s="16" t="s">
        <v>381</v>
      </c>
      <c r="C57" s="289">
        <v>68962.750000000029</v>
      </c>
      <c r="D57" s="290">
        <v>60</v>
      </c>
      <c r="E57" s="290">
        <v>23</v>
      </c>
      <c r="F57" s="179">
        <v>0.16628860196221629</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2999.68</v>
      </c>
      <c r="D65" s="290">
        <v>240</v>
      </c>
      <c r="E65" s="290"/>
      <c r="F65" s="179">
        <v>-9.5637492839699689E-2</v>
      </c>
      <c r="G65" s="20"/>
      <c r="H65" s="5"/>
    </row>
    <row r="66" spans="1:9" ht="10.5" customHeight="1" x14ac:dyDescent="0.2">
      <c r="B66" s="16" t="s">
        <v>100</v>
      </c>
      <c r="C66" s="289">
        <v>2011.4499999999998</v>
      </c>
      <c r="D66" s="290"/>
      <c r="E66" s="290"/>
      <c r="F66" s="179">
        <v>-0.35410378267291776</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280</v>
      </c>
      <c r="D73" s="290">
        <v>280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-327369</v>
      </c>
      <c r="D75" s="290">
        <v>-3074</v>
      </c>
      <c r="E75" s="290">
        <v>-494</v>
      </c>
      <c r="F75" s="179">
        <v>2.7567701680710766E-3</v>
      </c>
      <c r="G75" s="34"/>
      <c r="H75" s="5"/>
    </row>
    <row r="76" spans="1:9" ht="9" customHeight="1" x14ac:dyDescent="0.2">
      <c r="B76" s="35" t="s">
        <v>108</v>
      </c>
      <c r="C76" s="291">
        <v>29642204.689999994</v>
      </c>
      <c r="D76" s="292">
        <v>15025753.320000002</v>
      </c>
      <c r="E76" s="292">
        <v>44553.06</v>
      </c>
      <c r="F76" s="178">
        <v>3.736760775694381E-2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22715975.400000002</v>
      </c>
      <c r="D78" s="290">
        <v>1162428.81</v>
      </c>
      <c r="E78" s="290">
        <v>22176.44</v>
      </c>
      <c r="F78" s="179">
        <v>1.1773183855570801E-2</v>
      </c>
      <c r="G78" s="34"/>
      <c r="H78" s="5"/>
      <c r="I78" s="5"/>
    </row>
    <row r="79" spans="1:9" ht="10.5" customHeight="1" x14ac:dyDescent="0.2">
      <c r="B79" s="16" t="s">
        <v>104</v>
      </c>
      <c r="C79" s="289">
        <v>18472663.539999992</v>
      </c>
      <c r="D79" s="290">
        <v>7923122.9100000001</v>
      </c>
      <c r="E79" s="290">
        <v>27879.74</v>
      </c>
      <c r="F79" s="179">
        <v>3.1317584864379189E-2</v>
      </c>
      <c r="G79" s="27"/>
      <c r="H79" s="5"/>
      <c r="I79" s="5"/>
    </row>
    <row r="80" spans="1:9" s="28" customFormat="1" ht="10.5" customHeight="1" x14ac:dyDescent="0.2">
      <c r="A80" s="24"/>
      <c r="B80" s="33" t="s">
        <v>106</v>
      </c>
      <c r="C80" s="289">
        <v>18432524.679999996</v>
      </c>
      <c r="D80" s="290">
        <v>7917603.1000000006</v>
      </c>
      <c r="E80" s="290">
        <v>27711.160000000003</v>
      </c>
      <c r="F80" s="179">
        <v>3.1787128795981445E-2</v>
      </c>
      <c r="G80" s="27"/>
      <c r="H80" s="5"/>
    </row>
    <row r="81" spans="1:9" s="28" customFormat="1" ht="10.5" customHeight="1" x14ac:dyDescent="0.2">
      <c r="A81" s="24"/>
      <c r="B81" s="33" t="s">
        <v>304</v>
      </c>
      <c r="C81" s="289">
        <v>5185571.9800000014</v>
      </c>
      <c r="D81" s="290">
        <v>4807682.8200000012</v>
      </c>
      <c r="E81" s="290">
        <v>8816.369999999999</v>
      </c>
      <c r="F81" s="179">
        <v>5.8954826767952495E-2</v>
      </c>
      <c r="G81" s="27"/>
      <c r="H81" s="5"/>
    </row>
    <row r="82" spans="1:9" s="28" customFormat="1" ht="10.5" customHeight="1" x14ac:dyDescent="0.2">
      <c r="A82" s="24"/>
      <c r="B82" s="33" t="s">
        <v>305</v>
      </c>
      <c r="C82" s="289"/>
      <c r="D82" s="290"/>
      <c r="E82" s="290"/>
      <c r="F82" s="179"/>
      <c r="G82" s="27"/>
      <c r="H82" s="5"/>
    </row>
    <row r="83" spans="1:9" s="28" customFormat="1" ht="10.5" customHeight="1" x14ac:dyDescent="0.2">
      <c r="A83" s="24"/>
      <c r="B83" s="33" t="s">
        <v>306</v>
      </c>
      <c r="C83" s="289">
        <v>2143655.6799999983</v>
      </c>
      <c r="D83" s="290">
        <v>2135781.8099999982</v>
      </c>
      <c r="E83" s="290">
        <v>3899.5699999999997</v>
      </c>
      <c r="F83" s="179">
        <v>6.0735390585321847E-2</v>
      </c>
      <c r="G83" s="27"/>
      <c r="H83" s="5"/>
    </row>
    <row r="84" spans="1:9" s="28" customFormat="1" ht="10.5" customHeight="1" x14ac:dyDescent="0.2">
      <c r="A84" s="24"/>
      <c r="B84" s="33" t="s">
        <v>307</v>
      </c>
      <c r="C84" s="289">
        <v>1351859.4200000004</v>
      </c>
      <c r="D84" s="290">
        <v>23318.820000000003</v>
      </c>
      <c r="E84" s="290">
        <v>1856.68</v>
      </c>
      <c r="F84" s="179">
        <v>-2.3652985440509644E-2</v>
      </c>
      <c r="G84" s="27"/>
      <c r="H84" s="5"/>
    </row>
    <row r="85" spans="1:9" s="28" customFormat="1" ht="10.5" customHeight="1" x14ac:dyDescent="0.2">
      <c r="A85" s="24"/>
      <c r="B85" s="33" t="s">
        <v>308</v>
      </c>
      <c r="C85" s="289">
        <v>7543721.2899999944</v>
      </c>
      <c r="D85" s="290">
        <v>717848.03</v>
      </c>
      <c r="E85" s="290">
        <v>11295.320000000003</v>
      </c>
      <c r="F85" s="179">
        <v>1.1859151079137265E-2</v>
      </c>
      <c r="G85" s="27"/>
      <c r="H85" s="5"/>
    </row>
    <row r="86" spans="1:9" s="28" customFormat="1" ht="10.5" customHeight="1" x14ac:dyDescent="0.2">
      <c r="A86" s="24"/>
      <c r="B86" s="33" t="s">
        <v>309</v>
      </c>
      <c r="C86" s="289">
        <v>2207716.3099999996</v>
      </c>
      <c r="D86" s="290">
        <v>232971.62000000008</v>
      </c>
      <c r="E86" s="290">
        <v>1843.2199999999998</v>
      </c>
      <c r="F86" s="179">
        <v>4.7826084727871532E-2</v>
      </c>
      <c r="G86" s="34"/>
      <c r="H86" s="5"/>
    </row>
    <row r="87" spans="1:9" ht="10.5" customHeight="1" x14ac:dyDescent="0.2">
      <c r="B87" s="33" t="s">
        <v>105</v>
      </c>
      <c r="C87" s="289">
        <v>40138.860000000022</v>
      </c>
      <c r="D87" s="290">
        <v>5519.8099999999995</v>
      </c>
      <c r="E87" s="290">
        <v>168.58000000000004</v>
      </c>
      <c r="F87" s="179">
        <v>-0.14695272402690551</v>
      </c>
      <c r="G87" s="34"/>
      <c r="H87" s="5"/>
      <c r="I87" s="5"/>
    </row>
    <row r="88" spans="1:9" ht="10.5" customHeight="1" x14ac:dyDescent="0.2">
      <c r="B88" s="16" t="s">
        <v>100</v>
      </c>
      <c r="C88" s="289">
        <v>144109.60000000003</v>
      </c>
      <c r="D88" s="290"/>
      <c r="E88" s="290">
        <v>426.48</v>
      </c>
      <c r="F88" s="179">
        <v>-0.11200522236779498</v>
      </c>
      <c r="G88" s="34"/>
      <c r="H88" s="5"/>
      <c r="I88" s="5"/>
    </row>
    <row r="89" spans="1:9" ht="10.5" customHeight="1" x14ac:dyDescent="0.2">
      <c r="B89" s="16" t="s">
        <v>107</v>
      </c>
      <c r="C89" s="289">
        <v>6603040.1900000004</v>
      </c>
      <c r="D89" s="290">
        <v>6603040.1900000004</v>
      </c>
      <c r="E89" s="290">
        <v>11569.300000000003</v>
      </c>
      <c r="F89" s="179">
        <v>6.2941074598328761E-2</v>
      </c>
      <c r="G89" s="27"/>
      <c r="H89" s="5"/>
      <c r="I89" s="5"/>
    </row>
    <row r="90" spans="1:9" s="28" customFormat="1" ht="10.5" customHeight="1" x14ac:dyDescent="0.2">
      <c r="A90" s="24"/>
      <c r="B90" s="33" t="s">
        <v>110</v>
      </c>
      <c r="C90" s="289">
        <v>1331114.4999999995</v>
      </c>
      <c r="D90" s="290">
        <v>1331114.4999999995</v>
      </c>
      <c r="E90" s="290">
        <v>2646.4600000000005</v>
      </c>
      <c r="F90" s="179">
        <v>2.5657098003777801E-2</v>
      </c>
      <c r="G90" s="34"/>
      <c r="H90" s="5"/>
    </row>
    <row r="91" spans="1:9" ht="10.5" customHeight="1" x14ac:dyDescent="0.2">
      <c r="B91" s="33" t="s">
        <v>109</v>
      </c>
      <c r="C91" s="289">
        <v>5241775.6900000004</v>
      </c>
      <c r="D91" s="290">
        <v>5241775.6900000004</v>
      </c>
      <c r="E91" s="290">
        <v>8922.840000000002</v>
      </c>
      <c r="F91" s="179">
        <v>7.210637682781984E-2</v>
      </c>
      <c r="G91" s="34"/>
      <c r="H91" s="5"/>
      <c r="I91" s="5"/>
    </row>
    <row r="92" spans="1:9" ht="10.5" customHeight="1" x14ac:dyDescent="0.2">
      <c r="B92" s="33" t="s">
        <v>112</v>
      </c>
      <c r="C92" s="289">
        <v>30150</v>
      </c>
      <c r="D92" s="290">
        <v>30150</v>
      </c>
      <c r="E92" s="290"/>
      <c r="F92" s="179">
        <v>0.23061224489795928</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12891.6</v>
      </c>
      <c r="D97" s="290">
        <v>12891.6</v>
      </c>
      <c r="E97" s="290"/>
      <c r="F97" s="179">
        <v>-0.14918162618796205</v>
      </c>
      <c r="G97" s="34"/>
      <c r="H97" s="5"/>
      <c r="I97" s="5"/>
    </row>
    <row r="98" spans="1:9" ht="10.5" customHeight="1" x14ac:dyDescent="0.2">
      <c r="B98" s="16" t="s">
        <v>381</v>
      </c>
      <c r="C98" s="289">
        <v>259142.94000000003</v>
      </c>
      <c r="D98" s="290">
        <v>80</v>
      </c>
      <c r="E98" s="290">
        <v>123</v>
      </c>
      <c r="F98" s="179">
        <v>3.0440023595592169E-2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24500.65</v>
      </c>
      <c r="D103" s="290">
        <v>3697.77</v>
      </c>
      <c r="E103" s="290">
        <v>400</v>
      </c>
      <c r="F103" s="179">
        <v>-6.0054047376622899E-2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3220.94</v>
      </c>
      <c r="D113" s="290">
        <v>1920</v>
      </c>
      <c r="E113" s="290"/>
      <c r="F113" s="179">
        <v>0.44339681828366562</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-931637</v>
      </c>
      <c r="D115" s="290">
        <v>-3951</v>
      </c>
      <c r="E115" s="290">
        <v>-1109</v>
      </c>
      <c r="F115" s="179">
        <v>-2.5684064773330961E-2</v>
      </c>
      <c r="G115" s="36"/>
      <c r="H115" s="5"/>
    </row>
    <row r="116" spans="1:9" s="28" customFormat="1" ht="10.5" customHeight="1" x14ac:dyDescent="0.2">
      <c r="A116" s="24"/>
      <c r="B116" s="29" t="s">
        <v>113</v>
      </c>
      <c r="C116" s="291">
        <v>47303962.859999999</v>
      </c>
      <c r="D116" s="292">
        <v>15703230.279999999</v>
      </c>
      <c r="E116" s="292">
        <v>61465.960000000006</v>
      </c>
      <c r="F116" s="178">
        <v>2.664112123256146E-2</v>
      </c>
      <c r="G116" s="34"/>
    </row>
    <row r="117" spans="1:9" ht="18" customHeight="1" x14ac:dyDescent="0.2">
      <c r="B117" s="31" t="s">
        <v>122</v>
      </c>
      <c r="C117" s="30"/>
      <c r="D117" s="222"/>
      <c r="E117" s="222"/>
      <c r="F117" s="179"/>
      <c r="G117" s="34"/>
      <c r="H117" s="5"/>
      <c r="I117" s="5"/>
    </row>
    <row r="118" spans="1:9" ht="10.5" customHeight="1" x14ac:dyDescent="0.2">
      <c r="B118" s="16" t="s">
        <v>123</v>
      </c>
      <c r="C118" s="30">
        <v>1171.73</v>
      </c>
      <c r="D118" s="222"/>
      <c r="E118" s="222"/>
      <c r="F118" s="179">
        <v>0.13793337865397692</v>
      </c>
      <c r="G118" s="34"/>
      <c r="H118" s="5"/>
      <c r="I118" s="5"/>
    </row>
    <row r="119" spans="1:9" ht="10.5" customHeight="1" x14ac:dyDescent="0.2">
      <c r="B119" s="16" t="s">
        <v>100</v>
      </c>
      <c r="C119" s="30">
        <v>296.60000000000002</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1519.1799999999998</v>
      </c>
      <c r="D124" s="224"/>
      <c r="E124" s="224"/>
      <c r="F124" s="187">
        <v>0.16026394977622282</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31.3.2024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21464.190000000002</v>
      </c>
      <c r="D139" s="290"/>
      <c r="E139" s="290">
        <v>65.5</v>
      </c>
      <c r="F139" s="179">
        <v>-7.827348719926186E-2</v>
      </c>
      <c r="G139" s="36"/>
      <c r="H139" s="5"/>
    </row>
    <row r="140" spans="1:9" s="28" customFormat="1" ht="10.5" customHeight="1" x14ac:dyDescent="0.2">
      <c r="A140" s="24"/>
      <c r="B140" s="16" t="s">
        <v>117</v>
      </c>
      <c r="C140" s="289">
        <v>23833.24</v>
      </c>
      <c r="D140" s="290"/>
      <c r="E140" s="290">
        <v>210</v>
      </c>
      <c r="F140" s="179">
        <v>-8.7907907678059338E-2</v>
      </c>
      <c r="G140" s="36"/>
      <c r="H140" s="5"/>
    </row>
    <row r="141" spans="1:9" s="28" customFormat="1" ht="10.5" customHeight="1" x14ac:dyDescent="0.2">
      <c r="A141" s="24"/>
      <c r="B141" s="16" t="s">
        <v>118</v>
      </c>
      <c r="C141" s="289">
        <v>193.5</v>
      </c>
      <c r="D141" s="290"/>
      <c r="E141" s="290"/>
      <c r="F141" s="179">
        <v>0</v>
      </c>
      <c r="G141" s="36"/>
      <c r="H141" s="5"/>
    </row>
    <row r="142" spans="1:9" s="28" customFormat="1" ht="10.5" customHeight="1" x14ac:dyDescent="0.2">
      <c r="A142" s="24"/>
      <c r="B142" s="16" t="s">
        <v>166</v>
      </c>
      <c r="C142" s="289">
        <v>4216.96</v>
      </c>
      <c r="D142" s="290"/>
      <c r="E142" s="290">
        <v>15.96</v>
      </c>
      <c r="F142" s="179">
        <v>-2.0863759649514257E-4</v>
      </c>
      <c r="G142" s="36"/>
      <c r="H142" s="5"/>
    </row>
    <row r="143" spans="1:9" s="28" customFormat="1" ht="10.5" customHeight="1" x14ac:dyDescent="0.2">
      <c r="A143" s="24"/>
      <c r="B143" s="16" t="s">
        <v>22</v>
      </c>
      <c r="C143" s="289">
        <v>3542.8</v>
      </c>
      <c r="D143" s="290"/>
      <c r="E143" s="290"/>
      <c r="F143" s="179">
        <v>-7.8978838454739297E-2</v>
      </c>
      <c r="G143" s="36"/>
      <c r="H143" s="5"/>
    </row>
    <row r="144" spans="1:9" s="28" customFormat="1" ht="10.5" customHeight="1" x14ac:dyDescent="0.2">
      <c r="A144" s="24"/>
      <c r="B144" s="16" t="s">
        <v>115</v>
      </c>
      <c r="C144" s="289">
        <v>3231.8599999999997</v>
      </c>
      <c r="D144" s="290">
        <v>433.79</v>
      </c>
      <c r="E144" s="290"/>
      <c r="F144" s="179">
        <v>0.31159955520563587</v>
      </c>
      <c r="G144" s="36"/>
      <c r="H144" s="5"/>
    </row>
    <row r="145" spans="1:8" s="28" customFormat="1" ht="10.5" customHeight="1" x14ac:dyDescent="0.2">
      <c r="A145" s="24"/>
      <c r="B145" s="16" t="s">
        <v>114</v>
      </c>
      <c r="C145" s="289">
        <v>155.25000000000003</v>
      </c>
      <c r="D145" s="290"/>
      <c r="E145" s="290">
        <v>172.8</v>
      </c>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30</v>
      </c>
      <c r="D149" s="290"/>
      <c r="E149" s="290"/>
      <c r="F149" s="179">
        <v>0</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56667.8</v>
      </c>
      <c r="D153" s="292">
        <v>433.79</v>
      </c>
      <c r="E153" s="292">
        <v>464.26</v>
      </c>
      <c r="F153" s="178">
        <v>-6.7931469332241257E-2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864924.75</v>
      </c>
      <c r="D155" s="290"/>
      <c r="E155" s="290">
        <v>445.5</v>
      </c>
      <c r="F155" s="179">
        <v>0.23073105125414828</v>
      </c>
      <c r="G155" s="36"/>
      <c r="H155" s="5"/>
    </row>
    <row r="156" spans="1:8" s="28" customFormat="1" ht="10.5" customHeight="1" x14ac:dyDescent="0.2">
      <c r="A156" s="24"/>
      <c r="B156" s="16" t="s">
        <v>104</v>
      </c>
      <c r="C156" s="289">
        <v>226050.84000000005</v>
      </c>
      <c r="D156" s="290"/>
      <c r="E156" s="290">
        <v>242.16</v>
      </c>
      <c r="F156" s="179">
        <v>-6.7395205500899502E-2</v>
      </c>
      <c r="G156" s="36"/>
      <c r="H156" s="5"/>
    </row>
    <row r="157" spans="1:8" s="28" customFormat="1" ht="10.5" customHeight="1" x14ac:dyDescent="0.2">
      <c r="A157" s="24"/>
      <c r="B157" s="33" t="s">
        <v>106</v>
      </c>
      <c r="C157" s="289">
        <v>222976.31000000008</v>
      </c>
      <c r="D157" s="290"/>
      <c r="E157" s="290">
        <v>242.16</v>
      </c>
      <c r="F157" s="179">
        <v>-5.5820288013029407E-2</v>
      </c>
      <c r="G157" s="36"/>
      <c r="H157" s="5"/>
    </row>
    <row r="158" spans="1:8" s="28" customFormat="1" ht="10.5" customHeight="1" x14ac:dyDescent="0.2">
      <c r="A158" s="24"/>
      <c r="B158" s="33" t="s">
        <v>304</v>
      </c>
      <c r="C158" s="289">
        <v>48337.409999999996</v>
      </c>
      <c r="D158" s="290"/>
      <c r="E158" s="290">
        <v>242.16</v>
      </c>
      <c r="F158" s="179">
        <v>0.2724784543691734</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2955.1600000000003</v>
      </c>
      <c r="D160" s="290"/>
      <c r="E160" s="290"/>
      <c r="F160" s="179">
        <v>-0.50992940380459917</v>
      </c>
      <c r="G160" s="36"/>
      <c r="H160" s="5"/>
    </row>
    <row r="161" spans="1:9" s="28" customFormat="1" ht="10.5" customHeight="1" x14ac:dyDescent="0.2">
      <c r="A161" s="24"/>
      <c r="B161" s="33" t="s">
        <v>307</v>
      </c>
      <c r="C161" s="289">
        <v>23922.260000000013</v>
      </c>
      <c r="D161" s="290"/>
      <c r="E161" s="290"/>
      <c r="F161" s="179">
        <v>-9.4386521868006557E-2</v>
      </c>
      <c r="G161" s="36"/>
      <c r="H161" s="5"/>
    </row>
    <row r="162" spans="1:9" s="28" customFormat="1" ht="10.5" customHeight="1" x14ac:dyDescent="0.2">
      <c r="A162" s="24"/>
      <c r="B162" s="33" t="s">
        <v>308</v>
      </c>
      <c r="C162" s="289">
        <v>81000.73000000004</v>
      </c>
      <c r="D162" s="290"/>
      <c r="E162" s="290"/>
      <c r="F162" s="179">
        <v>2.3892764758586926E-2</v>
      </c>
      <c r="G162" s="36"/>
      <c r="H162" s="5"/>
    </row>
    <row r="163" spans="1:9" s="28" customFormat="1" ht="10.5" customHeight="1" x14ac:dyDescent="0.2">
      <c r="A163" s="24"/>
      <c r="B163" s="33" t="s">
        <v>309</v>
      </c>
      <c r="C163" s="289">
        <v>66760.750000000015</v>
      </c>
      <c r="D163" s="290"/>
      <c r="E163" s="290"/>
      <c r="F163" s="179">
        <v>-0.22923109391845253</v>
      </c>
      <c r="G163" s="34"/>
      <c r="H163" s="5"/>
    </row>
    <row r="164" spans="1:9" ht="10.5" customHeight="1" x14ac:dyDescent="0.2">
      <c r="B164" s="33" t="s">
        <v>105</v>
      </c>
      <c r="C164" s="289">
        <v>3074.53</v>
      </c>
      <c r="D164" s="290"/>
      <c r="E164" s="290"/>
      <c r="F164" s="179">
        <v>-0.50631927640230767</v>
      </c>
      <c r="G164" s="34"/>
      <c r="H164" s="5"/>
      <c r="I164" s="5"/>
    </row>
    <row r="165" spans="1:9" ht="10.5" customHeight="1" x14ac:dyDescent="0.2">
      <c r="B165" s="16" t="s">
        <v>116</v>
      </c>
      <c r="C165" s="289">
        <v>5255.5600000000013</v>
      </c>
      <c r="D165" s="290"/>
      <c r="E165" s="290"/>
      <c r="F165" s="179"/>
      <c r="G165" s="34"/>
      <c r="H165" s="5"/>
      <c r="I165" s="5"/>
    </row>
    <row r="166" spans="1:9" ht="10.5" customHeight="1" x14ac:dyDescent="0.2">
      <c r="B166" s="16" t="s">
        <v>117</v>
      </c>
      <c r="C166" s="289">
        <v>10216.710000000001</v>
      </c>
      <c r="D166" s="290"/>
      <c r="E166" s="290"/>
      <c r="F166" s="179">
        <v>9.8627671105605552E-2</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1508.8200000000002</v>
      </c>
      <c r="D168" s="290"/>
      <c r="E168" s="290"/>
      <c r="F168" s="179"/>
      <c r="G168" s="36"/>
      <c r="H168" s="5"/>
    </row>
    <row r="169" spans="1:9" s="28" customFormat="1" ht="10.5" customHeight="1" x14ac:dyDescent="0.2">
      <c r="A169" s="24"/>
      <c r="B169" s="16" t="s">
        <v>114</v>
      </c>
      <c r="C169" s="289">
        <v>691.2</v>
      </c>
      <c r="D169" s="290"/>
      <c r="E169" s="290"/>
      <c r="F169" s="179"/>
      <c r="G169" s="20"/>
      <c r="H169" s="5"/>
    </row>
    <row r="170" spans="1:9" ht="10.5" customHeight="1" x14ac:dyDescent="0.2">
      <c r="B170" s="16" t="s">
        <v>95</v>
      </c>
      <c r="C170" s="289">
        <v>1462.8000000000002</v>
      </c>
      <c r="D170" s="290"/>
      <c r="E170" s="290"/>
      <c r="F170" s="179">
        <v>-0.52537313432835808</v>
      </c>
      <c r="G170" s="20"/>
      <c r="H170" s="5"/>
      <c r="I170" s="5"/>
    </row>
    <row r="171" spans="1:9" ht="10.5" customHeight="1" x14ac:dyDescent="0.2">
      <c r="B171" s="16" t="s">
        <v>381</v>
      </c>
      <c r="C171" s="289">
        <v>4273.12</v>
      </c>
      <c r="D171" s="290"/>
      <c r="E171" s="290">
        <v>25</v>
      </c>
      <c r="F171" s="179">
        <v>-0.13029532086377793</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867.82</v>
      </c>
      <c r="D177" s="290"/>
      <c r="E177" s="290"/>
      <c r="F177" s="179">
        <v>-0.20677488940075306</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245.84</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1693.33</v>
      </c>
      <c r="D191" s="296"/>
      <c r="E191" s="296"/>
      <c r="F191" s="190">
        <v>0.2500959721237892</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924.18999999999994</v>
      </c>
      <c r="D199" s="296"/>
      <c r="E199" s="296">
        <v>62.65</v>
      </c>
      <c r="F199" s="190">
        <v>-0.35820138888888897</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-28446</v>
      </c>
      <c r="D201" s="296"/>
      <c r="E201" s="296">
        <v>-17</v>
      </c>
      <c r="F201" s="190">
        <v>2.9794012236179945E-2</v>
      </c>
      <c r="G201" s="47"/>
      <c r="H201" s="5"/>
    </row>
    <row r="202" spans="1:9" s="28" customFormat="1" ht="11.25" customHeight="1" x14ac:dyDescent="0.2">
      <c r="A202" s="24"/>
      <c r="B202" s="35" t="s">
        <v>245</v>
      </c>
      <c r="C202" s="297">
        <v>1089678.9800000002</v>
      </c>
      <c r="D202" s="298"/>
      <c r="E202" s="298">
        <v>758.31</v>
      </c>
      <c r="F202" s="180">
        <v>0.12859149427039474</v>
      </c>
      <c r="G202" s="47"/>
    </row>
    <row r="203" spans="1:9" ht="10.5" customHeight="1" x14ac:dyDescent="0.2">
      <c r="B203" s="31" t="s">
        <v>278</v>
      </c>
      <c r="C203" s="297"/>
      <c r="D203" s="298"/>
      <c r="E203" s="298"/>
      <c r="F203" s="180"/>
      <c r="G203" s="47"/>
      <c r="H203" s="5"/>
      <c r="I203" s="5"/>
    </row>
    <row r="204" spans="1:9" ht="10.5" customHeight="1" x14ac:dyDescent="0.2">
      <c r="B204" s="16" t="s">
        <v>22</v>
      </c>
      <c r="C204" s="295">
        <v>23584442.950000003</v>
      </c>
      <c r="D204" s="296">
        <v>1162428.81</v>
      </c>
      <c r="E204" s="296">
        <v>22621.94</v>
      </c>
      <c r="F204" s="190">
        <v>1.8401710819178962E-2</v>
      </c>
      <c r="G204" s="47"/>
      <c r="H204" s="5"/>
      <c r="I204" s="5"/>
    </row>
    <row r="205" spans="1:9" ht="10.5" customHeight="1" x14ac:dyDescent="0.2">
      <c r="B205" s="16" t="s">
        <v>104</v>
      </c>
      <c r="C205" s="295">
        <v>18702982.189999994</v>
      </c>
      <c r="D205" s="296">
        <v>7923122.9100000001</v>
      </c>
      <c r="E205" s="296">
        <v>28137.86</v>
      </c>
      <c r="F205" s="190">
        <v>2.9987429410815558E-2</v>
      </c>
      <c r="G205" s="47"/>
      <c r="H205" s="5"/>
      <c r="I205" s="5"/>
    </row>
    <row r="206" spans="1:9" ht="10.5" customHeight="1" x14ac:dyDescent="0.2">
      <c r="B206" s="33" t="s">
        <v>106</v>
      </c>
      <c r="C206" s="295">
        <v>18655500.989999995</v>
      </c>
      <c r="D206" s="296">
        <v>7917603.1000000006</v>
      </c>
      <c r="E206" s="296">
        <v>27953.32</v>
      </c>
      <c r="F206" s="190">
        <v>3.0644127425043077E-2</v>
      </c>
      <c r="G206" s="47"/>
      <c r="H206" s="5"/>
      <c r="I206" s="5"/>
    </row>
    <row r="207" spans="1:9" ht="10.5" customHeight="1" x14ac:dyDescent="0.2">
      <c r="B207" s="33" t="s">
        <v>304</v>
      </c>
      <c r="C207" s="295">
        <v>5233909.3900000015</v>
      </c>
      <c r="D207" s="296">
        <v>4807682.8200000012</v>
      </c>
      <c r="E207" s="296">
        <v>9058.5299999999988</v>
      </c>
      <c r="F207" s="190">
        <v>6.0598455288001896E-2</v>
      </c>
      <c r="G207" s="47"/>
      <c r="H207" s="5"/>
      <c r="I207" s="5"/>
    </row>
    <row r="208" spans="1:9" ht="10.5" customHeight="1" x14ac:dyDescent="0.2">
      <c r="B208" s="33" t="s">
        <v>305</v>
      </c>
      <c r="C208" s="295"/>
      <c r="D208" s="296"/>
      <c r="E208" s="296"/>
      <c r="F208" s="190"/>
      <c r="G208" s="47"/>
      <c r="H208" s="5"/>
      <c r="I208" s="5"/>
    </row>
    <row r="209" spans="2:9" ht="10.5" customHeight="1" x14ac:dyDescent="0.2">
      <c r="B209" s="33" t="s">
        <v>306</v>
      </c>
      <c r="C209" s="295">
        <v>2146610.839999998</v>
      </c>
      <c r="D209" s="296">
        <v>2135781.8099999982</v>
      </c>
      <c r="E209" s="296">
        <v>3899.5699999999997</v>
      </c>
      <c r="F209" s="190">
        <v>5.903768830477607E-2</v>
      </c>
      <c r="G209" s="47"/>
      <c r="H209" s="5"/>
      <c r="I209" s="5"/>
    </row>
    <row r="210" spans="2:9" ht="10.5" customHeight="1" x14ac:dyDescent="0.2">
      <c r="B210" s="33" t="s">
        <v>307</v>
      </c>
      <c r="C210" s="295">
        <v>1375781.6800000004</v>
      </c>
      <c r="D210" s="296">
        <v>23318.820000000003</v>
      </c>
      <c r="E210" s="296">
        <v>1856.68</v>
      </c>
      <c r="F210" s="190">
        <v>-2.4977174396118351E-2</v>
      </c>
      <c r="G210" s="47"/>
      <c r="H210" s="5"/>
      <c r="I210" s="5"/>
    </row>
    <row r="211" spans="2:9" ht="10.5" customHeight="1" x14ac:dyDescent="0.2">
      <c r="B211" s="33" t="s">
        <v>308</v>
      </c>
      <c r="C211" s="295">
        <v>7624722.0199999949</v>
      </c>
      <c r="D211" s="296">
        <v>717848.03</v>
      </c>
      <c r="E211" s="296">
        <v>11295.320000000003</v>
      </c>
      <c r="F211" s="190">
        <v>1.1985502694875194E-2</v>
      </c>
      <c r="G211" s="47"/>
      <c r="H211" s="5"/>
      <c r="I211" s="5"/>
    </row>
    <row r="212" spans="2:9" ht="10.5" customHeight="1" x14ac:dyDescent="0.2">
      <c r="B212" s="33" t="s">
        <v>309</v>
      </c>
      <c r="C212" s="295">
        <v>2274477.0599999996</v>
      </c>
      <c r="D212" s="296">
        <v>232971.62000000008</v>
      </c>
      <c r="E212" s="296">
        <v>1843.2199999999998</v>
      </c>
      <c r="F212" s="190">
        <v>3.6886119843927201E-2</v>
      </c>
      <c r="G212" s="47"/>
      <c r="H212" s="5"/>
      <c r="I212" s="5"/>
    </row>
    <row r="213" spans="2:9" ht="10.5" customHeight="1" x14ac:dyDescent="0.2">
      <c r="B213" s="33" t="s">
        <v>105</v>
      </c>
      <c r="C213" s="295">
        <v>47481.200000000019</v>
      </c>
      <c r="D213" s="296">
        <v>5519.8099999999995</v>
      </c>
      <c r="E213" s="296">
        <v>184.54000000000005</v>
      </c>
      <c r="F213" s="190">
        <v>-0.17623865990533227</v>
      </c>
      <c r="G213" s="47"/>
      <c r="H213" s="5"/>
      <c r="I213" s="5"/>
    </row>
    <row r="214" spans="2:9" ht="10.5" customHeight="1" x14ac:dyDescent="0.2">
      <c r="B214" s="16" t="s">
        <v>116</v>
      </c>
      <c r="C214" s="295">
        <v>26719.750000000004</v>
      </c>
      <c r="D214" s="296"/>
      <c r="E214" s="296">
        <v>65.5</v>
      </c>
      <c r="F214" s="190">
        <v>-0.37341299880028067</v>
      </c>
      <c r="G214" s="47"/>
      <c r="H214" s="5"/>
      <c r="I214" s="5"/>
    </row>
    <row r="215" spans="2:9" ht="10.5" customHeight="1" x14ac:dyDescent="0.2">
      <c r="B215" s="16" t="s">
        <v>117</v>
      </c>
      <c r="C215" s="295">
        <v>34049.950000000004</v>
      </c>
      <c r="D215" s="296"/>
      <c r="E215" s="296">
        <v>210</v>
      </c>
      <c r="F215" s="190">
        <v>-3.8946570995844421E-2</v>
      </c>
      <c r="G215" s="47"/>
      <c r="H215" s="5"/>
      <c r="I215" s="5"/>
    </row>
    <row r="216" spans="2:9" ht="10.5" customHeight="1" x14ac:dyDescent="0.2">
      <c r="B216" s="16" t="s">
        <v>118</v>
      </c>
      <c r="C216" s="295">
        <v>193.5</v>
      </c>
      <c r="D216" s="296"/>
      <c r="E216" s="296"/>
      <c r="F216" s="190">
        <v>0</v>
      </c>
      <c r="G216" s="47"/>
      <c r="H216" s="5"/>
      <c r="I216" s="5"/>
    </row>
    <row r="217" spans="2:9" ht="10.5" customHeight="1" x14ac:dyDescent="0.2">
      <c r="B217" s="16" t="s">
        <v>100</v>
      </c>
      <c r="C217" s="295">
        <v>145274.02000000005</v>
      </c>
      <c r="D217" s="296"/>
      <c r="E217" s="296">
        <v>426.48</v>
      </c>
      <c r="F217" s="190">
        <v>-0.11145660203054741</v>
      </c>
      <c r="G217" s="20"/>
      <c r="H217" s="5"/>
      <c r="I217" s="5"/>
    </row>
    <row r="218" spans="2:9" ht="10.5" customHeight="1" x14ac:dyDescent="0.2">
      <c r="B218" s="16" t="s">
        <v>107</v>
      </c>
      <c r="C218" s="295">
        <v>6603040.1900000004</v>
      </c>
      <c r="D218" s="296">
        <v>6603040.1900000004</v>
      </c>
      <c r="E218" s="296">
        <v>11569.300000000003</v>
      </c>
      <c r="F218" s="190">
        <v>6.2941074598328761E-2</v>
      </c>
      <c r="G218" s="47"/>
      <c r="H218" s="5"/>
      <c r="I218" s="5"/>
    </row>
    <row r="219" spans="2:9" ht="10.5" customHeight="1" x14ac:dyDescent="0.2">
      <c r="B219" s="33" t="s">
        <v>110</v>
      </c>
      <c r="C219" s="289">
        <v>1331114.4999999995</v>
      </c>
      <c r="D219" s="290">
        <v>1331114.4999999995</v>
      </c>
      <c r="E219" s="290">
        <v>2646.4600000000005</v>
      </c>
      <c r="F219" s="179">
        <v>2.5657098003777801E-2</v>
      </c>
      <c r="G219" s="47"/>
      <c r="H219" s="5"/>
      <c r="I219" s="5"/>
    </row>
    <row r="220" spans="2:9" ht="10.5" customHeight="1" x14ac:dyDescent="0.2">
      <c r="B220" s="33" t="s">
        <v>109</v>
      </c>
      <c r="C220" s="295">
        <v>5241775.6900000004</v>
      </c>
      <c r="D220" s="296">
        <v>5241775.6900000004</v>
      </c>
      <c r="E220" s="296">
        <v>8922.840000000002</v>
      </c>
      <c r="F220" s="190">
        <v>7.210637682781984E-2</v>
      </c>
      <c r="G220" s="47"/>
      <c r="H220" s="5"/>
      <c r="I220" s="5"/>
    </row>
    <row r="221" spans="2:9" ht="10.5" customHeight="1" x14ac:dyDescent="0.2">
      <c r="B221" s="33" t="s">
        <v>112</v>
      </c>
      <c r="C221" s="295">
        <v>30150</v>
      </c>
      <c r="D221" s="296">
        <v>30150</v>
      </c>
      <c r="E221" s="296"/>
      <c r="F221" s="190">
        <v>0.23061224489795928</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4740.6799999999994</v>
      </c>
      <c r="D227" s="296">
        <v>433.79</v>
      </c>
      <c r="E227" s="296"/>
      <c r="F227" s="190">
        <v>-0.36633446325267083</v>
      </c>
      <c r="G227" s="47"/>
      <c r="H227" s="5"/>
      <c r="I227" s="5"/>
    </row>
    <row r="228" spans="1:9" ht="10.5" customHeight="1" x14ac:dyDescent="0.2">
      <c r="B228" s="16" t="s">
        <v>114</v>
      </c>
      <c r="C228" s="295">
        <v>846.45</v>
      </c>
      <c r="D228" s="296"/>
      <c r="E228" s="296">
        <v>172.8</v>
      </c>
      <c r="F228" s="190"/>
      <c r="G228" s="47"/>
      <c r="H228" s="5"/>
      <c r="I228" s="5"/>
    </row>
    <row r="229" spans="1:9" ht="10.5" customHeight="1" x14ac:dyDescent="0.2">
      <c r="B229" s="16" t="s">
        <v>123</v>
      </c>
      <c r="C229" s="295">
        <v>1417.57</v>
      </c>
      <c r="D229" s="296"/>
      <c r="E229" s="296"/>
      <c r="F229" s="190">
        <v>0.29234205488193976</v>
      </c>
      <c r="G229" s="47"/>
      <c r="H229" s="5"/>
      <c r="I229" s="5"/>
    </row>
    <row r="230" spans="1:9" ht="10.5" customHeight="1" x14ac:dyDescent="0.2">
      <c r="B230" s="16" t="s">
        <v>95</v>
      </c>
      <c r="C230" s="295">
        <v>14354.400000000001</v>
      </c>
      <c r="D230" s="296">
        <v>12891.6</v>
      </c>
      <c r="E230" s="296"/>
      <c r="F230" s="190">
        <v>-0.21276735768344845</v>
      </c>
      <c r="G230" s="47"/>
      <c r="H230" s="5"/>
      <c r="I230" s="5"/>
    </row>
    <row r="231" spans="1:9" ht="10.5" customHeight="1" x14ac:dyDescent="0.2">
      <c r="B231" s="16" t="s">
        <v>381</v>
      </c>
      <c r="C231" s="295">
        <v>263416.06000000006</v>
      </c>
      <c r="D231" s="296">
        <v>80</v>
      </c>
      <c r="E231" s="296">
        <v>148</v>
      </c>
      <c r="F231" s="190">
        <v>2.7359922028370232E-2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26193.98</v>
      </c>
      <c r="D240" s="296">
        <v>3697.77</v>
      </c>
      <c r="E240" s="296">
        <v>400</v>
      </c>
      <c r="F240" s="190">
        <v>-4.4732824761547718E-2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30</v>
      </c>
      <c r="D245" s="296"/>
      <c r="E245" s="296"/>
      <c r="F245" s="190">
        <v>0</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4145.13</v>
      </c>
      <c r="D248" s="296">
        <v>1920</v>
      </c>
      <c r="E248" s="296">
        <v>62.65</v>
      </c>
      <c r="F248" s="190">
        <v>0.12900177039357219</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-960083</v>
      </c>
      <c r="D250" s="296">
        <v>-3951</v>
      </c>
      <c r="E250" s="296">
        <v>-1126</v>
      </c>
      <c r="F250" s="190">
        <v>-2.4126389102060442E-2</v>
      </c>
      <c r="G250" s="266"/>
      <c r="H250" s="267"/>
      <c r="I250" s="47"/>
    </row>
    <row r="251" spans="1:9" s="28" customFormat="1" ht="15" customHeight="1" x14ac:dyDescent="0.2">
      <c r="A251" s="24"/>
      <c r="B251" s="263" t="s">
        <v>253</v>
      </c>
      <c r="C251" s="299">
        <v>48451828.82</v>
      </c>
      <c r="D251" s="300">
        <v>15703664.07</v>
      </c>
      <c r="E251" s="300">
        <v>62688.53</v>
      </c>
      <c r="F251" s="234">
        <v>2.8612509273634679E-2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31.3.2024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3411672.3300000005</v>
      </c>
      <c r="D267" s="302">
        <v>4122.8800000000092</v>
      </c>
      <c r="E267" s="302">
        <v>7239.1100000000015</v>
      </c>
      <c r="F267" s="239">
        <v>-4.9945032186442528E-3</v>
      </c>
      <c r="G267" s="20"/>
      <c r="H267" s="5"/>
      <c r="I267" s="5"/>
    </row>
    <row r="268" spans="1:9" ht="10.5" customHeight="1" x14ac:dyDescent="0.2">
      <c r="A268" s="2"/>
      <c r="B268" s="37" t="s">
        <v>126</v>
      </c>
      <c r="C268" s="301">
        <v>22866</v>
      </c>
      <c r="D268" s="302"/>
      <c r="E268" s="302">
        <v>648.35</v>
      </c>
      <c r="F268" s="239"/>
      <c r="G268" s="20"/>
      <c r="H268" s="5"/>
      <c r="I268" s="5"/>
    </row>
    <row r="269" spans="1:9" ht="10.5" customHeight="1" x14ac:dyDescent="0.2">
      <c r="A269" s="2"/>
      <c r="B269" s="37" t="s">
        <v>127</v>
      </c>
      <c r="C269" s="301">
        <v>248233.05000000005</v>
      </c>
      <c r="D269" s="302"/>
      <c r="E269" s="302">
        <v>2873.2000000000003</v>
      </c>
      <c r="F269" s="239"/>
      <c r="G269" s="20"/>
      <c r="H269" s="5"/>
      <c r="I269" s="5"/>
    </row>
    <row r="270" spans="1:9" ht="10.5" customHeight="1" x14ac:dyDescent="0.2">
      <c r="A270" s="2"/>
      <c r="B270" s="37" t="s">
        <v>219</v>
      </c>
      <c r="C270" s="301">
        <v>1076515.5199999991</v>
      </c>
      <c r="D270" s="302"/>
      <c r="E270" s="302">
        <v>3010.49</v>
      </c>
      <c r="F270" s="239">
        <v>-2.6783975565832785E-3</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-178756.11999999985</v>
      </c>
      <c r="D277" s="302">
        <v>-7</v>
      </c>
      <c r="E277" s="302">
        <v>-499.5</v>
      </c>
      <c r="F277" s="239">
        <v>-3.1294956874728053E-2</v>
      </c>
      <c r="G277" s="27"/>
      <c r="H277" s="5"/>
      <c r="I277" s="5"/>
    </row>
    <row r="278" spans="1:9" s="28" customFormat="1" ht="10.5" customHeight="1" x14ac:dyDescent="0.2">
      <c r="A278" s="54"/>
      <c r="B278" s="35" t="s">
        <v>131</v>
      </c>
      <c r="C278" s="303">
        <v>4580772.78</v>
      </c>
      <c r="D278" s="304">
        <v>4115.8800000000092</v>
      </c>
      <c r="E278" s="304">
        <v>13271.650000000001</v>
      </c>
      <c r="F278" s="237">
        <v>-2.7464649211578207E-3</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38283081.07999979</v>
      </c>
      <c r="D281" s="302">
        <v>66849.219999999972</v>
      </c>
      <c r="E281" s="302">
        <v>99906.939999999988</v>
      </c>
      <c r="F281" s="239">
        <v>-8.2053176728061894E-3</v>
      </c>
      <c r="G281" s="20"/>
      <c r="H281" s="5"/>
      <c r="I281" s="5"/>
    </row>
    <row r="282" spans="1:9" ht="10.5" customHeight="1" x14ac:dyDescent="0.2">
      <c r="A282" s="2"/>
      <c r="B282" s="37" t="s">
        <v>133</v>
      </c>
      <c r="C282" s="301">
        <v>2327874.8299999805</v>
      </c>
      <c r="D282" s="302">
        <v>1217.0000000000002</v>
      </c>
      <c r="E282" s="302">
        <v>10022.02</v>
      </c>
      <c r="F282" s="239">
        <v>2.8855058562335945E-3</v>
      </c>
      <c r="G282" s="20"/>
      <c r="H282" s="5"/>
      <c r="I282" s="5"/>
    </row>
    <row r="283" spans="1:9" ht="10.5" customHeight="1" x14ac:dyDescent="0.2">
      <c r="A283" s="2"/>
      <c r="B283" s="37" t="s">
        <v>134</v>
      </c>
      <c r="C283" s="301">
        <v>154247.76999999984</v>
      </c>
      <c r="D283" s="302">
        <v>85046.839999999778</v>
      </c>
      <c r="E283" s="302">
        <v>242.36</v>
      </c>
      <c r="F283" s="239">
        <v>8.1702580295926142E-2</v>
      </c>
      <c r="G283" s="20"/>
      <c r="H283" s="5"/>
      <c r="I283" s="5"/>
    </row>
    <row r="284" spans="1:9" ht="10.5" customHeight="1" x14ac:dyDescent="0.2">
      <c r="A284" s="2"/>
      <c r="B284" s="37" t="s">
        <v>220</v>
      </c>
      <c r="C284" s="301">
        <v>208166.23</v>
      </c>
      <c r="D284" s="302"/>
      <c r="E284" s="302">
        <v>1303.4100000000001</v>
      </c>
      <c r="F284" s="239">
        <v>-0.10068664338872979</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-1082199.8000000003</v>
      </c>
      <c r="D289" s="302"/>
      <c r="E289" s="302">
        <v>-3047.2200000000003</v>
      </c>
      <c r="F289" s="239">
        <v>-6.6318853746608619E-3</v>
      </c>
      <c r="G289" s="20"/>
      <c r="H289" s="5"/>
      <c r="I289" s="5"/>
    </row>
    <row r="290" spans="1:9" ht="10.5" customHeight="1" x14ac:dyDescent="0.2">
      <c r="A290" s="2"/>
      <c r="B290" s="35" t="s">
        <v>135</v>
      </c>
      <c r="C290" s="303">
        <v>39894430.099999778</v>
      </c>
      <c r="D290" s="304">
        <v>153113.05999999976</v>
      </c>
      <c r="E290" s="304">
        <v>108467.51</v>
      </c>
      <c r="F290" s="237">
        <v>-7.8314313120946277E-3</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175520.47000000023</v>
      </c>
      <c r="D293" s="302">
        <v>750.93999999999994</v>
      </c>
      <c r="E293" s="302">
        <v>364.24</v>
      </c>
      <c r="F293" s="239">
        <v>-7.3898697177555372E-2</v>
      </c>
      <c r="G293" s="20"/>
      <c r="H293" s="5"/>
      <c r="I293" s="5"/>
    </row>
    <row r="294" spans="1:9" ht="10.5" customHeight="1" x14ac:dyDescent="0.2">
      <c r="A294" s="2"/>
      <c r="B294" s="37" t="s">
        <v>221</v>
      </c>
      <c r="C294" s="301">
        <v>1676.62</v>
      </c>
      <c r="D294" s="302"/>
      <c r="E294" s="302"/>
      <c r="F294" s="239">
        <v>-0.13066337588534815</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-1891.0700000000002</v>
      </c>
      <c r="D298" s="302"/>
      <c r="E298" s="302">
        <v>-4.5</v>
      </c>
      <c r="F298" s="239">
        <v>-0.10056123662306771</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175556.02000000022</v>
      </c>
      <c r="D300" s="304">
        <v>750.93999999999994</v>
      </c>
      <c r="E300" s="304">
        <v>359.74</v>
      </c>
      <c r="F300" s="237">
        <v>-7.4571092511092285E-2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25085.710000000014</v>
      </c>
      <c r="D303" s="302">
        <v>129.22</v>
      </c>
      <c r="E303" s="302"/>
      <c r="F303" s="239">
        <v>0.1181566382347492</v>
      </c>
      <c r="G303" s="56"/>
      <c r="H303" s="5"/>
      <c r="I303" s="5"/>
    </row>
    <row r="304" spans="1:9" s="57" customFormat="1" ht="10.5" customHeight="1" x14ac:dyDescent="0.2">
      <c r="A304" s="6"/>
      <c r="B304" s="16" t="s">
        <v>222</v>
      </c>
      <c r="C304" s="306">
        <v>27.5</v>
      </c>
      <c r="D304" s="307"/>
      <c r="E304" s="307"/>
      <c r="F304" s="182">
        <v>0.10000000000000009</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-438.58</v>
      </c>
      <c r="D309" s="307"/>
      <c r="E309" s="307"/>
      <c r="F309" s="182">
        <v>0.11173637515842838</v>
      </c>
      <c r="G309" s="56"/>
      <c r="H309" s="5"/>
    </row>
    <row r="310" spans="1:9" s="57" customFormat="1" ht="10.5" customHeight="1" x14ac:dyDescent="0.2">
      <c r="A310" s="6"/>
      <c r="B310" s="35" t="s">
        <v>142</v>
      </c>
      <c r="C310" s="308">
        <v>24674.630000000012</v>
      </c>
      <c r="D310" s="309">
        <v>129.22</v>
      </c>
      <c r="E310" s="309"/>
      <c r="F310" s="182">
        <v>0.11825085269322377</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34.040000000000006</v>
      </c>
      <c r="D313" s="307"/>
      <c r="E313" s="307"/>
      <c r="F313" s="182"/>
      <c r="G313" s="56"/>
      <c r="H313" s="5"/>
      <c r="I313" s="57"/>
    </row>
    <row r="314" spans="1:9" s="57" customFormat="1" ht="10.5" customHeight="1" x14ac:dyDescent="0.2">
      <c r="A314" s="6"/>
      <c r="B314" s="37" t="s">
        <v>179</v>
      </c>
      <c r="C314" s="306">
        <v>145.26</v>
      </c>
      <c r="D314" s="307"/>
      <c r="E314" s="307"/>
      <c r="F314" s="182">
        <v>-0.5</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-13.16</v>
      </c>
      <c r="D318" s="307"/>
      <c r="E318" s="307"/>
      <c r="F318" s="182"/>
      <c r="G318" s="59"/>
      <c r="H318" s="5"/>
    </row>
    <row r="319" spans="1:9" s="60" customFormat="1" ht="10.5" customHeight="1" x14ac:dyDescent="0.2">
      <c r="A319" s="24"/>
      <c r="B319" s="35" t="s">
        <v>143</v>
      </c>
      <c r="C319" s="308">
        <v>166.14000000000001</v>
      </c>
      <c r="D319" s="309"/>
      <c r="E319" s="309"/>
      <c r="F319" s="183">
        <v>-0.64697632909778591</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50810</v>
      </c>
      <c r="D321" s="309"/>
      <c r="E321" s="309">
        <v>30</v>
      </c>
      <c r="F321" s="183">
        <v>-0.20235478806907381</v>
      </c>
      <c r="G321" s="56"/>
      <c r="H321" s="5"/>
    </row>
    <row r="322" spans="1:9" s="60" customFormat="1" ht="10.5" customHeight="1" x14ac:dyDescent="0.2">
      <c r="A322" s="6"/>
      <c r="B322" s="35" t="s">
        <v>467</v>
      </c>
      <c r="C322" s="306">
        <v>50810</v>
      </c>
      <c r="D322" s="307"/>
      <c r="E322" s="307">
        <v>30</v>
      </c>
      <c r="F322" s="182">
        <v>-0.20235478806907381</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217.96</v>
      </c>
      <c r="D324" s="307"/>
      <c r="E324" s="307"/>
      <c r="F324" s="182">
        <v>0.16981537140403602</v>
      </c>
      <c r="G324" s="56"/>
      <c r="H324" s="5"/>
      <c r="I324" s="57"/>
    </row>
    <row r="325" spans="1:9" s="57" customFormat="1" ht="10.5" customHeight="1" x14ac:dyDescent="0.2">
      <c r="A325" s="6"/>
      <c r="B325" s="37" t="s">
        <v>224</v>
      </c>
      <c r="C325" s="306">
        <v>397.75</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615.71</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56860.809999999983</v>
      </c>
      <c r="D331" s="307"/>
      <c r="E331" s="307">
        <v>551.35</v>
      </c>
      <c r="F331" s="182">
        <v>-0.15348034318841319</v>
      </c>
      <c r="G331" s="56"/>
      <c r="H331" s="5"/>
    </row>
    <row r="332" spans="1:9" s="60" customFormat="1" ht="11.25" customHeight="1" x14ac:dyDescent="0.2">
      <c r="A332" s="6"/>
      <c r="B332" s="37" t="s">
        <v>126</v>
      </c>
      <c r="C332" s="306">
        <v>564.45000000000005</v>
      </c>
      <c r="D332" s="307"/>
      <c r="E332" s="307"/>
      <c r="F332" s="182"/>
      <c r="G332" s="56"/>
      <c r="H332" s="5"/>
      <c r="I332" s="57"/>
    </row>
    <row r="333" spans="1:9" s="57" customFormat="1" ht="10.5" customHeight="1" x14ac:dyDescent="0.2">
      <c r="A333" s="6"/>
      <c r="B333" s="37" t="s">
        <v>127</v>
      </c>
      <c r="C333" s="306">
        <v>3691.8999999999996</v>
      </c>
      <c r="D333" s="307"/>
      <c r="E333" s="307"/>
      <c r="F333" s="182"/>
      <c r="G333" s="56"/>
      <c r="H333" s="5"/>
    </row>
    <row r="334" spans="1:9" s="57" customFormat="1" ht="10.5" customHeight="1" x14ac:dyDescent="0.2">
      <c r="A334" s="6"/>
      <c r="B334" s="37" t="s">
        <v>133</v>
      </c>
      <c r="C334" s="306">
        <v>10780.640000000001</v>
      </c>
      <c r="D334" s="307"/>
      <c r="E334" s="307"/>
      <c r="F334" s="182">
        <v>-6.0094577817456307E-2</v>
      </c>
      <c r="G334" s="56"/>
      <c r="H334" s="5"/>
    </row>
    <row r="335" spans="1:9" s="57" customFormat="1" ht="10.5" customHeight="1" x14ac:dyDescent="0.2">
      <c r="A335" s="6"/>
      <c r="B335" s="37" t="s">
        <v>134</v>
      </c>
      <c r="C335" s="306">
        <v>1528.1399999999999</v>
      </c>
      <c r="D335" s="307"/>
      <c r="E335" s="307"/>
      <c r="F335" s="182">
        <v>0.28667053979640822</v>
      </c>
      <c r="G335" s="56"/>
      <c r="H335" s="5"/>
    </row>
    <row r="336" spans="1:9" s="57" customFormat="1" ht="10.5" customHeight="1" x14ac:dyDescent="0.2">
      <c r="A336" s="6"/>
      <c r="B336" s="37" t="s">
        <v>24</v>
      </c>
      <c r="C336" s="306">
        <v>85426.170000000056</v>
      </c>
      <c r="D336" s="307"/>
      <c r="E336" s="307"/>
      <c r="F336" s="182">
        <v>3.1897611067444709E-2</v>
      </c>
      <c r="G336" s="56"/>
      <c r="H336" s="5"/>
    </row>
    <row r="337" spans="1:9" s="57" customFormat="1" ht="10.5" customHeight="1" x14ac:dyDescent="0.2">
      <c r="A337" s="6"/>
      <c r="B337" s="37" t="s">
        <v>138</v>
      </c>
      <c r="C337" s="306">
        <v>890.38</v>
      </c>
      <c r="D337" s="307"/>
      <c r="E337" s="307"/>
      <c r="F337" s="182"/>
      <c r="G337" s="56"/>
      <c r="H337" s="5"/>
    </row>
    <row r="338" spans="1:9" s="57" customFormat="1" ht="10.5" customHeight="1" x14ac:dyDescent="0.2">
      <c r="A338" s="6"/>
      <c r="B338" s="37" t="s">
        <v>34</v>
      </c>
      <c r="C338" s="306">
        <v>3704.6100000000006</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18799.21</v>
      </c>
      <c r="D340" s="307"/>
      <c r="E340" s="307">
        <v>198.75</v>
      </c>
      <c r="F340" s="182">
        <v>-0.14410818927112778</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57</v>
      </c>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200</v>
      </c>
      <c r="D344" s="307"/>
      <c r="E344" s="307"/>
      <c r="F344" s="182">
        <v>-0.2592592592592593</v>
      </c>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-6106.8</v>
      </c>
      <c r="D347" s="309"/>
      <c r="E347" s="309">
        <v>-23.5</v>
      </c>
      <c r="F347" s="183">
        <v>-8.3573564876022521E-2</v>
      </c>
      <c r="G347" s="59"/>
    </row>
    <row r="348" spans="1:9" s="60" customFormat="1" ht="10.5" customHeight="1" x14ac:dyDescent="0.2">
      <c r="A348" s="24"/>
      <c r="B348" s="35" t="s">
        <v>246</v>
      </c>
      <c r="C348" s="308">
        <v>176420.51000000007</v>
      </c>
      <c r="D348" s="309"/>
      <c r="E348" s="309">
        <v>726.6</v>
      </c>
      <c r="F348" s="183">
        <v>-0.1152892785576517</v>
      </c>
      <c r="G348" s="56"/>
      <c r="H348" s="5"/>
    </row>
    <row r="349" spans="1:9" s="60" customFormat="1" ht="10.5" customHeight="1" x14ac:dyDescent="0.2">
      <c r="A349" s="6"/>
      <c r="B349" s="35" t="s">
        <v>8</v>
      </c>
      <c r="C349" s="306">
        <v>44903445.88999977</v>
      </c>
      <c r="D349" s="307">
        <v>158109.09999999974</v>
      </c>
      <c r="E349" s="307">
        <v>122855.49999999999</v>
      </c>
      <c r="F349" s="182">
        <v>-8.2804130144927823E-3</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538257.01</v>
      </c>
      <c r="D352" s="307">
        <v>180432.89000000013</v>
      </c>
      <c r="E352" s="307">
        <v>2542.8099999999995</v>
      </c>
      <c r="F352" s="182">
        <v>-0.12167245680818328</v>
      </c>
      <c r="G352" s="59"/>
      <c r="H352" s="5"/>
    </row>
    <row r="353" spans="1:9" s="60" customFormat="1" ht="10.5" customHeight="1" x14ac:dyDescent="0.2">
      <c r="A353" s="24"/>
      <c r="B353" s="37" t="s">
        <v>442</v>
      </c>
      <c r="C353" s="306">
        <v>383.61</v>
      </c>
      <c r="D353" s="307">
        <v>119.91</v>
      </c>
      <c r="E353" s="307">
        <v>5.76</v>
      </c>
      <c r="F353" s="182">
        <v>-0.6791056012848824</v>
      </c>
      <c r="G353" s="59"/>
      <c r="H353" s="5"/>
    </row>
    <row r="354" spans="1:9" s="60" customFormat="1" ht="10.5" customHeight="1" x14ac:dyDescent="0.2">
      <c r="A354" s="24"/>
      <c r="B354" s="37" t="s">
        <v>147</v>
      </c>
      <c r="C354" s="306">
        <v>1597.549999999997</v>
      </c>
      <c r="D354" s="307">
        <v>560.18000000000006</v>
      </c>
      <c r="E354" s="307"/>
      <c r="F354" s="182">
        <v>-0.18959158723475455</v>
      </c>
      <c r="G354" s="59"/>
      <c r="H354" s="5"/>
    </row>
    <row r="355" spans="1:9" s="60" customFormat="1" ht="10.5" customHeight="1" x14ac:dyDescent="0.2">
      <c r="A355" s="24"/>
      <c r="B355" s="37" t="s">
        <v>148</v>
      </c>
      <c r="C355" s="306">
        <v>10350.169999999984</v>
      </c>
      <c r="D355" s="307">
        <v>2711.0099999999929</v>
      </c>
      <c r="E355" s="307">
        <v>22.680000000000003</v>
      </c>
      <c r="F355" s="182">
        <v>-0.11634965341839054</v>
      </c>
      <c r="G355" s="59"/>
      <c r="H355" s="5"/>
    </row>
    <row r="356" spans="1:9" s="60" customFormat="1" ht="10.5" customHeight="1" x14ac:dyDescent="0.2">
      <c r="A356" s="24"/>
      <c r="B356" s="37" t="s">
        <v>125</v>
      </c>
      <c r="C356" s="306">
        <v>4206.1700000000073</v>
      </c>
      <c r="D356" s="307">
        <v>1130.2300000000007</v>
      </c>
      <c r="E356" s="307">
        <v>32.43</v>
      </c>
      <c r="F356" s="182">
        <v>2.5102542668229644E-2</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872.85000000000059</v>
      </c>
      <c r="D358" s="307">
        <v>-4.4000000000000004</v>
      </c>
      <c r="E358" s="307"/>
      <c r="F358" s="182">
        <v>-0.12217271931853602</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-28993</v>
      </c>
      <c r="D360" s="307">
        <v>-71</v>
      </c>
      <c r="E360" s="307">
        <v>-126</v>
      </c>
      <c r="F360" s="182">
        <v>-4.464874126795837E-2</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526674.36</v>
      </c>
      <c r="D363" s="312">
        <v>184878.82000000012</v>
      </c>
      <c r="E363" s="312">
        <v>2477.6799999999998</v>
      </c>
      <c r="F363" s="184">
        <v>-0.12577851122044947</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31.3.2024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6353098.3300000392</v>
      </c>
      <c r="D377" s="309">
        <v>808.84</v>
      </c>
      <c r="E377" s="309">
        <v>21575.059999999998</v>
      </c>
      <c r="F377" s="183">
        <v>-5.192954712629172E-2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134815.31</v>
      </c>
      <c r="D383" s="313">
        <v>134815.31</v>
      </c>
      <c r="E383" s="313"/>
      <c r="F383" s="185">
        <v>-0.41809762928041916</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34</v>
      </c>
      <c r="D386" s="307"/>
      <c r="E386" s="307"/>
      <c r="F386" s="182"/>
      <c r="G386" s="66"/>
      <c r="H386" s="5"/>
    </row>
    <row r="387" spans="1:11" s="57" customFormat="1" ht="10.5" customHeight="1" x14ac:dyDescent="0.2">
      <c r="A387" s="6"/>
      <c r="B387" s="37" t="s">
        <v>79</v>
      </c>
      <c r="C387" s="306">
        <v>8727.39</v>
      </c>
      <c r="D387" s="307"/>
      <c r="E387" s="307">
        <v>2</v>
      </c>
      <c r="F387" s="182">
        <v>0.1806534090909091</v>
      </c>
      <c r="G387" s="56"/>
      <c r="H387" s="5"/>
    </row>
    <row r="388" spans="1:11" s="57" customFormat="1" ht="10.5" customHeight="1" x14ac:dyDescent="0.2">
      <c r="A388" s="6"/>
      <c r="B388" s="16" t="s">
        <v>432</v>
      </c>
      <c r="C388" s="306">
        <v>616253.46000002325</v>
      </c>
      <c r="D388" s="313"/>
      <c r="E388" s="313">
        <v>1433.7</v>
      </c>
      <c r="F388" s="185">
        <v>-3.4794911633415415E-2</v>
      </c>
      <c r="G388" s="59"/>
      <c r="H388" s="5"/>
    </row>
    <row r="389" spans="1:11" s="57" customFormat="1" ht="10.5" customHeight="1" x14ac:dyDescent="0.2">
      <c r="A389" s="6"/>
      <c r="B389" s="563" t="s">
        <v>440</v>
      </c>
      <c r="C389" s="306">
        <v>848.25000000000011</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18579.150000000001</v>
      </c>
      <c r="D391" s="313"/>
      <c r="E391" s="313">
        <v>295.86</v>
      </c>
      <c r="F391" s="185">
        <v>-0.31982052398181826</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171.79999999999939</v>
      </c>
      <c r="D393" s="313"/>
      <c r="E393" s="313"/>
      <c r="F393" s="185">
        <v>-0.11534500514933033</v>
      </c>
      <c r="G393" s="59"/>
      <c r="H393" s="5"/>
    </row>
    <row r="394" spans="1:11" s="60" customFormat="1" ht="10.5" customHeight="1" x14ac:dyDescent="0.2">
      <c r="A394" s="6"/>
      <c r="B394" s="16" t="s">
        <v>280</v>
      </c>
      <c r="C394" s="306">
        <v>-688660.40999999817</v>
      </c>
      <c r="D394" s="313"/>
      <c r="E394" s="313">
        <v>-1663.4299999999998</v>
      </c>
      <c r="F394" s="185">
        <v>-3.5722304487620038E-2</v>
      </c>
      <c r="G394" s="56"/>
      <c r="H394" s="5"/>
      <c r="J394" s="57"/>
      <c r="K394" s="57"/>
    </row>
    <row r="395" spans="1:11" s="57" customFormat="1" x14ac:dyDescent="0.2">
      <c r="A395" s="6"/>
      <c r="B395" s="29" t="s">
        <v>156</v>
      </c>
      <c r="C395" s="308">
        <v>6443867.2800000645</v>
      </c>
      <c r="D395" s="315">
        <v>135624.15</v>
      </c>
      <c r="E395" s="315">
        <v>21643.19</v>
      </c>
      <c r="F395" s="186">
        <v>-6.5067705095509965E-2</v>
      </c>
      <c r="G395" s="59"/>
      <c r="J395" s="60"/>
      <c r="K395" s="60"/>
    </row>
    <row r="396" spans="1:11" s="57" customFormat="1" x14ac:dyDescent="0.2">
      <c r="A396" s="24"/>
      <c r="B396" s="29" t="s">
        <v>153</v>
      </c>
      <c r="C396" s="308">
        <v>2025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3180084.2599999974</v>
      </c>
      <c r="D399" s="318"/>
      <c r="E399" s="318">
        <v>22161.039999999997</v>
      </c>
      <c r="F399" s="281">
        <v>-2.2145724611364437E-2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2440693.5999999889</v>
      </c>
      <c r="D401" s="318"/>
      <c r="E401" s="318">
        <v>3820.58</v>
      </c>
      <c r="F401" s="281">
        <v>-2.2350636379819599E-2</v>
      </c>
      <c r="G401" s="282"/>
      <c r="H401" s="283"/>
      <c r="I401" s="5"/>
    </row>
    <row r="402" spans="1:11" s="28" customFormat="1" ht="10.5" customHeight="1" x14ac:dyDescent="0.2">
      <c r="A402" s="2"/>
      <c r="B402" s="16" t="s">
        <v>258</v>
      </c>
      <c r="C402" s="317">
        <v>388.82000000000005</v>
      </c>
      <c r="D402" s="318"/>
      <c r="E402" s="318"/>
      <c r="F402" s="281">
        <v>4.0850198094013912E-2</v>
      </c>
      <c r="G402" s="282"/>
      <c r="H402" s="283"/>
      <c r="J402" s="5"/>
      <c r="K402" s="5"/>
    </row>
    <row r="403" spans="1:11" ht="10.5" customHeight="1" x14ac:dyDescent="0.2">
      <c r="A403" s="2"/>
      <c r="B403" s="67" t="s">
        <v>259</v>
      </c>
      <c r="C403" s="317">
        <v>27516.510000000002</v>
      </c>
      <c r="D403" s="318"/>
      <c r="E403" s="318"/>
      <c r="F403" s="281">
        <v>0.12552320765714642</v>
      </c>
      <c r="G403" s="282"/>
      <c r="H403" s="283"/>
      <c r="I403" s="5"/>
      <c r="J403" s="28"/>
      <c r="K403" s="28"/>
    </row>
    <row r="404" spans="1:11" ht="10.5" customHeight="1" x14ac:dyDescent="0.2">
      <c r="A404" s="2"/>
      <c r="B404" s="67" t="s">
        <v>260</v>
      </c>
      <c r="C404" s="317">
        <v>168.05</v>
      </c>
      <c r="D404" s="318"/>
      <c r="E404" s="318"/>
      <c r="F404" s="281"/>
      <c r="G404" s="282"/>
      <c r="H404" s="283"/>
      <c r="I404" s="5"/>
    </row>
    <row r="405" spans="1:11" ht="10.5" customHeight="1" x14ac:dyDescent="0.2">
      <c r="A405" s="2"/>
      <c r="B405" s="67" t="s">
        <v>261</v>
      </c>
      <c r="C405" s="317">
        <v>5673.1100000000006</v>
      </c>
      <c r="D405" s="318"/>
      <c r="E405" s="318"/>
      <c r="F405" s="281">
        <v>-6.2810160374802693E-2</v>
      </c>
      <c r="G405" s="282"/>
      <c r="H405" s="283"/>
      <c r="I405" s="5"/>
    </row>
    <row r="406" spans="1:11" ht="10.5" customHeight="1" x14ac:dyDescent="0.2">
      <c r="A406" s="2"/>
      <c r="B406" s="67" t="s">
        <v>262</v>
      </c>
      <c r="C406" s="317">
        <v>496677.71999999956</v>
      </c>
      <c r="D406" s="318"/>
      <c r="E406" s="318">
        <v>4141.67</v>
      </c>
      <c r="F406" s="281">
        <v>-9.7780347452072425E-2</v>
      </c>
      <c r="G406" s="284"/>
      <c r="H406" s="283"/>
      <c r="I406" s="5"/>
    </row>
    <row r="407" spans="1:11" ht="10.5" customHeight="1" x14ac:dyDescent="0.2">
      <c r="A407" s="2"/>
      <c r="B407" s="67" t="s">
        <v>264</v>
      </c>
      <c r="C407" s="317">
        <v>900362.24999999942</v>
      </c>
      <c r="D407" s="318"/>
      <c r="E407" s="318">
        <v>1025.53</v>
      </c>
      <c r="F407" s="281">
        <v>1.7069282130897534E-2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196.64999999999998</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124740.59999999995</v>
      </c>
      <c r="D413" s="318"/>
      <c r="E413" s="318">
        <v>510.86</v>
      </c>
      <c r="F413" s="281">
        <v>0.1154952309097097</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527807.99000000011</v>
      </c>
      <c r="D415" s="318"/>
      <c r="E415" s="318">
        <v>1125.27</v>
      </c>
      <c r="F415" s="281">
        <v>7.2170855538358447E-2</v>
      </c>
      <c r="G415" s="70"/>
      <c r="H415" s="283"/>
      <c r="I415" s="5"/>
    </row>
    <row r="416" spans="1:11" ht="13.5" customHeight="1" x14ac:dyDescent="0.2">
      <c r="A416" s="54"/>
      <c r="B416" s="29" t="s">
        <v>155</v>
      </c>
      <c r="C416" s="308">
        <v>7704309.5599999856</v>
      </c>
      <c r="D416" s="315"/>
      <c r="E416" s="315">
        <v>32784.94999999999</v>
      </c>
      <c r="F416" s="186">
        <v>-1.4713335048051501E-2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152954.58999999991</v>
      </c>
      <c r="D423" s="315"/>
      <c r="E423" s="315">
        <v>2425.7199999999998</v>
      </c>
      <c r="F423" s="186">
        <v>0.1501726184715555</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37484.15</v>
      </c>
      <c r="D425" s="313"/>
      <c r="E425" s="313">
        <v>252.12</v>
      </c>
      <c r="F425" s="185">
        <v>-0.53139124761267897</v>
      </c>
      <c r="G425" s="69"/>
      <c r="H425" s="5"/>
      <c r="I425" s="5"/>
    </row>
    <row r="426" spans="1:9" ht="10.5" customHeight="1" x14ac:dyDescent="0.2">
      <c r="A426" s="2"/>
      <c r="B426" s="75" t="s">
        <v>159</v>
      </c>
      <c r="C426" s="306">
        <v>3074481.3999999994</v>
      </c>
      <c r="D426" s="313"/>
      <c r="E426" s="313">
        <v>17068.369999999995</v>
      </c>
      <c r="F426" s="185">
        <v>3.6923632107415782E-2</v>
      </c>
      <c r="G426" s="69"/>
      <c r="H426" s="5"/>
      <c r="I426" s="5"/>
    </row>
    <row r="427" spans="1:9" ht="10.5" customHeight="1" x14ac:dyDescent="0.2">
      <c r="A427" s="2"/>
      <c r="B427" s="75" t="s">
        <v>26</v>
      </c>
      <c r="C427" s="306">
        <v>3024452.470000003</v>
      </c>
      <c r="D427" s="313"/>
      <c r="E427" s="313">
        <v>9516.77</v>
      </c>
      <c r="F427" s="185">
        <v>3.1494013002819621E-3</v>
      </c>
      <c r="G427" s="69"/>
      <c r="H427" s="5"/>
      <c r="I427" s="5"/>
    </row>
    <row r="428" spans="1:9" ht="10.5" customHeight="1" x14ac:dyDescent="0.2">
      <c r="A428" s="2"/>
      <c r="B428" s="75" t="s">
        <v>27</v>
      </c>
      <c r="C428" s="306">
        <v>8495818.4399999976</v>
      </c>
      <c r="D428" s="313"/>
      <c r="E428" s="313">
        <v>24779.479999999996</v>
      </c>
      <c r="F428" s="185">
        <v>4.1954398151252903E-2</v>
      </c>
      <c r="G428" s="69"/>
      <c r="H428" s="5"/>
      <c r="I428" s="5"/>
    </row>
    <row r="429" spans="1:9" ht="10.5" customHeight="1" x14ac:dyDescent="0.2">
      <c r="A429" s="2"/>
      <c r="B429" s="75" t="s">
        <v>274</v>
      </c>
      <c r="C429" s="306">
        <v>472370.87999999995</v>
      </c>
      <c r="D429" s="313"/>
      <c r="E429" s="313">
        <v>1333.8</v>
      </c>
      <c r="F429" s="185">
        <v>2.8159350929393145E-2</v>
      </c>
      <c r="G429" s="69"/>
      <c r="H429" s="5"/>
      <c r="I429" s="5"/>
    </row>
    <row r="430" spans="1:9" ht="10.5" customHeight="1" x14ac:dyDescent="0.2">
      <c r="A430" s="2"/>
      <c r="B430" s="75" t="s">
        <v>273</v>
      </c>
      <c r="C430" s="306">
        <v>900</v>
      </c>
      <c r="D430" s="313"/>
      <c r="E430" s="313"/>
      <c r="F430" s="185"/>
      <c r="G430" s="69"/>
      <c r="H430" s="5"/>
      <c r="I430" s="5"/>
    </row>
    <row r="431" spans="1:9" ht="10.5" hidden="1" customHeight="1" x14ac:dyDescent="0.2">
      <c r="A431" s="2"/>
      <c r="B431" s="75" t="s">
        <v>49</v>
      </c>
      <c r="C431" s="306">
        <v>57971</v>
      </c>
      <c r="D431" s="313"/>
      <c r="E431" s="313"/>
      <c r="F431" s="185">
        <v>-0.61758750495158588</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64665.650000000016</v>
      </c>
      <c r="D434" s="313"/>
      <c r="E434" s="313">
        <v>344.9</v>
      </c>
      <c r="F434" s="185">
        <v>4.1854868087016328E-2</v>
      </c>
      <c r="G434" s="69"/>
      <c r="H434" s="5"/>
      <c r="I434" s="5"/>
    </row>
    <row r="435" spans="1:10" ht="10.5" customHeight="1" x14ac:dyDescent="0.2">
      <c r="A435" s="2"/>
      <c r="B435" s="37" t="s">
        <v>280</v>
      </c>
      <c r="C435" s="306">
        <v>-201931.70999999961</v>
      </c>
      <c r="D435" s="313"/>
      <c r="E435" s="313">
        <v>-618</v>
      </c>
      <c r="F435" s="185">
        <v>2.9296707746435446E-2</v>
      </c>
      <c r="G435" s="70"/>
      <c r="H435" s="5"/>
      <c r="I435" s="5"/>
    </row>
    <row r="436" spans="1:10" ht="10.5" customHeight="1" x14ac:dyDescent="0.2">
      <c r="A436" s="54"/>
      <c r="B436" s="35" t="s">
        <v>160</v>
      </c>
      <c r="C436" s="308">
        <v>15026212.279999999</v>
      </c>
      <c r="D436" s="315"/>
      <c r="E436" s="315">
        <v>52677.440000000002</v>
      </c>
      <c r="F436" s="186">
        <v>2.2845816686456022E-2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-12.0055</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31.511880000000001</v>
      </c>
      <c r="D442" s="313"/>
      <c r="E442" s="313"/>
      <c r="F442" s="185"/>
      <c r="G442" s="79"/>
      <c r="H442" s="5"/>
      <c r="I442" s="5"/>
    </row>
    <row r="443" spans="1:10" ht="13.5" customHeight="1" x14ac:dyDescent="0.2">
      <c r="A443" s="77"/>
      <c r="B443" s="73" t="s">
        <v>158</v>
      </c>
      <c r="C443" s="308">
        <v>490321.83</v>
      </c>
      <c r="D443" s="315"/>
      <c r="E443" s="315"/>
      <c r="F443" s="186">
        <v>0.27417671916934916</v>
      </c>
      <c r="G443" s="69"/>
      <c r="H443" s="5"/>
      <c r="I443" s="80"/>
    </row>
    <row r="444" spans="1:10" s="80" customFormat="1" ht="12.75" x14ac:dyDescent="0.2">
      <c r="A444" s="2"/>
      <c r="B444" s="78" t="s">
        <v>161</v>
      </c>
      <c r="C444" s="306">
        <v>15669508.206379998</v>
      </c>
      <c r="D444" s="313"/>
      <c r="E444" s="313">
        <v>55103.16</v>
      </c>
      <c r="F444" s="185">
        <v>3.0021154339171741E-2</v>
      </c>
      <c r="G444" s="69"/>
      <c r="H444" s="5"/>
      <c r="I444" s="5"/>
    </row>
    <row r="445" spans="1:10" ht="10.5" hidden="1" customHeight="1" x14ac:dyDescent="0.2">
      <c r="A445" s="2"/>
      <c r="B445" s="76" t="s">
        <v>80</v>
      </c>
      <c r="C445" s="306"/>
      <c r="D445" s="313"/>
      <c r="E445" s="313"/>
      <c r="F445" s="185"/>
      <c r="G445" s="69"/>
      <c r="H445" s="5"/>
      <c r="I445" s="5"/>
      <c r="J445" s="83"/>
    </row>
    <row r="446" spans="1:10" hidden="1" x14ac:dyDescent="0.2">
      <c r="A446" s="2"/>
      <c r="B446" s="76" t="s">
        <v>81</v>
      </c>
      <c r="C446" s="306"/>
      <c r="D446" s="313"/>
      <c r="E446" s="313"/>
      <c r="F446" s="185"/>
      <c r="G446" s="69"/>
      <c r="H446" s="5"/>
      <c r="I446" s="5"/>
    </row>
    <row r="447" spans="1:10" x14ac:dyDescent="0.2">
      <c r="A447" s="2"/>
      <c r="B447" s="76" t="s">
        <v>78</v>
      </c>
      <c r="C447" s="306">
        <v>216049434.42000017</v>
      </c>
      <c r="D447" s="313"/>
      <c r="E447" s="313"/>
      <c r="F447" s="185">
        <v>5.8283973168053338E-2</v>
      </c>
      <c r="G447" s="69"/>
      <c r="H447" s="5"/>
      <c r="I447" s="5"/>
    </row>
    <row r="448" spans="1:10" x14ac:dyDescent="0.2">
      <c r="A448" s="2"/>
      <c r="B448" s="76" t="s">
        <v>76</v>
      </c>
      <c r="C448" s="306">
        <v>965766467.06000125</v>
      </c>
      <c r="D448" s="313"/>
      <c r="E448" s="313"/>
      <c r="F448" s="185">
        <v>0.10415566005544163</v>
      </c>
      <c r="G448" s="69"/>
      <c r="H448" s="5"/>
      <c r="I448" s="5"/>
    </row>
    <row r="449" spans="1:10" x14ac:dyDescent="0.2">
      <c r="A449" s="2"/>
      <c r="B449" s="76" t="s">
        <v>77</v>
      </c>
      <c r="C449" s="306"/>
      <c r="D449" s="313"/>
      <c r="E449" s="313"/>
      <c r="F449" s="185"/>
      <c r="G449" s="69"/>
      <c r="H449" s="5"/>
      <c r="I449" s="5"/>
    </row>
    <row r="450" spans="1:10" ht="12" x14ac:dyDescent="0.2">
      <c r="A450" s="2"/>
      <c r="B450" s="83" t="s">
        <v>276</v>
      </c>
      <c r="C450" s="308">
        <v>1181815901.4800014</v>
      </c>
      <c r="D450" s="315"/>
      <c r="E450" s="315"/>
      <c r="F450" s="186">
        <v>9.546987882620428E-2</v>
      </c>
      <c r="G450" s="70"/>
      <c r="H450" s="5"/>
      <c r="I450" s="5"/>
    </row>
    <row r="451" spans="1:10" ht="12.75" x14ac:dyDescent="0.2">
      <c r="A451" s="54"/>
      <c r="B451" s="52" t="s">
        <v>157</v>
      </c>
      <c r="C451" s="308">
        <v>1257065731.7763817</v>
      </c>
      <c r="D451" s="315">
        <v>135624.15</v>
      </c>
      <c r="E451" s="315">
        <v>234864.47999999995</v>
      </c>
      <c r="F451" s="186">
        <v>8.8720847152299331E-2</v>
      </c>
      <c r="G451" s="69"/>
      <c r="H451" s="5"/>
      <c r="I451" s="28"/>
    </row>
    <row r="452" spans="1:10" ht="10.5" customHeight="1" x14ac:dyDescent="0.2">
      <c r="A452" s="2"/>
      <c r="B452" s="167" t="s">
        <v>181</v>
      </c>
      <c r="C452" s="319"/>
      <c r="D452" s="320"/>
      <c r="E452" s="320"/>
      <c r="F452" s="240"/>
      <c r="G452" s="69"/>
      <c r="H452" s="5"/>
      <c r="I452" s="5"/>
    </row>
    <row r="453" spans="1:10" ht="10.5" customHeight="1" x14ac:dyDescent="0.2">
      <c r="A453" s="2"/>
      <c r="B453" s="168" t="s">
        <v>182</v>
      </c>
      <c r="C453" s="321"/>
      <c r="D453" s="322"/>
      <c r="E453" s="322"/>
      <c r="F453" s="194"/>
      <c r="G453" s="70"/>
      <c r="H453" s="5"/>
      <c r="I453" s="5"/>
    </row>
    <row r="454" spans="1:10" s="28" customFormat="1" ht="21.75" customHeight="1" x14ac:dyDescent="0.2">
      <c r="A454" s="54"/>
      <c r="B454" s="212" t="s">
        <v>31</v>
      </c>
      <c r="C454" s="431">
        <v>1305517560.5963812</v>
      </c>
      <c r="D454" s="432"/>
      <c r="E454" s="432">
        <v>297553.01</v>
      </c>
      <c r="F454" s="433">
        <v>8.6364788734494935E-2</v>
      </c>
      <c r="G454" s="424"/>
      <c r="H454" s="5"/>
    </row>
    <row r="455" spans="1:10" s="28" customFormat="1" ht="21.75" hidden="1" customHeight="1" x14ac:dyDescent="0.2">
      <c r="A455" s="54"/>
      <c r="B455" s="76" t="s">
        <v>13</v>
      </c>
      <c r="C455" s="274"/>
      <c r="D455" s="276"/>
      <c r="E455" s="241"/>
      <c r="F455" s="425"/>
      <c r="G455" s="424"/>
      <c r="H455" s="211"/>
      <c r="I455" s="70"/>
    </row>
    <row r="456" spans="1:10" s="28" customFormat="1" hidden="1" x14ac:dyDescent="0.2">
      <c r="A456" s="54"/>
      <c r="B456" s="76" t="s">
        <v>14</v>
      </c>
      <c r="C456" s="275"/>
      <c r="D456" s="65"/>
      <c r="E456" s="241"/>
      <c r="F456" s="425"/>
      <c r="G456" s="210"/>
      <c r="H456" s="211"/>
      <c r="I456" s="70"/>
      <c r="J456" s="5"/>
    </row>
    <row r="457" spans="1:10" s="28" customFormat="1" ht="12" hidden="1" x14ac:dyDescent="0.2">
      <c r="A457" s="54"/>
      <c r="B457" s="229" t="s">
        <v>248</v>
      </c>
      <c r="C457" s="241"/>
      <c r="D457" s="241"/>
      <c r="E457" s="241"/>
      <c r="F457" s="241"/>
      <c r="G457" s="213"/>
      <c r="H457" s="211"/>
      <c r="I457" s="70"/>
      <c r="J457" s="5"/>
    </row>
    <row r="458" spans="1:10" s="28" customFormat="1" ht="21.75" customHeight="1" x14ac:dyDescent="0.2">
      <c r="A458" s="54"/>
      <c r="B458" s="265" t="s">
        <v>238</v>
      </c>
      <c r="C458" s="213"/>
      <c r="D458" s="213"/>
      <c r="E458" s="213"/>
      <c r="F458" s="213"/>
      <c r="G458" s="213"/>
      <c r="H458" s="214"/>
      <c r="I458" s="70"/>
      <c r="J458" s="5"/>
    </row>
    <row r="459" spans="1:10" s="28" customFormat="1" x14ac:dyDescent="0.2">
      <c r="A459" s="54"/>
      <c r="B459" s="265" t="s">
        <v>251</v>
      </c>
      <c r="C459" s="213"/>
      <c r="D459" s="213"/>
      <c r="E459" s="213"/>
      <c r="F459" s="213"/>
      <c r="G459" s="213"/>
      <c r="H459" s="214"/>
      <c r="I459" s="70"/>
    </row>
    <row r="460" spans="1:10" s="28" customFormat="1" x14ac:dyDescent="0.2">
      <c r="A460" s="54"/>
      <c r="B460" s="265" t="s">
        <v>376</v>
      </c>
      <c r="C460" s="213"/>
      <c r="D460" s="213"/>
      <c r="E460" s="213"/>
      <c r="F460" s="213"/>
      <c r="G460" s="213"/>
      <c r="H460" s="214"/>
      <c r="I460" s="70"/>
    </row>
    <row r="461" spans="1:10" s="28" customFormat="1" x14ac:dyDescent="0.2">
      <c r="A461" s="54"/>
      <c r="B461" s="265" t="s">
        <v>282</v>
      </c>
      <c r="C461" s="213"/>
      <c r="D461" s="213"/>
      <c r="E461" s="213"/>
      <c r="F461" s="213"/>
      <c r="G461" s="213"/>
      <c r="H461" s="214"/>
      <c r="I461" s="70"/>
    </row>
    <row r="462" spans="1:10" s="28" customFormat="1" x14ac:dyDescent="0.2">
      <c r="A462" s="54"/>
      <c r="B462" s="265"/>
      <c r="C462" s="213"/>
      <c r="D462" s="213"/>
      <c r="E462" s="213"/>
      <c r="F462" s="213"/>
      <c r="G462" s="5"/>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31.3.2024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626"/>
      <c r="C467" s="663"/>
      <c r="D467" s="87"/>
      <c r="E467" s="88" t="s">
        <v>6</v>
      </c>
      <c r="F467" s="339" t="str">
        <f>CUMUL_Maladie_mnt!$H$5</f>
        <v>PCAP</v>
      </c>
      <c r="G467" s="199"/>
      <c r="H467" s="89"/>
      <c r="I467" s="20"/>
    </row>
    <row r="468" spans="1:10" ht="12.75" x14ac:dyDescent="0.2">
      <c r="B468" s="674" t="s">
        <v>29</v>
      </c>
      <c r="C468" s="675"/>
      <c r="D468" s="90"/>
      <c r="E468" s="301"/>
      <c r="F468" s="239"/>
      <c r="G468" s="199"/>
      <c r="H468" s="90"/>
      <c r="I468" s="20"/>
    </row>
    <row r="469" spans="1:10" ht="12.75" customHeight="1" x14ac:dyDescent="0.2">
      <c r="B469" s="647"/>
      <c r="C469" s="669"/>
      <c r="D469" s="90"/>
      <c r="E469" s="301"/>
      <c r="F469" s="239"/>
      <c r="G469" s="200"/>
      <c r="H469" s="90"/>
      <c r="I469" s="20"/>
    </row>
    <row r="470" spans="1:10" ht="12.75" customHeight="1" x14ac:dyDescent="0.2">
      <c r="A470" s="91"/>
      <c r="B470" s="649" t="s">
        <v>74</v>
      </c>
      <c r="C470" s="672"/>
      <c r="D470" s="93"/>
      <c r="E470" s="303"/>
      <c r="F470" s="237"/>
      <c r="G470" s="199"/>
      <c r="H470" s="93"/>
      <c r="I470" s="94"/>
    </row>
    <row r="471" spans="1:10" s="95" customFormat="1" ht="12.75" customHeight="1" x14ac:dyDescent="0.2">
      <c r="A471" s="6"/>
      <c r="B471" s="647"/>
      <c r="C471" s="669"/>
      <c r="D471" s="90"/>
      <c r="E471" s="301"/>
      <c r="F471" s="239"/>
      <c r="G471" s="200"/>
      <c r="H471" s="90"/>
      <c r="I471" s="20"/>
      <c r="J471" s="104"/>
    </row>
    <row r="472" spans="1:10" ht="12.75" customHeight="1" x14ac:dyDescent="0.2">
      <c r="A472" s="91"/>
      <c r="B472" s="92" t="s">
        <v>73</v>
      </c>
      <c r="C472" s="172"/>
      <c r="D472" s="93"/>
      <c r="E472" s="303">
        <v>92713182.986425638</v>
      </c>
      <c r="F472" s="237">
        <v>4.8206648395334062E-2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45" t="s">
        <v>410</v>
      </c>
      <c r="C474" s="673"/>
      <c r="D474" s="90"/>
      <c r="E474" s="303">
        <v>19624481.855582248</v>
      </c>
      <c r="F474" s="237">
        <v>-6.3631751067274589E-2</v>
      </c>
      <c r="G474" s="201"/>
      <c r="H474" s="90"/>
      <c r="I474" s="20"/>
      <c r="J474" s="104"/>
    </row>
    <row r="475" spans="1:10" ht="18" customHeight="1" x14ac:dyDescent="0.2">
      <c r="B475" s="639" t="s">
        <v>72</v>
      </c>
      <c r="C475" s="671"/>
      <c r="D475" s="90"/>
      <c r="E475" s="301"/>
      <c r="F475" s="239"/>
      <c r="G475" s="201"/>
      <c r="H475" s="90"/>
      <c r="I475" s="20"/>
      <c r="J475" s="104"/>
    </row>
    <row r="476" spans="1:10" ht="18" customHeight="1" x14ac:dyDescent="0.2">
      <c r="B476" s="421" t="s">
        <v>404</v>
      </c>
      <c r="C476" s="404"/>
      <c r="D476" s="90"/>
      <c r="E476" s="301">
        <v>19545140.179456249</v>
      </c>
      <c r="F476" s="239">
        <v>-6.3758636908540112E-2</v>
      </c>
      <c r="G476" s="201"/>
      <c r="H476" s="90"/>
      <c r="I476" s="20"/>
      <c r="J476" s="104"/>
    </row>
    <row r="477" spans="1:10" ht="18" customHeight="1" x14ac:dyDescent="0.2">
      <c r="B477" s="421" t="s">
        <v>407</v>
      </c>
      <c r="C477" s="404"/>
      <c r="D477" s="90"/>
      <c r="E477" s="301">
        <v>63689.450505999717</v>
      </c>
      <c r="F477" s="239">
        <v>0.27696062311639191</v>
      </c>
      <c r="G477" s="199"/>
      <c r="H477" s="90"/>
      <c r="I477" s="20"/>
      <c r="J477" s="104"/>
    </row>
    <row r="478" spans="1:10" ht="18" customHeight="1" x14ac:dyDescent="0.2">
      <c r="B478" s="421" t="s">
        <v>405</v>
      </c>
      <c r="C478" s="404"/>
      <c r="D478" s="90"/>
      <c r="E478" s="301">
        <v>15652.225619999936</v>
      </c>
      <c r="F478" s="239">
        <v>-0.51130622272158988</v>
      </c>
      <c r="G478" s="201"/>
      <c r="H478" s="90"/>
      <c r="I478" s="20"/>
      <c r="J478" s="104"/>
    </row>
    <row r="479" spans="1:10" ht="15" customHeight="1" x14ac:dyDescent="0.2">
      <c r="B479" s="624" t="s">
        <v>71</v>
      </c>
      <c r="C479" s="664"/>
      <c r="D479" s="90"/>
      <c r="E479" s="303">
        <v>58450761.272783533</v>
      </c>
      <c r="F479" s="237">
        <v>0.11992842372179746</v>
      </c>
      <c r="G479" s="199"/>
      <c r="H479" s="90"/>
      <c r="I479" s="20"/>
      <c r="J479" s="104"/>
    </row>
    <row r="480" spans="1:10" ht="15" customHeight="1" x14ac:dyDescent="0.2">
      <c r="B480" s="639" t="s">
        <v>70</v>
      </c>
      <c r="C480" s="671"/>
      <c r="D480" s="90"/>
      <c r="E480" s="301"/>
      <c r="F480" s="239"/>
      <c r="G480" s="199"/>
      <c r="H480" s="90"/>
      <c r="I480" s="20"/>
      <c r="J480" s="104"/>
    </row>
    <row r="481" spans="2:10" ht="15" customHeight="1" x14ac:dyDescent="0.2">
      <c r="B481" s="639" t="s">
        <v>361</v>
      </c>
      <c r="C481" s="671"/>
      <c r="D481" s="90"/>
      <c r="E481" s="301">
        <v>0</v>
      </c>
      <c r="F481" s="239"/>
      <c r="G481" s="199"/>
      <c r="H481" s="90"/>
      <c r="I481" s="20"/>
      <c r="J481" s="104"/>
    </row>
    <row r="482" spans="2:10" ht="15" customHeight="1" x14ac:dyDescent="0.2">
      <c r="B482" s="641" t="s">
        <v>413</v>
      </c>
      <c r="C482" s="642"/>
      <c r="D482" s="90"/>
      <c r="E482" s="301">
        <v>44951524.479999997</v>
      </c>
      <c r="F482" s="239">
        <v>0.11659150916408434</v>
      </c>
      <c r="G482" s="199"/>
      <c r="H482" s="90"/>
      <c r="I482" s="20"/>
      <c r="J482" s="104"/>
    </row>
    <row r="483" spans="2:10" ht="15" customHeight="1" x14ac:dyDescent="0.2">
      <c r="B483" s="639" t="s">
        <v>357</v>
      </c>
      <c r="C483" s="671"/>
      <c r="D483" s="90"/>
      <c r="E483" s="301">
        <v>8153206.0800000001</v>
      </c>
      <c r="F483" s="239">
        <v>0.17584898610942079</v>
      </c>
      <c r="G483" s="199"/>
      <c r="H483" s="90"/>
      <c r="I483" s="20"/>
      <c r="J483" s="104"/>
    </row>
    <row r="484" spans="2:10" ht="15" customHeight="1" x14ac:dyDescent="0.2">
      <c r="B484" s="639" t="s">
        <v>358</v>
      </c>
      <c r="C484" s="671"/>
      <c r="D484" s="90"/>
      <c r="E484" s="301">
        <v>1532677.55</v>
      </c>
      <c r="F484" s="239">
        <v>5.2773230904308521E-2</v>
      </c>
      <c r="G484" s="199"/>
      <c r="H484" s="90"/>
      <c r="I484" s="20"/>
      <c r="J484" s="104"/>
    </row>
    <row r="485" spans="2:10" ht="15" customHeight="1" x14ac:dyDescent="0.2">
      <c r="B485" s="639" t="s">
        <v>359</v>
      </c>
      <c r="C485" s="671"/>
      <c r="D485" s="90"/>
      <c r="E485" s="301">
        <v>3813353.1627835426</v>
      </c>
      <c r="F485" s="239">
        <v>7.6010937448222959E-2</v>
      </c>
      <c r="G485" s="199"/>
      <c r="H485" s="90"/>
      <c r="I485" s="20"/>
      <c r="J485" s="104"/>
    </row>
    <row r="486" spans="2:10" ht="15" customHeight="1" x14ac:dyDescent="0.2">
      <c r="B486" s="607" t="s">
        <v>394</v>
      </c>
      <c r="C486" s="670"/>
      <c r="D486" s="90"/>
      <c r="E486" s="301">
        <v>3160600.6726148659</v>
      </c>
      <c r="F486" s="239">
        <v>2.8218731049130197E-2</v>
      </c>
      <c r="G486" s="199"/>
      <c r="H486" s="90"/>
      <c r="I486" s="20"/>
      <c r="J486" s="104"/>
    </row>
    <row r="487" spans="2:10" ht="12.75" customHeight="1" x14ac:dyDescent="0.2">
      <c r="B487" s="607" t="s">
        <v>395</v>
      </c>
      <c r="C487" s="670"/>
      <c r="D487" s="90"/>
      <c r="E487" s="301">
        <v>61447.615217999759</v>
      </c>
      <c r="F487" s="239">
        <v>0.12832000328931215</v>
      </c>
      <c r="G487" s="199"/>
      <c r="H487" s="90"/>
      <c r="I487" s="20"/>
      <c r="J487" s="104"/>
    </row>
    <row r="488" spans="2:10" ht="15" customHeight="1" x14ac:dyDescent="0.2">
      <c r="B488" s="607" t="s">
        <v>396</v>
      </c>
      <c r="C488" s="670"/>
      <c r="D488" s="90"/>
      <c r="E488" s="301">
        <v>100338.5592439996</v>
      </c>
      <c r="F488" s="239">
        <v>2.3805488385954865E-2</v>
      </c>
      <c r="G488" s="199"/>
      <c r="H488" s="90"/>
      <c r="I488" s="20"/>
      <c r="J488" s="104"/>
    </row>
    <row r="489" spans="2:10" ht="15" customHeight="1" x14ac:dyDescent="0.2">
      <c r="B489" s="607" t="s">
        <v>397</v>
      </c>
      <c r="C489" s="670"/>
      <c r="D489" s="90"/>
      <c r="E489" s="301">
        <v>26342.901573999901</v>
      </c>
      <c r="F489" s="239">
        <v>9.3987254892468286E-2</v>
      </c>
      <c r="G489" s="199"/>
      <c r="H489" s="90"/>
      <c r="I489" s="20"/>
      <c r="J489" s="104"/>
    </row>
    <row r="490" spans="2:10" ht="15" customHeight="1" x14ac:dyDescent="0.2">
      <c r="B490" s="666" t="s">
        <v>406</v>
      </c>
      <c r="C490" s="667"/>
      <c r="D490" s="90"/>
      <c r="E490" s="301">
        <v>464623.41413267807</v>
      </c>
      <c r="F490" s="239">
        <v>0.58267913950374317</v>
      </c>
      <c r="G490" s="199"/>
      <c r="H490" s="90"/>
      <c r="I490" s="20"/>
      <c r="J490" s="104"/>
    </row>
    <row r="491" spans="2:10" ht="12.75" x14ac:dyDescent="0.2">
      <c r="B491" s="624" t="s">
        <v>362</v>
      </c>
      <c r="C491" s="664"/>
      <c r="D491" s="90"/>
      <c r="E491" s="303">
        <v>29447.14</v>
      </c>
      <c r="F491" s="237">
        <v>0.51822954663685938</v>
      </c>
      <c r="G491" s="201"/>
      <c r="H491" s="90"/>
      <c r="I491" s="20"/>
      <c r="J491" s="104"/>
    </row>
    <row r="492" spans="2:10" ht="28.5" customHeight="1" x14ac:dyDescent="0.2">
      <c r="B492" s="622" t="s">
        <v>363</v>
      </c>
      <c r="C492" s="668"/>
      <c r="D492" s="90"/>
      <c r="E492" s="303">
        <v>14608492.718059842</v>
      </c>
      <c r="F492" s="237">
        <v>-4.3968384590796217E-2</v>
      </c>
      <c r="G492" s="201"/>
      <c r="H492" s="90"/>
      <c r="I492" s="20"/>
      <c r="J492" s="104"/>
    </row>
    <row r="493" spans="2:10" ht="12.75" x14ac:dyDescent="0.2">
      <c r="B493" s="420" t="s">
        <v>408</v>
      </c>
      <c r="C493" s="405"/>
      <c r="D493" s="90"/>
      <c r="E493" s="301">
        <v>14159894.880035464</v>
      </c>
      <c r="F493" s="239">
        <v>-5.5250122714633476E-2</v>
      </c>
      <c r="G493" s="201"/>
      <c r="H493" s="90"/>
      <c r="I493" s="20"/>
      <c r="J493" s="104"/>
    </row>
    <row r="494" spans="2:10" ht="15.75" customHeight="1" x14ac:dyDescent="0.2">
      <c r="B494" s="420" t="s">
        <v>409</v>
      </c>
      <c r="C494" s="405"/>
      <c r="D494" s="90"/>
      <c r="E494" s="301">
        <v>448597.83802437806</v>
      </c>
      <c r="F494" s="239">
        <v>0.53439159610278364</v>
      </c>
      <c r="G494" s="199"/>
      <c r="H494" s="90"/>
      <c r="I494" s="20"/>
      <c r="J494" s="104"/>
    </row>
    <row r="495" spans="2:10" ht="17.25" customHeight="1" x14ac:dyDescent="0.2">
      <c r="B495" s="622" t="s">
        <v>364</v>
      </c>
      <c r="C495" s="668"/>
      <c r="D495" s="90"/>
      <c r="E495" s="303"/>
      <c r="F495" s="237"/>
      <c r="G495" s="199"/>
      <c r="H495" s="90"/>
      <c r="I495" s="20"/>
      <c r="J495" s="104"/>
    </row>
    <row r="496" spans="2:10" ht="20.100000000000001" customHeight="1" x14ac:dyDescent="0.2">
      <c r="B496" s="622" t="s">
        <v>365</v>
      </c>
      <c r="C496" s="668"/>
      <c r="D496" s="90"/>
      <c r="E496" s="303"/>
      <c r="F496" s="237"/>
      <c r="G496" s="201"/>
      <c r="H496" s="90"/>
      <c r="I496" s="20"/>
      <c r="J496" s="104"/>
    </row>
    <row r="497" spans="1:10" ht="21.75" customHeight="1" x14ac:dyDescent="0.2">
      <c r="B497" s="624" t="s">
        <v>371</v>
      </c>
      <c r="C497" s="664"/>
      <c r="D497" s="90"/>
      <c r="E497" s="303"/>
      <c r="F497" s="237"/>
      <c r="G497" s="200"/>
      <c r="H497" s="90"/>
      <c r="I497" s="20"/>
      <c r="J497" s="104"/>
    </row>
    <row r="498" spans="1:10" ht="15" customHeight="1" x14ac:dyDescent="0.2">
      <c r="A498" s="91"/>
      <c r="B498" s="628" t="s">
        <v>66</v>
      </c>
      <c r="C498" s="665"/>
      <c r="D498" s="93"/>
      <c r="E498" s="303">
        <v>3601970.640000002</v>
      </c>
      <c r="F498" s="237">
        <v>-2.2729115761923602E-2</v>
      </c>
      <c r="G498" s="200"/>
      <c r="H498" s="93"/>
      <c r="I498" s="94"/>
      <c r="J498" s="104"/>
    </row>
    <row r="499" spans="1:10" s="95" customFormat="1" ht="16.5" customHeight="1" x14ac:dyDescent="0.2">
      <c r="A499" s="91"/>
      <c r="B499" s="624" t="s">
        <v>375</v>
      </c>
      <c r="C499" s="664"/>
      <c r="D499" s="93"/>
      <c r="E499" s="301">
        <v>3561130.2900000047</v>
      </c>
      <c r="F499" s="239">
        <v>-1.8865501217405489E-2</v>
      </c>
      <c r="G499" s="199"/>
      <c r="H499" s="93"/>
      <c r="I499" s="94"/>
      <c r="J499" s="104"/>
    </row>
    <row r="500" spans="1:10" s="95" customFormat="1" ht="16.5" customHeight="1" x14ac:dyDescent="0.2">
      <c r="A500" s="6"/>
      <c r="B500" s="624" t="s">
        <v>236</v>
      </c>
      <c r="C500" s="664"/>
      <c r="D500" s="90"/>
      <c r="E500" s="301">
        <v>-207</v>
      </c>
      <c r="F500" s="239">
        <v>-0.9342439644218552</v>
      </c>
      <c r="G500" s="199"/>
      <c r="H500" s="90"/>
      <c r="I500" s="20"/>
      <c r="J500" s="104"/>
    </row>
    <row r="501" spans="1:10" ht="16.5" customHeight="1" x14ac:dyDescent="0.2">
      <c r="B501" s="624" t="s">
        <v>316</v>
      </c>
      <c r="C501" s="664"/>
      <c r="D501" s="90"/>
      <c r="E501" s="301"/>
      <c r="F501" s="239"/>
      <c r="G501" s="200"/>
      <c r="H501" s="90"/>
      <c r="I501" s="20"/>
      <c r="J501" s="104"/>
    </row>
    <row r="502" spans="1:10" ht="16.5" customHeight="1" x14ac:dyDescent="0.2">
      <c r="A502" s="91"/>
      <c r="B502" s="628" t="s">
        <v>67</v>
      </c>
      <c r="C502" s="665"/>
      <c r="D502" s="93"/>
      <c r="E502" s="303">
        <v>762143.30999999982</v>
      </c>
      <c r="F502" s="237">
        <v>0.73514560939763984</v>
      </c>
      <c r="G502" s="199"/>
      <c r="H502" s="93"/>
      <c r="I502" s="94"/>
      <c r="J502" s="104"/>
    </row>
    <row r="503" spans="1:10" s="95" customFormat="1" ht="16.5" customHeight="1" x14ac:dyDescent="0.2">
      <c r="A503" s="6"/>
      <c r="B503" s="624" t="s">
        <v>68</v>
      </c>
      <c r="C503" s="664"/>
      <c r="D503" s="90"/>
      <c r="E503" s="301">
        <v>688949.86999999976</v>
      </c>
      <c r="F503" s="239">
        <v>0.83145377236483453</v>
      </c>
      <c r="G503" s="199"/>
      <c r="H503" s="90"/>
      <c r="I503" s="20"/>
      <c r="J503" s="104"/>
    </row>
    <row r="504" spans="1:10" ht="18" customHeight="1" x14ac:dyDescent="0.2">
      <c r="B504" s="624" t="s">
        <v>69</v>
      </c>
      <c r="C504" s="664"/>
      <c r="D504" s="90"/>
      <c r="E504" s="301">
        <v>73193.440000000017</v>
      </c>
      <c r="F504" s="239">
        <v>0.16065251008843329</v>
      </c>
      <c r="G504" s="202"/>
      <c r="H504" s="90"/>
      <c r="I504" s="20"/>
      <c r="J504" s="104"/>
    </row>
    <row r="505" spans="1:10" ht="30" customHeight="1" x14ac:dyDescent="0.2">
      <c r="A505" s="91"/>
      <c r="B505" s="633" t="s">
        <v>167</v>
      </c>
      <c r="C505" s="678"/>
      <c r="D505" s="98"/>
      <c r="E505" s="326">
        <v>97077296.936425641</v>
      </c>
      <c r="F505" s="243">
        <v>4.8641749259763722E-2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31.3.2024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626"/>
      <c r="C509" s="663"/>
      <c r="D509" s="163"/>
      <c r="E509" s="118" t="s">
        <v>6</v>
      </c>
      <c r="F509" s="19" t="str">
        <f>CUMUL_Maladie_mnt!$H$5</f>
        <v>PCAP</v>
      </c>
      <c r="G509" s="102"/>
      <c r="H509" s="20"/>
      <c r="I509" s="5"/>
    </row>
    <row r="510" spans="1:10" ht="19.5" customHeight="1" x14ac:dyDescent="0.2">
      <c r="B510" s="635" t="s">
        <v>51</v>
      </c>
      <c r="C510" s="636"/>
      <c r="D510" s="637"/>
      <c r="E510" s="337"/>
      <c r="F510" s="176"/>
      <c r="G510" s="102"/>
      <c r="H510" s="103"/>
      <c r="I510" s="104"/>
    </row>
    <row r="511" spans="1:10" s="104" customFormat="1" ht="30" customHeight="1" x14ac:dyDescent="0.2">
      <c r="A511" s="6"/>
      <c r="B511" s="604" t="s">
        <v>52</v>
      </c>
      <c r="C511" s="611"/>
      <c r="D511" s="612"/>
      <c r="E511" s="327">
        <v>15979128.750000011</v>
      </c>
      <c r="F511" s="177">
        <v>0.11125100483195949</v>
      </c>
      <c r="G511" s="105"/>
      <c r="H511" s="106"/>
    </row>
    <row r="512" spans="1:10" s="104" customFormat="1" ht="19.5" customHeight="1" x14ac:dyDescent="0.2">
      <c r="A512" s="6"/>
      <c r="B512" s="595" t="s">
        <v>183</v>
      </c>
      <c r="C512" s="660"/>
      <c r="D512" s="661"/>
      <c r="E512" s="327">
        <v>13318886.780000011</v>
      </c>
      <c r="F512" s="177">
        <v>0.11081357081112531</v>
      </c>
      <c r="G512" s="109"/>
      <c r="H512" s="106"/>
    </row>
    <row r="513" spans="1:8" s="104" customFormat="1" ht="12.75" x14ac:dyDescent="0.2">
      <c r="A513" s="6"/>
      <c r="B513" s="601" t="s">
        <v>53</v>
      </c>
      <c r="C513" s="676"/>
      <c r="D513" s="677"/>
      <c r="E513" s="328">
        <v>12483454.56000001</v>
      </c>
      <c r="F513" s="174">
        <v>0.12862697795829958</v>
      </c>
      <c r="G513" s="109"/>
      <c r="H513" s="106"/>
    </row>
    <row r="514" spans="1:8" s="104" customFormat="1" ht="12.75" x14ac:dyDescent="0.2">
      <c r="A514" s="6"/>
      <c r="B514" s="601" t="s">
        <v>428</v>
      </c>
      <c r="C514" s="676"/>
      <c r="D514" s="677"/>
      <c r="E514" s="328">
        <v>137825.71</v>
      </c>
      <c r="F514" s="174">
        <v>0.20312304954528115</v>
      </c>
      <c r="G514" s="109"/>
      <c r="H514" s="106"/>
    </row>
    <row r="515" spans="1:8" s="104" customFormat="1" ht="12.75" x14ac:dyDescent="0.2">
      <c r="A515" s="6"/>
      <c r="B515" s="601" t="s">
        <v>54</v>
      </c>
      <c r="C515" s="676"/>
      <c r="D515" s="677"/>
      <c r="E515" s="328"/>
      <c r="F515" s="174"/>
      <c r="G515" s="109"/>
      <c r="H515" s="106"/>
    </row>
    <row r="516" spans="1:8" s="104" customFormat="1" ht="12.75" x14ac:dyDescent="0.2">
      <c r="A516" s="6"/>
      <c r="B516" s="601" t="s">
        <v>497</v>
      </c>
      <c r="C516" s="676"/>
      <c r="D516" s="677"/>
      <c r="E516" s="328">
        <v>18226.069999999992</v>
      </c>
      <c r="F516" s="174">
        <v>-2.4915751781932172E-2</v>
      </c>
      <c r="G516" s="109"/>
      <c r="H516" s="106"/>
    </row>
    <row r="517" spans="1:8" s="104" customFormat="1" ht="12.75" x14ac:dyDescent="0.2">
      <c r="A517" s="6"/>
      <c r="B517" s="601" t="s">
        <v>302</v>
      </c>
      <c r="C517" s="676"/>
      <c r="D517" s="677"/>
      <c r="E517" s="328"/>
      <c r="F517" s="174"/>
      <c r="G517" s="109"/>
      <c r="H517" s="106"/>
    </row>
    <row r="518" spans="1:8" s="104" customFormat="1" ht="12.75" x14ac:dyDescent="0.2">
      <c r="A518" s="6"/>
      <c r="B518" s="169" t="s">
        <v>184</v>
      </c>
      <c r="C518" s="170"/>
      <c r="D518" s="171"/>
      <c r="E518" s="328">
        <v>181530.61000000002</v>
      </c>
      <c r="F518" s="174">
        <v>-0.35894404422773296</v>
      </c>
      <c r="G518" s="109"/>
      <c r="H518" s="110"/>
    </row>
    <row r="519" spans="1:8" s="104" customFormat="1" ht="12.75" x14ac:dyDescent="0.2">
      <c r="A519" s="6"/>
      <c r="B519" s="395" t="s">
        <v>373</v>
      </c>
      <c r="C519" s="170"/>
      <c r="D519" s="171"/>
      <c r="E519" s="328">
        <v>12271.730000000001</v>
      </c>
      <c r="F519" s="174">
        <v>0.29438661368903052</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1" t="s">
        <v>186</v>
      </c>
      <c r="C521" s="676"/>
      <c r="D521" s="677"/>
      <c r="E521" s="328">
        <v>473506.5499999997</v>
      </c>
      <c r="F521" s="174">
        <v>-3.9376625340103666E-2</v>
      </c>
      <c r="G521" s="109"/>
      <c r="H521" s="110"/>
    </row>
    <row r="522" spans="1:8" s="104" customFormat="1" ht="12.75" x14ac:dyDescent="0.2">
      <c r="A522" s="6"/>
      <c r="B522" s="601" t="s">
        <v>187</v>
      </c>
      <c r="C522" s="676"/>
      <c r="D522" s="677"/>
      <c r="E522" s="328"/>
      <c r="F522" s="174"/>
      <c r="G522" s="109"/>
      <c r="H522" s="106"/>
    </row>
    <row r="523" spans="1:8" s="104" customFormat="1" ht="12.75" x14ac:dyDescent="0.2">
      <c r="A523" s="6"/>
      <c r="B523" s="601" t="s">
        <v>188</v>
      </c>
      <c r="C523" s="676"/>
      <c r="D523" s="677"/>
      <c r="E523" s="328">
        <v>12071.54999999999</v>
      </c>
      <c r="F523" s="174">
        <v>0.13400381585090471</v>
      </c>
      <c r="G523" s="108"/>
      <c r="H523" s="106"/>
    </row>
    <row r="524" spans="1:8" s="104" customFormat="1" ht="12.75" x14ac:dyDescent="0.2">
      <c r="A524" s="6"/>
      <c r="B524" s="595" t="s">
        <v>55</v>
      </c>
      <c r="C524" s="660"/>
      <c r="D524" s="661"/>
      <c r="E524" s="327">
        <v>156455.54999999964</v>
      </c>
      <c r="F524" s="177">
        <v>-0.14218066333811452</v>
      </c>
      <c r="G524" s="109"/>
      <c r="H524" s="106"/>
    </row>
    <row r="525" spans="1:8" s="104" customFormat="1" ht="12.75" x14ac:dyDescent="0.2">
      <c r="A525" s="6"/>
      <c r="B525" s="619" t="s">
        <v>56</v>
      </c>
      <c r="C525" s="679"/>
      <c r="D525" s="680"/>
      <c r="E525" s="328">
        <v>156455.54999999964</v>
      </c>
      <c r="F525" s="174">
        <v>-0.14218066333811452</v>
      </c>
      <c r="G525" s="109"/>
      <c r="H525" s="106"/>
    </row>
    <row r="526" spans="1:8" s="104" customFormat="1" ht="12.75" x14ac:dyDescent="0.2">
      <c r="A526" s="6"/>
      <c r="B526" s="601" t="s">
        <v>57</v>
      </c>
      <c r="C526" s="676"/>
      <c r="D526" s="677"/>
      <c r="E526" s="328">
        <v>156455.54999999964</v>
      </c>
      <c r="F526" s="174">
        <v>-0.14218066333811452</v>
      </c>
      <c r="G526" s="109"/>
      <c r="H526" s="111"/>
    </row>
    <row r="527" spans="1:8" s="104" customFormat="1" ht="12.75" x14ac:dyDescent="0.2">
      <c r="A527" s="24"/>
      <c r="B527" s="601" t="s">
        <v>58</v>
      </c>
      <c r="C527" s="676"/>
      <c r="D527" s="677"/>
      <c r="E527" s="328"/>
      <c r="F527" s="174"/>
      <c r="G527" s="109"/>
      <c r="H527" s="112"/>
    </row>
    <row r="528" spans="1:8" s="104" customFormat="1" ht="12.75" x14ac:dyDescent="0.2">
      <c r="A528" s="24"/>
      <c r="B528" s="619" t="s">
        <v>59</v>
      </c>
      <c r="C528" s="679"/>
      <c r="D528" s="680"/>
      <c r="E528" s="328"/>
      <c r="F528" s="174"/>
      <c r="G528" s="109"/>
      <c r="H528" s="107"/>
    </row>
    <row r="529" spans="1:8" s="104" customFormat="1" ht="12.75" x14ac:dyDescent="0.2">
      <c r="A529" s="6"/>
      <c r="B529" s="601" t="s">
        <v>372</v>
      </c>
      <c r="C529" s="676"/>
      <c r="D529" s="677"/>
      <c r="E529" s="328"/>
      <c r="F529" s="174"/>
      <c r="G529" s="109"/>
      <c r="H529" s="106"/>
    </row>
    <row r="530" spans="1:8" s="104" customFormat="1" ht="12.75" customHeight="1" x14ac:dyDescent="0.2">
      <c r="A530" s="6"/>
      <c r="B530" s="601" t="s">
        <v>434</v>
      </c>
      <c r="C530" s="602"/>
      <c r="D530" s="603"/>
      <c r="E530" s="328"/>
      <c r="F530" s="174"/>
      <c r="G530" s="109"/>
      <c r="H530" s="111"/>
    </row>
    <row r="531" spans="1:8" s="104" customFormat="1" ht="12.75" x14ac:dyDescent="0.2">
      <c r="A531" s="6"/>
      <c r="B531" s="619" t="s">
        <v>180</v>
      </c>
      <c r="C531" s="679"/>
      <c r="D531" s="680"/>
      <c r="E531" s="328"/>
      <c r="F531" s="174"/>
      <c r="G531" s="109"/>
      <c r="H531" s="111"/>
    </row>
    <row r="532" spans="1:8" s="104" customFormat="1" ht="12.75" x14ac:dyDescent="0.2">
      <c r="A532" s="24"/>
      <c r="B532" s="595" t="s">
        <v>189</v>
      </c>
      <c r="C532" s="660"/>
      <c r="D532" s="661"/>
      <c r="E532" s="327">
        <v>2448439.9699999997</v>
      </c>
      <c r="F532" s="177">
        <v>0.14365865106169462</v>
      </c>
      <c r="G532" s="109"/>
      <c r="H532" s="107"/>
    </row>
    <row r="533" spans="1:8" s="104" customFormat="1" ht="12.75" x14ac:dyDescent="0.2">
      <c r="A533" s="6"/>
      <c r="B533" s="595" t="s">
        <v>190</v>
      </c>
      <c r="C533" s="660"/>
      <c r="D533" s="661"/>
      <c r="E533" s="327">
        <v>55346.45</v>
      </c>
      <c r="F533" s="177">
        <v>-0.16046939066190968</v>
      </c>
      <c r="G533" s="109"/>
      <c r="H533" s="106"/>
    </row>
    <row r="534" spans="1:8" s="104" customFormat="1" ht="12.75" x14ac:dyDescent="0.2">
      <c r="A534" s="6"/>
      <c r="B534" s="601" t="s">
        <v>191</v>
      </c>
      <c r="C534" s="676"/>
      <c r="D534" s="677"/>
      <c r="E534" s="328">
        <v>53068.24</v>
      </c>
      <c r="F534" s="174">
        <v>-0.17775861681614546</v>
      </c>
      <c r="G534" s="109"/>
      <c r="H534" s="106"/>
    </row>
    <row r="535" spans="1:8" s="104" customFormat="1" ht="12.75" x14ac:dyDescent="0.2">
      <c r="A535" s="6"/>
      <c r="B535" s="601" t="s">
        <v>392</v>
      </c>
      <c r="C535" s="676"/>
      <c r="D535" s="677"/>
      <c r="E535" s="328">
        <v>2025</v>
      </c>
      <c r="F535" s="174"/>
      <c r="G535" s="109"/>
      <c r="H535" s="106"/>
    </row>
    <row r="536" spans="1:8" s="104" customFormat="1" ht="12.75" x14ac:dyDescent="0.2">
      <c r="A536" s="6"/>
      <c r="B536" s="419" t="s">
        <v>393</v>
      </c>
      <c r="C536" s="383"/>
      <c r="D536" s="384"/>
      <c r="E536" s="328">
        <v>253.21</v>
      </c>
      <c r="F536" s="174">
        <v>-0.81711351226417817</v>
      </c>
      <c r="G536" s="102"/>
      <c r="H536" s="106"/>
    </row>
    <row r="537" spans="1:8" s="104" customFormat="1" ht="12.75" x14ac:dyDescent="0.2">
      <c r="A537" s="6"/>
      <c r="B537" s="595" t="s">
        <v>82</v>
      </c>
      <c r="C537" s="660"/>
      <c r="D537" s="661"/>
      <c r="E537" s="327"/>
      <c r="F537" s="177"/>
      <c r="G537" s="105"/>
      <c r="H537" s="106"/>
    </row>
    <row r="538" spans="1:8" s="104" customFormat="1" ht="24" customHeight="1" x14ac:dyDescent="0.2">
      <c r="A538" s="24"/>
      <c r="B538" s="604" t="s">
        <v>60</v>
      </c>
      <c r="C538" s="605"/>
      <c r="D538" s="606"/>
      <c r="E538" s="327">
        <v>91428.355691999983</v>
      </c>
      <c r="F538" s="177">
        <v>-0.66429153976239796</v>
      </c>
      <c r="G538" s="105"/>
      <c r="H538" s="107"/>
    </row>
    <row r="539" spans="1:8" s="104" customFormat="1" ht="12.75" x14ac:dyDescent="0.2">
      <c r="A539" s="24"/>
      <c r="B539" s="597" t="s">
        <v>390</v>
      </c>
      <c r="C539" s="652"/>
      <c r="D539" s="653"/>
      <c r="E539" s="328">
        <v>91428.355691999983</v>
      </c>
      <c r="F539" s="177">
        <v>-0.66429153976239796</v>
      </c>
      <c r="G539" s="105"/>
      <c r="H539" s="107"/>
    </row>
    <row r="540" spans="1:8" s="104" customFormat="1" ht="12.75" x14ac:dyDescent="0.2">
      <c r="A540" s="24"/>
      <c r="B540" s="597" t="s">
        <v>391</v>
      </c>
      <c r="C540" s="652"/>
      <c r="D540" s="653"/>
      <c r="E540" s="327"/>
      <c r="F540" s="177"/>
      <c r="G540" s="109"/>
      <c r="H540" s="107"/>
    </row>
    <row r="541" spans="1:8" s="104" customFormat="1" ht="12.75" x14ac:dyDescent="0.2">
      <c r="A541" s="24" t="s">
        <v>463</v>
      </c>
      <c r="B541" s="681" t="s">
        <v>462</v>
      </c>
      <c r="C541" s="602"/>
      <c r="D541" s="603"/>
      <c r="E541" s="327"/>
      <c r="F541" s="177"/>
      <c r="G541" s="109"/>
      <c r="H541" s="107"/>
    </row>
    <row r="542" spans="1:8" s="104" customFormat="1" ht="12.75" hidden="1" x14ac:dyDescent="0.2">
      <c r="A542" s="6"/>
      <c r="B542" s="604"/>
      <c r="C542" s="611"/>
      <c r="D542" s="612"/>
      <c r="E542" s="328"/>
      <c r="F542" s="174"/>
      <c r="G542" s="449"/>
      <c r="H542" s="106"/>
    </row>
    <row r="543" spans="1:8" s="451" customFormat="1" ht="21.75" customHeight="1" x14ac:dyDescent="0.2">
      <c r="A543" s="446"/>
      <c r="B543" s="682" t="s">
        <v>481</v>
      </c>
      <c r="C543" s="683"/>
      <c r="D543" s="684"/>
      <c r="E543" s="447"/>
      <c r="F543" s="448"/>
      <c r="G543" s="105"/>
      <c r="H543" s="450"/>
    </row>
    <row r="544" spans="1:8" s="104" customFormat="1" ht="12.75" x14ac:dyDescent="0.2">
      <c r="A544" s="6"/>
      <c r="B544" s="604" t="s">
        <v>483</v>
      </c>
      <c r="C544" s="611"/>
      <c r="D544" s="612"/>
      <c r="E544" s="327">
        <v>3270495.1499999953</v>
      </c>
      <c r="F544" s="177">
        <v>-0.52840130461307078</v>
      </c>
      <c r="G544" s="108"/>
      <c r="H544" s="106"/>
    </row>
    <row r="545" spans="1:8" s="104" customFormat="1" ht="12.75" x14ac:dyDescent="0.2">
      <c r="A545" s="6"/>
      <c r="B545" s="595" t="s">
        <v>61</v>
      </c>
      <c r="C545" s="660"/>
      <c r="D545" s="661"/>
      <c r="E545" s="327">
        <v>60</v>
      </c>
      <c r="F545" s="177"/>
      <c r="G545" s="109"/>
      <c r="H545" s="106"/>
    </row>
    <row r="546" spans="1:8" s="104" customFormat="1" ht="12.75" x14ac:dyDescent="0.2">
      <c r="A546" s="6"/>
      <c r="B546" s="601" t="s">
        <v>471</v>
      </c>
      <c r="C546" s="676"/>
      <c r="D546" s="677"/>
      <c r="E546" s="328">
        <v>60</v>
      </c>
      <c r="F546" s="174">
        <v>-0.7854997854997855</v>
      </c>
      <c r="G546" s="102"/>
      <c r="H546" s="106"/>
    </row>
    <row r="547" spans="1:8" s="104" customFormat="1" ht="12.75" x14ac:dyDescent="0.2">
      <c r="A547" s="6"/>
      <c r="B547" s="601" t="s">
        <v>473</v>
      </c>
      <c r="C547" s="676"/>
      <c r="D547" s="677"/>
      <c r="E547" s="328"/>
      <c r="F547" s="174"/>
      <c r="G547" s="102"/>
      <c r="H547" s="106"/>
    </row>
    <row r="548" spans="1:8" s="104" customFormat="1" ht="12.75" x14ac:dyDescent="0.2">
      <c r="A548" s="6"/>
      <c r="B548" s="601" t="s">
        <v>398</v>
      </c>
      <c r="C548" s="676"/>
      <c r="D548" s="677"/>
      <c r="E548" s="328"/>
      <c r="F548" s="174"/>
      <c r="G548" s="102"/>
      <c r="H548" s="106"/>
    </row>
    <row r="549" spans="1:8" s="104" customFormat="1" ht="12.75" x14ac:dyDescent="0.2">
      <c r="A549" s="6"/>
      <c r="B549" s="601" t="s">
        <v>469</v>
      </c>
      <c r="C549" s="676"/>
      <c r="D549" s="677"/>
      <c r="E549" s="328"/>
      <c r="F549" s="174"/>
      <c r="G549" s="109"/>
      <c r="H549" s="106"/>
    </row>
    <row r="550" spans="1:8" s="104" customFormat="1" ht="12.75" x14ac:dyDescent="0.2">
      <c r="A550" s="6"/>
      <c r="B550" s="601" t="s">
        <v>399</v>
      </c>
      <c r="C550" s="676"/>
      <c r="D550" s="677"/>
      <c r="E550" s="328"/>
      <c r="F550" s="174"/>
      <c r="G550" s="109"/>
      <c r="H550" s="113"/>
    </row>
    <row r="551" spans="1:8" s="104" customFormat="1" ht="12.75" x14ac:dyDescent="0.2">
      <c r="A551" s="6"/>
      <c r="B551" s="601" t="s">
        <v>400</v>
      </c>
      <c r="C551" s="676"/>
      <c r="D551" s="677"/>
      <c r="E551" s="328"/>
      <c r="F551" s="174"/>
      <c r="G551" s="109"/>
      <c r="H551" s="113"/>
    </row>
    <row r="552" spans="1:8" s="104" customFormat="1" ht="12.75" x14ac:dyDescent="0.2">
      <c r="A552" s="6"/>
      <c r="B552" s="597" t="s">
        <v>443</v>
      </c>
      <c r="C552" s="652"/>
      <c r="D552" s="653"/>
      <c r="E552" s="328"/>
      <c r="F552" s="174"/>
      <c r="G552" s="109"/>
      <c r="H552" s="113"/>
    </row>
    <row r="553" spans="1:8" s="104" customFormat="1" ht="12.75" x14ac:dyDescent="0.2">
      <c r="A553" s="6"/>
      <c r="B553" s="597" t="s">
        <v>401</v>
      </c>
      <c r="C553" s="652"/>
      <c r="D553" s="653"/>
      <c r="E553" s="328"/>
      <c r="F553" s="174"/>
      <c r="G553" s="108"/>
      <c r="H553" s="113"/>
    </row>
    <row r="554" spans="1:8" s="104" customFormat="1" ht="12.75" x14ac:dyDescent="0.2">
      <c r="A554" s="6"/>
      <c r="B554" s="595" t="s">
        <v>62</v>
      </c>
      <c r="C554" s="660"/>
      <c r="D554" s="661"/>
      <c r="E554" s="327">
        <v>3270435.1499999953</v>
      </c>
      <c r="F554" s="177">
        <v>-0.52864551032611873</v>
      </c>
      <c r="G554" s="109"/>
      <c r="H554" s="113"/>
    </row>
    <row r="555" spans="1:8" s="104" customFormat="1" ht="15" customHeight="1" x14ac:dyDescent="0.2">
      <c r="A555" s="6"/>
      <c r="B555" s="601" t="s">
        <v>470</v>
      </c>
      <c r="C555" s="676"/>
      <c r="D555" s="677"/>
      <c r="E555" s="328">
        <v>2714791.8000000017</v>
      </c>
      <c r="F555" s="174">
        <v>-0.42587123758288725</v>
      </c>
      <c r="G555" s="109"/>
      <c r="H555" s="113"/>
    </row>
    <row r="556" spans="1:8" s="104" customFormat="1" ht="15" customHeight="1" x14ac:dyDescent="0.2">
      <c r="A556" s="6"/>
      <c r="B556" s="601" t="s">
        <v>474</v>
      </c>
      <c r="C556" s="676"/>
      <c r="D556" s="677"/>
      <c r="E556" s="328"/>
      <c r="F556" s="174"/>
      <c r="G556" s="109"/>
      <c r="H556" s="113"/>
    </row>
    <row r="557" spans="1:8" s="104" customFormat="1" ht="15" customHeight="1" x14ac:dyDescent="0.2">
      <c r="A557" s="6"/>
      <c r="B557" s="601" t="s">
        <v>402</v>
      </c>
      <c r="C557" s="676"/>
      <c r="D557" s="677"/>
      <c r="E557" s="328">
        <v>533664.11000000045</v>
      </c>
      <c r="F557" s="174">
        <v>-0.75294476475697458</v>
      </c>
      <c r="G557" s="109"/>
      <c r="H557" s="113"/>
    </row>
    <row r="558" spans="1:8" s="104" customFormat="1" ht="12.75" customHeight="1" x14ac:dyDescent="0.2">
      <c r="A558" s="6"/>
      <c r="B558" s="601" t="s">
        <v>469</v>
      </c>
      <c r="C558" s="676"/>
      <c r="D558" s="677"/>
      <c r="E558" s="328">
        <v>5704.1499999999987</v>
      </c>
      <c r="F558" s="174">
        <v>-0.47187219346894205</v>
      </c>
      <c r="G558" s="109"/>
      <c r="H558" s="113"/>
    </row>
    <row r="559" spans="1:8" s="104" customFormat="1" ht="12.75" customHeight="1" x14ac:dyDescent="0.2">
      <c r="A559" s="6"/>
      <c r="B559" s="601" t="s">
        <v>472</v>
      </c>
      <c r="C559" s="676"/>
      <c r="D559" s="677"/>
      <c r="E559" s="328">
        <v>1770.6100000000001</v>
      </c>
      <c r="F559" s="174"/>
      <c r="G559" s="109"/>
      <c r="H559" s="113"/>
    </row>
    <row r="560" spans="1:8" s="104" customFormat="1" ht="12.75" customHeight="1" x14ac:dyDescent="0.2">
      <c r="A560" s="6"/>
      <c r="B560" s="601" t="s">
        <v>399</v>
      </c>
      <c r="C560" s="676"/>
      <c r="D560" s="677"/>
      <c r="E560" s="328"/>
      <c r="F560" s="174"/>
      <c r="G560" s="109"/>
      <c r="H560" s="113"/>
    </row>
    <row r="561" spans="1:10" s="104" customFormat="1" ht="12.75" customHeight="1" x14ac:dyDescent="0.2">
      <c r="A561" s="6"/>
      <c r="B561" s="601" t="s">
        <v>400</v>
      </c>
      <c r="C561" s="676"/>
      <c r="D561" s="677"/>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616" t="s">
        <v>403</v>
      </c>
      <c r="C563" s="687"/>
      <c r="D563" s="688"/>
      <c r="E563" s="453">
        <v>14504.480000000001</v>
      </c>
      <c r="F563" s="454">
        <v>-0.62746171746176882</v>
      </c>
      <c r="G563" s="460"/>
      <c r="H563" s="456"/>
    </row>
    <row r="564" spans="1:10" s="457" customFormat="1" ht="12.75" customHeight="1" x14ac:dyDescent="0.2">
      <c r="A564" s="452"/>
      <c r="B564" s="604" t="s">
        <v>484</v>
      </c>
      <c r="C564" s="689"/>
      <c r="D564" s="690"/>
      <c r="E564" s="458"/>
      <c r="F564" s="459"/>
      <c r="G564" s="460"/>
      <c r="H564" s="461"/>
    </row>
    <row r="565" spans="1:10" s="457" customFormat="1" ht="21" customHeight="1" x14ac:dyDescent="0.2">
      <c r="A565" s="452"/>
      <c r="B565" s="604" t="s">
        <v>485</v>
      </c>
      <c r="C565" s="689"/>
      <c r="D565" s="690"/>
      <c r="E565" s="458">
        <v>206935.27999999997</v>
      </c>
      <c r="F565" s="459">
        <v>-0.10924571010714546</v>
      </c>
      <c r="G565" s="462"/>
      <c r="H565" s="461"/>
    </row>
    <row r="566" spans="1:10" s="457" customFormat="1" ht="21" customHeight="1" x14ac:dyDescent="0.2">
      <c r="A566" s="452"/>
      <c r="B566" s="595" t="s">
        <v>63</v>
      </c>
      <c r="C566" s="685"/>
      <c r="D566" s="686"/>
      <c r="E566" s="453">
        <v>103465.01999999997</v>
      </c>
      <c r="F566" s="454">
        <v>0.28393712016427997</v>
      </c>
      <c r="G566" s="462"/>
      <c r="H566" s="461"/>
    </row>
    <row r="567" spans="1:10" s="457" customFormat="1" ht="15" customHeight="1" x14ac:dyDescent="0.2">
      <c r="A567" s="452"/>
      <c r="B567" s="595" t="s">
        <v>64</v>
      </c>
      <c r="C567" s="685"/>
      <c r="D567" s="686"/>
      <c r="E567" s="453">
        <v>103470.26</v>
      </c>
      <c r="F567" s="454">
        <v>0.48718226596736991</v>
      </c>
      <c r="G567" s="464"/>
      <c r="H567" s="461"/>
    </row>
    <row r="568" spans="1:10" s="457" customFormat="1" ht="15" customHeight="1" x14ac:dyDescent="0.2">
      <c r="A568" s="452"/>
      <c r="B568" s="595" t="s">
        <v>478</v>
      </c>
      <c r="C568" s="685"/>
      <c r="D568" s="686"/>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13" t="s">
        <v>65</v>
      </c>
      <c r="C570" s="614"/>
      <c r="D570" s="615"/>
      <c r="E570" s="326">
        <v>19547987.535692006</v>
      </c>
      <c r="F570" s="243">
        <v>-0.1040831815889447</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31.3.2024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626"/>
      <c r="C575" s="663"/>
      <c r="D575" s="87"/>
      <c r="E575" s="88" t="s">
        <v>6</v>
      </c>
      <c r="F575" s="339" t="str">
        <f>CUMUL_Maladie_mnt!$H$5</f>
        <v>PCAP</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116625284.47211762</v>
      </c>
      <c r="F578" s="245">
        <v>1.9511531738090948E-2</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33283.319999999992</v>
      </c>
      <c r="F580" s="245">
        <v>0.31200848936188619</v>
      </c>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779518813.63000011</v>
      </c>
      <c r="F590" s="251">
        <v>4.0583592123588641E-3</v>
      </c>
      <c r="G590" s="5"/>
      <c r="H590" s="5"/>
      <c r="I590" s="5"/>
    </row>
    <row r="591" spans="1:10" ht="12.75" customHeight="1" x14ac:dyDescent="0.2">
      <c r="B591" s="149" t="s">
        <v>37</v>
      </c>
      <c r="C591" s="217"/>
      <c r="D591" s="230"/>
      <c r="E591" s="335">
        <v>320714892.63000035</v>
      </c>
      <c r="F591" s="251">
        <v>1.7665443642421286E-2</v>
      </c>
      <c r="G591" s="5"/>
      <c r="H591" s="5"/>
      <c r="I591" s="5"/>
    </row>
    <row r="592" spans="1:10" ht="12.75" customHeight="1" x14ac:dyDescent="0.2">
      <c r="B592" s="149" t="s">
        <v>36</v>
      </c>
      <c r="C592" s="217"/>
      <c r="D592" s="230"/>
      <c r="E592" s="335">
        <v>1100233706.2600007</v>
      </c>
      <c r="F592" s="251">
        <v>7.9870621466593406E-3</v>
      </c>
      <c r="G592" s="5"/>
      <c r="H592" s="5"/>
      <c r="I592" s="5"/>
    </row>
    <row r="593" spans="1:10" ht="12.75" customHeight="1" x14ac:dyDescent="0.2">
      <c r="B593" s="149" t="s">
        <v>39</v>
      </c>
      <c r="C593" s="217"/>
      <c r="D593" s="230"/>
      <c r="E593" s="335">
        <v>4566.54</v>
      </c>
      <c r="F593" s="251">
        <v>-0.3133476882732571</v>
      </c>
      <c r="G593" s="5"/>
      <c r="H593" s="5"/>
      <c r="I593" s="5"/>
    </row>
    <row r="594" spans="1:10" ht="12.75" customHeight="1" x14ac:dyDescent="0.2">
      <c r="B594" s="149" t="s">
        <v>40</v>
      </c>
      <c r="C594" s="217"/>
      <c r="D594" s="230"/>
      <c r="E594" s="335">
        <v>936.04</v>
      </c>
      <c r="F594" s="251"/>
      <c r="G594" s="5"/>
      <c r="H594" s="5"/>
      <c r="I594" s="5"/>
    </row>
    <row r="595" spans="1:10" ht="12.75" customHeight="1" x14ac:dyDescent="0.2">
      <c r="B595" s="162" t="s">
        <v>41</v>
      </c>
      <c r="C595" s="231"/>
      <c r="D595" s="232"/>
      <c r="E595" s="336">
        <v>21866617.730000004</v>
      </c>
      <c r="F595" s="253">
        <v>-9.0687032064723838E-2</v>
      </c>
      <c r="G595" s="173"/>
      <c r="H595" s="5"/>
      <c r="I595" s="5"/>
    </row>
    <row r="596" spans="1:10" ht="12.75" customHeight="1" x14ac:dyDescent="0.2">
      <c r="B596" s="233" t="s">
        <v>42</v>
      </c>
      <c r="C596" s="131"/>
      <c r="D596" s="132"/>
      <c r="E596" s="334">
        <v>1122105826.5700006</v>
      </c>
      <c r="F596" s="249">
        <v>5.7714054043600527E-3</v>
      </c>
      <c r="G596" s="173"/>
      <c r="H596" s="130"/>
      <c r="I596" s="111"/>
    </row>
    <row r="597" spans="1:10" ht="12.75" x14ac:dyDescent="0.2">
      <c r="B597" s="149" t="s">
        <v>83</v>
      </c>
      <c r="C597" s="217"/>
      <c r="D597" s="230"/>
      <c r="E597" s="335">
        <v>110970.00000000001</v>
      </c>
      <c r="F597" s="251">
        <v>-0.19188155927170447</v>
      </c>
      <c r="G597" s="173"/>
      <c r="H597" s="130"/>
      <c r="I597" s="111"/>
      <c r="J597" s="104"/>
    </row>
    <row r="598" spans="1:10" ht="12.75" x14ac:dyDescent="0.2">
      <c r="B598" s="162" t="s">
        <v>84</v>
      </c>
      <c r="C598" s="231"/>
      <c r="D598" s="232"/>
      <c r="E598" s="336">
        <v>2089759.6400000001</v>
      </c>
      <c r="F598" s="253">
        <v>-0.59837364360176515</v>
      </c>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2546482915.1584997</v>
      </c>
      <c r="F600" s="256">
        <v>4.4858128592940583E-2</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342"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31.3.2024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779995147.46000826</v>
      </c>
      <c r="D9" s="289">
        <v>439037942.86016631</v>
      </c>
      <c r="E9" s="289">
        <v>1219033090.3201742</v>
      </c>
      <c r="F9" s="290">
        <v>27778714.009999931</v>
      </c>
      <c r="G9" s="290">
        <v>7857582.3242500136</v>
      </c>
      <c r="H9" s="179">
        <v>6.0189986881208579E-2</v>
      </c>
      <c r="I9" s="20"/>
    </row>
    <row r="10" spans="1:9" ht="10.5" customHeight="1" x14ac:dyDescent="0.2">
      <c r="B10" s="16" t="s">
        <v>387</v>
      </c>
      <c r="C10" s="289">
        <v>18997.940727999892</v>
      </c>
      <c r="D10" s="289">
        <v>1300646.5384640007</v>
      </c>
      <c r="E10" s="289">
        <v>1319644.4791920006</v>
      </c>
      <c r="F10" s="290">
        <v>7818.4703999999992</v>
      </c>
      <c r="G10" s="290">
        <v>383.12040000000019</v>
      </c>
      <c r="H10" s="179">
        <v>-3.1895217079106364E-2</v>
      </c>
      <c r="I10" s="20"/>
    </row>
    <row r="11" spans="1:9" ht="10.5" customHeight="1" x14ac:dyDescent="0.2">
      <c r="B11" s="16" t="s">
        <v>100</v>
      </c>
      <c r="C11" s="289">
        <v>24470810.969999935</v>
      </c>
      <c r="D11" s="289">
        <v>112459421.35731</v>
      </c>
      <c r="E11" s="289">
        <v>136930232.32730991</v>
      </c>
      <c r="F11" s="290">
        <v>57410.39</v>
      </c>
      <c r="G11" s="290">
        <v>449092.14999999991</v>
      </c>
      <c r="H11" s="179">
        <v>-5.3632073730691787E-2</v>
      </c>
      <c r="I11" s="20"/>
    </row>
    <row r="12" spans="1:9" ht="10.5" customHeight="1" x14ac:dyDescent="0.2">
      <c r="B12" s="16" t="s">
        <v>388</v>
      </c>
      <c r="C12" s="289">
        <v>25556.329272000166</v>
      </c>
      <c r="D12" s="289">
        <v>1749650.2215360007</v>
      </c>
      <c r="E12" s="289">
        <v>1775206.5508080008</v>
      </c>
      <c r="F12" s="290">
        <v>10517.529600000002</v>
      </c>
      <c r="G12" s="290">
        <v>515.37959999999964</v>
      </c>
      <c r="H12" s="179">
        <v>-3.1895217079105698E-2</v>
      </c>
      <c r="I12" s="20"/>
    </row>
    <row r="13" spans="1:9" ht="10.5" customHeight="1" x14ac:dyDescent="0.2">
      <c r="B13" s="16" t="s">
        <v>340</v>
      </c>
      <c r="C13" s="289">
        <v>61230370.820000254</v>
      </c>
      <c r="D13" s="289">
        <v>54512549.76000002</v>
      </c>
      <c r="E13" s="289">
        <v>115742920.58000027</v>
      </c>
      <c r="F13" s="290">
        <v>8458014.9399999902</v>
      </c>
      <c r="G13" s="290">
        <v>622650.83999999985</v>
      </c>
      <c r="H13" s="179">
        <v>2.4357474300415571E-2</v>
      </c>
      <c r="I13" s="20"/>
    </row>
    <row r="14" spans="1:9" ht="10.5" customHeight="1" x14ac:dyDescent="0.2">
      <c r="B14" s="340" t="s">
        <v>90</v>
      </c>
      <c r="C14" s="289">
        <v>61020162.900000244</v>
      </c>
      <c r="D14" s="289">
        <v>53357837.360000022</v>
      </c>
      <c r="E14" s="289">
        <v>114378000.26000027</v>
      </c>
      <c r="F14" s="290">
        <v>7356850.1899999892</v>
      </c>
      <c r="G14" s="290">
        <v>615326.54999999993</v>
      </c>
      <c r="H14" s="179">
        <v>2.5720610375921105E-2</v>
      </c>
      <c r="I14" s="20"/>
    </row>
    <row r="15" spans="1:9" ht="10.5" customHeight="1" x14ac:dyDescent="0.2">
      <c r="B15" s="33" t="s">
        <v>304</v>
      </c>
      <c r="C15" s="289">
        <v>3785081.3199999915</v>
      </c>
      <c r="D15" s="289">
        <v>1917471.3900000011</v>
      </c>
      <c r="E15" s="289">
        <v>5702552.7099999925</v>
      </c>
      <c r="F15" s="290">
        <v>503102.07000000065</v>
      </c>
      <c r="G15" s="290">
        <v>36630.109999999993</v>
      </c>
      <c r="H15" s="179">
        <v>6.5654711618830852E-2</v>
      </c>
      <c r="I15" s="20"/>
    </row>
    <row r="16" spans="1:9" ht="10.5" customHeight="1" x14ac:dyDescent="0.2">
      <c r="B16" s="33" t="s">
        <v>305</v>
      </c>
      <c r="C16" s="289">
        <v>358.04</v>
      </c>
      <c r="D16" s="289">
        <v>1022.92</v>
      </c>
      <c r="E16" s="289">
        <v>1380.96</v>
      </c>
      <c r="F16" s="290">
        <v>720.5</v>
      </c>
      <c r="G16" s="290"/>
      <c r="H16" s="179">
        <v>-0.26085071535237725</v>
      </c>
      <c r="I16" s="20"/>
    </row>
    <row r="17" spans="2:9" ht="10.5" customHeight="1" x14ac:dyDescent="0.2">
      <c r="B17" s="33" t="s">
        <v>306</v>
      </c>
      <c r="C17" s="289">
        <v>2216.4100000000003</v>
      </c>
      <c r="D17" s="289">
        <v>60688.669999999947</v>
      </c>
      <c r="E17" s="289">
        <v>62905.079999999951</v>
      </c>
      <c r="F17" s="290">
        <v>54612.919999999947</v>
      </c>
      <c r="G17" s="290">
        <v>146.65</v>
      </c>
      <c r="H17" s="179">
        <v>9.2229320464241926E-2</v>
      </c>
      <c r="I17" s="20"/>
    </row>
    <row r="18" spans="2:9" ht="10.5" customHeight="1" x14ac:dyDescent="0.2">
      <c r="B18" s="33" t="s">
        <v>307</v>
      </c>
      <c r="C18" s="289">
        <v>21558820.850000203</v>
      </c>
      <c r="D18" s="289">
        <v>18945392.96999998</v>
      </c>
      <c r="E18" s="289">
        <v>40504213.820000179</v>
      </c>
      <c r="F18" s="290">
        <v>1141566.530000001</v>
      </c>
      <c r="G18" s="290">
        <v>214263.17999999985</v>
      </c>
      <c r="H18" s="179">
        <v>-0.1125164397140993</v>
      </c>
      <c r="I18" s="20"/>
    </row>
    <row r="19" spans="2:9" ht="10.5" customHeight="1" x14ac:dyDescent="0.2">
      <c r="B19" s="33" t="s">
        <v>308</v>
      </c>
      <c r="C19" s="289">
        <v>1652448.3900000041</v>
      </c>
      <c r="D19" s="289">
        <v>160718.75999999995</v>
      </c>
      <c r="E19" s="289">
        <v>1813167.1500000041</v>
      </c>
      <c r="F19" s="290">
        <v>24383.069999999978</v>
      </c>
      <c r="G19" s="290">
        <v>10797.79</v>
      </c>
      <c r="H19" s="179">
        <v>0.16324684268705703</v>
      </c>
      <c r="I19" s="20"/>
    </row>
    <row r="20" spans="2:9" ht="10.5" customHeight="1" x14ac:dyDescent="0.2">
      <c r="B20" s="33" t="s">
        <v>309</v>
      </c>
      <c r="C20" s="289">
        <v>34021237.89000006</v>
      </c>
      <c r="D20" s="289">
        <v>32272542.650000039</v>
      </c>
      <c r="E20" s="289">
        <v>66293780.540000096</v>
      </c>
      <c r="F20" s="290">
        <v>5632465.0999999866</v>
      </c>
      <c r="G20" s="290">
        <v>353488.82</v>
      </c>
      <c r="H20" s="179">
        <v>0.12550991307640103</v>
      </c>
      <c r="I20" s="20"/>
    </row>
    <row r="21" spans="2:9" ht="10.5" customHeight="1" x14ac:dyDescent="0.2">
      <c r="B21" s="33" t="s">
        <v>89</v>
      </c>
      <c r="C21" s="289">
        <v>210207.92000000036</v>
      </c>
      <c r="D21" s="289">
        <v>1154712.3999999999</v>
      </c>
      <c r="E21" s="289">
        <v>1364920.3200000003</v>
      </c>
      <c r="F21" s="290">
        <v>1101164.75</v>
      </c>
      <c r="G21" s="290">
        <v>7324.2900000000009</v>
      </c>
      <c r="H21" s="179">
        <v>-7.8288162753802459E-2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232771083.8805179</v>
      </c>
      <c r="E24" s="289">
        <v>232771083.8805179</v>
      </c>
      <c r="F24" s="290"/>
      <c r="G24" s="290"/>
      <c r="H24" s="179">
        <v>5.2502405106213512E-2</v>
      </c>
      <c r="I24" s="20"/>
    </row>
    <row r="25" spans="2:9" ht="10.5" customHeight="1" x14ac:dyDescent="0.2">
      <c r="B25" s="16" t="s">
        <v>96</v>
      </c>
      <c r="C25" s="289"/>
      <c r="D25" s="289"/>
      <c r="E25" s="289"/>
      <c r="F25" s="290"/>
      <c r="G25" s="290"/>
      <c r="H25" s="179"/>
      <c r="I25" s="20"/>
    </row>
    <row r="26" spans="2:9" ht="10.5" customHeight="1" x14ac:dyDescent="0.2">
      <c r="B26" s="16" t="s">
        <v>91</v>
      </c>
      <c r="C26" s="289">
        <v>1048851.9100000001</v>
      </c>
      <c r="D26" s="289">
        <v>576153.68999999994</v>
      </c>
      <c r="E26" s="289">
        <v>1625005.6</v>
      </c>
      <c r="F26" s="290">
        <v>73473.86</v>
      </c>
      <c r="G26" s="290">
        <v>9024</v>
      </c>
      <c r="H26" s="179">
        <v>3.7752474727780871E-2</v>
      </c>
      <c r="I26" s="34"/>
    </row>
    <row r="27" spans="2:9" ht="10.5" customHeight="1" x14ac:dyDescent="0.2">
      <c r="B27" s="16" t="s">
        <v>252</v>
      </c>
      <c r="C27" s="289"/>
      <c r="D27" s="289"/>
      <c r="E27" s="289"/>
      <c r="F27" s="290"/>
      <c r="G27" s="290"/>
      <c r="H27" s="179"/>
      <c r="I27" s="34"/>
    </row>
    <row r="28" spans="2:9" ht="10.5" customHeight="1" x14ac:dyDescent="0.2">
      <c r="B28" s="16" t="s">
        <v>95</v>
      </c>
      <c r="C28" s="289">
        <v>83997.660000000164</v>
      </c>
      <c r="D28" s="289">
        <v>345279.62000000005</v>
      </c>
      <c r="E28" s="289">
        <v>429277.28000000026</v>
      </c>
      <c r="F28" s="290">
        <v>428353.48000000027</v>
      </c>
      <c r="G28" s="290">
        <v>1404.3999999999999</v>
      </c>
      <c r="H28" s="179">
        <v>-9.2659750957533649E-2</v>
      </c>
      <c r="I28" s="34"/>
    </row>
    <row r="29" spans="2:9" ht="10.5" customHeight="1" x14ac:dyDescent="0.2">
      <c r="B29" s="16" t="s">
        <v>381</v>
      </c>
      <c r="C29" s="289">
        <v>19154366.770000052</v>
      </c>
      <c r="D29" s="289">
        <v>10915047.329999987</v>
      </c>
      <c r="E29" s="289">
        <v>30069414.100000042</v>
      </c>
      <c r="F29" s="290">
        <v>1333</v>
      </c>
      <c r="G29" s="290">
        <v>225860.88999999996</v>
      </c>
      <c r="H29" s="179">
        <v>3.2321039641141081E-2</v>
      </c>
      <c r="I29" s="34"/>
    </row>
    <row r="30" spans="2:9" ht="10.5" customHeight="1" x14ac:dyDescent="0.2">
      <c r="B30" s="16" t="s">
        <v>417</v>
      </c>
      <c r="C30" s="289"/>
      <c r="D30" s="289">
        <v>1838760.3390649997</v>
      </c>
      <c r="E30" s="289">
        <v>1838760.3390649997</v>
      </c>
      <c r="F30" s="290"/>
      <c r="G30" s="290"/>
      <c r="H30" s="179">
        <v>-0.14852366239147796</v>
      </c>
      <c r="I30" s="34"/>
    </row>
    <row r="31" spans="2:9" ht="10.5" customHeight="1" x14ac:dyDescent="0.2">
      <c r="B31" s="16" t="s">
        <v>441</v>
      </c>
      <c r="C31" s="289"/>
      <c r="D31" s="289">
        <v>26901167.605687987</v>
      </c>
      <c r="E31" s="289">
        <v>26901167.605687987</v>
      </c>
      <c r="F31" s="290"/>
      <c r="G31" s="290"/>
      <c r="H31" s="179">
        <v>0.91743959306562273</v>
      </c>
      <c r="I31" s="34"/>
    </row>
    <row r="32" spans="2:9" ht="10.5" customHeight="1" x14ac:dyDescent="0.2">
      <c r="B32" s="16" t="s">
        <v>346</v>
      </c>
      <c r="C32" s="289"/>
      <c r="D32" s="289">
        <v>82225</v>
      </c>
      <c r="E32" s="289">
        <v>82225</v>
      </c>
      <c r="F32" s="290"/>
      <c r="G32" s="290"/>
      <c r="H32" s="179">
        <v>0.27496433666191145</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25206934.347000014</v>
      </c>
      <c r="E35" s="289">
        <v>25206934.347000014</v>
      </c>
      <c r="F35" s="290"/>
      <c r="G35" s="290"/>
      <c r="H35" s="179"/>
      <c r="I35" s="34"/>
    </row>
    <row r="36" spans="1:11" ht="10.5" customHeight="1" x14ac:dyDescent="0.2">
      <c r="B36" s="16" t="s">
        <v>487</v>
      </c>
      <c r="C36" s="289"/>
      <c r="D36" s="289">
        <v>7841768.654699997</v>
      </c>
      <c r="E36" s="289">
        <v>7841768.654699997</v>
      </c>
      <c r="F36" s="290"/>
      <c r="G36" s="290"/>
      <c r="H36" s="179">
        <v>0.36670295666943331</v>
      </c>
      <c r="I36" s="34"/>
    </row>
    <row r="37" spans="1:11" ht="10.5" customHeight="1" x14ac:dyDescent="0.2">
      <c r="B37" s="16" t="s">
        <v>420</v>
      </c>
      <c r="C37" s="289"/>
      <c r="D37" s="289">
        <v>6995153.1483769994</v>
      </c>
      <c r="E37" s="289">
        <v>6995153.1483769994</v>
      </c>
      <c r="F37" s="290"/>
      <c r="G37" s="290"/>
      <c r="H37" s="179">
        <v>-3.0500797272854374E-3</v>
      </c>
      <c r="I37" s="34"/>
    </row>
    <row r="38" spans="1:11" ht="10.5" customHeight="1" x14ac:dyDescent="0.2">
      <c r="B38" s="574" t="s">
        <v>448</v>
      </c>
      <c r="C38" s="289"/>
      <c r="D38" s="289">
        <v>8758</v>
      </c>
      <c r="E38" s="289">
        <v>8758</v>
      </c>
      <c r="F38" s="290"/>
      <c r="G38" s="290"/>
      <c r="H38" s="179">
        <v>-0.76947444754017025</v>
      </c>
      <c r="I38" s="34"/>
    </row>
    <row r="39" spans="1:11" ht="10.5" hidden="1" customHeight="1" x14ac:dyDescent="0.2">
      <c r="B39" s="574"/>
      <c r="C39" s="289"/>
      <c r="D39" s="289"/>
      <c r="E39" s="289"/>
      <c r="F39" s="290"/>
      <c r="G39" s="290"/>
      <c r="H39" s="179"/>
      <c r="I39" s="34"/>
    </row>
    <row r="40" spans="1:11" ht="10.5" customHeight="1" x14ac:dyDescent="0.2">
      <c r="B40" s="16" t="s">
        <v>99</v>
      </c>
      <c r="C40" s="289">
        <v>465388.93000000005</v>
      </c>
      <c r="D40" s="289">
        <v>805653.83670799865</v>
      </c>
      <c r="E40" s="289">
        <v>1271042.7667079987</v>
      </c>
      <c r="F40" s="290">
        <v>472647.88213799999</v>
      </c>
      <c r="G40" s="290">
        <v>5434.6193089999997</v>
      </c>
      <c r="H40" s="179">
        <v>-5.2651815800877522E-2</v>
      </c>
      <c r="I40" s="34"/>
    </row>
    <row r="41" spans="1:11" ht="10.5" customHeight="1" x14ac:dyDescent="0.2">
      <c r="B41" s="16" t="s">
        <v>283</v>
      </c>
      <c r="C41" s="289"/>
      <c r="D41" s="289">
        <v>-1184161</v>
      </c>
      <c r="E41" s="289">
        <v>-1184161</v>
      </c>
      <c r="F41" s="290">
        <v>-72</v>
      </c>
      <c r="G41" s="290">
        <v>-8880</v>
      </c>
      <c r="H41" s="179">
        <v>0.2438561440660163</v>
      </c>
      <c r="I41" s="34"/>
      <c r="K41" s="28"/>
    </row>
    <row r="42" spans="1:11" s="28" customFormat="1" ht="10.5" customHeight="1" x14ac:dyDescent="0.2">
      <c r="A42" s="24"/>
      <c r="B42" s="16" t="s">
        <v>279</v>
      </c>
      <c r="C42" s="289">
        <v>58.5</v>
      </c>
      <c r="D42" s="289">
        <v>-45163537.799999997</v>
      </c>
      <c r="E42" s="289">
        <v>-45163479.299999997</v>
      </c>
      <c r="F42" s="290">
        <v>-13289</v>
      </c>
      <c r="G42" s="290">
        <v>-325504</v>
      </c>
      <c r="H42" s="179">
        <v>-1.1155504847728981E-2</v>
      </c>
      <c r="I42" s="36"/>
      <c r="J42" s="5"/>
    </row>
    <row r="43" spans="1:11" s="28" customFormat="1" ht="10.5" customHeight="1" x14ac:dyDescent="0.2">
      <c r="A43" s="24"/>
      <c r="B43" s="35" t="s">
        <v>101</v>
      </c>
      <c r="C43" s="291">
        <v>886493547.29000843</v>
      </c>
      <c r="D43" s="291">
        <v>877000497.38953221</v>
      </c>
      <c r="E43" s="291">
        <v>1763494044.6795406</v>
      </c>
      <c r="F43" s="292">
        <v>37274922.562137924</v>
      </c>
      <c r="G43" s="292">
        <v>8837563.7235590145</v>
      </c>
      <c r="H43" s="178">
        <v>7.0866099070264532E-2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767430574.73000181</v>
      </c>
      <c r="D45" s="289">
        <v>1566726404.78</v>
      </c>
      <c r="E45" s="289">
        <v>2334156979.5100017</v>
      </c>
      <c r="F45" s="290">
        <v>766004162.75999999</v>
      </c>
      <c r="G45" s="290">
        <v>13873431.849999998</v>
      </c>
      <c r="H45" s="179">
        <v>3.6433257934252561E-2</v>
      </c>
      <c r="I45" s="20"/>
    </row>
    <row r="46" spans="1:11" ht="10.5" customHeight="1" x14ac:dyDescent="0.2">
      <c r="B46" s="33" t="s">
        <v>106</v>
      </c>
      <c r="C46" s="289">
        <v>766405769.58000171</v>
      </c>
      <c r="D46" s="289">
        <v>1557563576.5699997</v>
      </c>
      <c r="E46" s="289">
        <v>2323969346.150002</v>
      </c>
      <c r="F46" s="290">
        <v>757352754.99000001</v>
      </c>
      <c r="G46" s="290">
        <v>13809258.439999999</v>
      </c>
      <c r="H46" s="179">
        <v>3.6635287137109174E-2</v>
      </c>
      <c r="I46" s="34"/>
    </row>
    <row r="47" spans="1:11" ht="10.5" customHeight="1" x14ac:dyDescent="0.2">
      <c r="B47" s="33" t="s">
        <v>304</v>
      </c>
      <c r="C47" s="289">
        <v>18620389.930000048</v>
      </c>
      <c r="D47" s="289">
        <v>375150375.72000062</v>
      </c>
      <c r="E47" s="289">
        <v>393770765.65000069</v>
      </c>
      <c r="F47" s="290">
        <v>312163764.5600006</v>
      </c>
      <c r="G47" s="290">
        <v>2481953.11</v>
      </c>
      <c r="H47" s="179">
        <v>5.2801287735628755E-2</v>
      </c>
      <c r="I47" s="34"/>
    </row>
    <row r="48" spans="1:11" ht="10.5" customHeight="1" x14ac:dyDescent="0.2">
      <c r="B48" s="33" t="s">
        <v>305</v>
      </c>
      <c r="C48" s="289">
        <v>78297.120000000301</v>
      </c>
      <c r="D48" s="289">
        <v>9193733.5800000373</v>
      </c>
      <c r="E48" s="289">
        <v>9272030.7000000384</v>
      </c>
      <c r="F48" s="290">
        <v>9098789.920000039</v>
      </c>
      <c r="G48" s="290">
        <v>42655.260000000009</v>
      </c>
      <c r="H48" s="179">
        <v>-9.107343895945641E-2</v>
      </c>
      <c r="I48" s="34"/>
    </row>
    <row r="49" spans="2:9" ht="10.5" customHeight="1" x14ac:dyDescent="0.2">
      <c r="B49" s="33" t="s">
        <v>306</v>
      </c>
      <c r="C49" s="289">
        <v>1059017.3700000013</v>
      </c>
      <c r="D49" s="289">
        <v>168459443.12999958</v>
      </c>
      <c r="E49" s="289">
        <v>169518460.49999955</v>
      </c>
      <c r="F49" s="290">
        <v>165148031.99999958</v>
      </c>
      <c r="G49" s="290">
        <v>1033788.5799999996</v>
      </c>
      <c r="H49" s="179">
        <v>4.7204995202811961E-2</v>
      </c>
      <c r="I49" s="34"/>
    </row>
    <row r="50" spans="2:9" ht="10.5" customHeight="1" x14ac:dyDescent="0.2">
      <c r="B50" s="33" t="s">
        <v>307</v>
      </c>
      <c r="C50" s="289">
        <v>185975984.23999816</v>
      </c>
      <c r="D50" s="289">
        <v>157397228.52999899</v>
      </c>
      <c r="E50" s="289">
        <v>343373212.76999718</v>
      </c>
      <c r="F50" s="290">
        <v>14632643.720000027</v>
      </c>
      <c r="G50" s="290">
        <v>2213119.1899999985</v>
      </c>
      <c r="H50" s="179">
        <v>2.1122416072185679E-2</v>
      </c>
      <c r="I50" s="34"/>
    </row>
    <row r="51" spans="2:9" ht="10.5" customHeight="1" x14ac:dyDescent="0.2">
      <c r="B51" s="33" t="s">
        <v>308</v>
      </c>
      <c r="C51" s="289">
        <v>269691448.46000445</v>
      </c>
      <c r="D51" s="289">
        <v>235892752.12999997</v>
      </c>
      <c r="E51" s="289">
        <v>505584200.59000432</v>
      </c>
      <c r="F51" s="290">
        <v>64598125.719999872</v>
      </c>
      <c r="G51" s="290">
        <v>2815820.5800000024</v>
      </c>
      <c r="H51" s="179">
        <v>2.6598447129259073E-2</v>
      </c>
      <c r="I51" s="34"/>
    </row>
    <row r="52" spans="2:9" ht="10.5" customHeight="1" x14ac:dyDescent="0.2">
      <c r="B52" s="33" t="s">
        <v>309</v>
      </c>
      <c r="C52" s="289">
        <v>290980632.45999902</v>
      </c>
      <c r="D52" s="289">
        <v>611470043.4800005</v>
      </c>
      <c r="E52" s="289">
        <v>902450675.9399997</v>
      </c>
      <c r="F52" s="290">
        <v>191711399.06999996</v>
      </c>
      <c r="G52" s="290">
        <v>5221921.7200000007</v>
      </c>
      <c r="H52" s="179">
        <v>4.0908545983214362E-2</v>
      </c>
      <c r="I52" s="34"/>
    </row>
    <row r="53" spans="2:9" ht="10.5" customHeight="1" x14ac:dyDescent="0.2">
      <c r="B53" s="33" t="s">
        <v>105</v>
      </c>
      <c r="C53" s="289">
        <v>1024805.1499999994</v>
      </c>
      <c r="D53" s="289">
        <v>9162828.2099999767</v>
      </c>
      <c r="E53" s="289">
        <v>10187633.359999975</v>
      </c>
      <c r="F53" s="290">
        <v>8651407.7699999791</v>
      </c>
      <c r="G53" s="290">
        <v>64173.409999999982</v>
      </c>
      <c r="H53" s="179">
        <v>-7.6827096718102839E-3</v>
      </c>
      <c r="I53" s="34"/>
    </row>
    <row r="54" spans="2:9" ht="10.5" customHeight="1" x14ac:dyDescent="0.2">
      <c r="B54" s="16" t="s">
        <v>22</v>
      </c>
      <c r="C54" s="289">
        <v>394536978.67000222</v>
      </c>
      <c r="D54" s="289">
        <v>258977565.1957505</v>
      </c>
      <c r="E54" s="289">
        <v>653514543.86575294</v>
      </c>
      <c r="F54" s="290">
        <v>49324490.270000011</v>
      </c>
      <c r="G54" s="290">
        <v>2977910.3507499988</v>
      </c>
      <c r="H54" s="179">
        <v>1.9054399786748943E-2</v>
      </c>
      <c r="I54" s="34"/>
    </row>
    <row r="55" spans="2:9" ht="10.5" customHeight="1" x14ac:dyDescent="0.2">
      <c r="B55" s="16" t="s">
        <v>387</v>
      </c>
      <c r="C55" s="289">
        <v>220785.73005299954</v>
      </c>
      <c r="D55" s="289">
        <v>5994849.6758279949</v>
      </c>
      <c r="E55" s="289">
        <v>6215635.4058809942</v>
      </c>
      <c r="F55" s="290">
        <v>99909.225299999947</v>
      </c>
      <c r="G55" s="290">
        <v>2996.3167500000004</v>
      </c>
      <c r="H55" s="179">
        <v>0.1811375367065704</v>
      </c>
      <c r="I55" s="34"/>
    </row>
    <row r="56" spans="2:9" ht="10.5" customHeight="1" x14ac:dyDescent="0.2">
      <c r="B56" s="16" t="s">
        <v>107</v>
      </c>
      <c r="C56" s="289"/>
      <c r="D56" s="289">
        <v>494888685.24000013</v>
      </c>
      <c r="E56" s="289">
        <v>494888685.24000013</v>
      </c>
      <c r="F56" s="290">
        <v>490826132.04000014</v>
      </c>
      <c r="G56" s="290">
        <v>2554966.919999999</v>
      </c>
      <c r="H56" s="179">
        <v>9.5173259121578146E-2</v>
      </c>
      <c r="I56" s="34"/>
    </row>
    <row r="57" spans="2:9" ht="10.5" customHeight="1" x14ac:dyDescent="0.2">
      <c r="B57" s="33" t="s">
        <v>110</v>
      </c>
      <c r="C57" s="289"/>
      <c r="D57" s="289">
        <v>139664961.90999997</v>
      </c>
      <c r="E57" s="289">
        <v>139664961.90999997</v>
      </c>
      <c r="F57" s="290">
        <v>139664961.90999997</v>
      </c>
      <c r="G57" s="290">
        <v>731386.09999999963</v>
      </c>
      <c r="H57" s="179">
        <v>7.1185390480295707E-2</v>
      </c>
      <c r="I57" s="34"/>
    </row>
    <row r="58" spans="2:9" ht="10.5" customHeight="1" x14ac:dyDescent="0.2">
      <c r="B58" s="33" t="s">
        <v>109</v>
      </c>
      <c r="C58" s="289"/>
      <c r="D58" s="289">
        <v>262438998.16000009</v>
      </c>
      <c r="E58" s="289">
        <v>262438998.16000009</v>
      </c>
      <c r="F58" s="290">
        <v>262438998.16000009</v>
      </c>
      <c r="G58" s="290">
        <v>1338580.8199999994</v>
      </c>
      <c r="H58" s="179">
        <v>8.7261241023361746E-2</v>
      </c>
      <c r="I58" s="34"/>
    </row>
    <row r="59" spans="2:9" ht="10.5" customHeight="1" x14ac:dyDescent="0.2">
      <c r="B59" s="33" t="s">
        <v>112</v>
      </c>
      <c r="C59" s="289"/>
      <c r="D59" s="289">
        <v>91774171.969999999</v>
      </c>
      <c r="E59" s="289">
        <v>91774171.969999999</v>
      </c>
      <c r="F59" s="290">
        <v>88722171.969999999</v>
      </c>
      <c r="G59" s="290">
        <v>481500</v>
      </c>
      <c r="H59" s="179">
        <v>0.1588849710460305</v>
      </c>
      <c r="I59" s="34"/>
    </row>
    <row r="60" spans="2:9" ht="10.5" customHeight="1" x14ac:dyDescent="0.2">
      <c r="B60" s="33" t="s">
        <v>111</v>
      </c>
      <c r="C60" s="289"/>
      <c r="D60" s="289">
        <v>1010553.2</v>
      </c>
      <c r="E60" s="289">
        <v>1010553.2</v>
      </c>
      <c r="F60" s="290"/>
      <c r="G60" s="290">
        <v>3500</v>
      </c>
      <c r="H60" s="179">
        <v>8.6520543349941192E-2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970965.15999999992</v>
      </c>
      <c r="D63" s="289">
        <v>8809531.9700000025</v>
      </c>
      <c r="E63" s="289">
        <v>9780497.1300000027</v>
      </c>
      <c r="F63" s="290">
        <v>9459832.0500000026</v>
      </c>
      <c r="G63" s="290">
        <v>27952.800000000003</v>
      </c>
      <c r="H63" s="179">
        <v>-5.6707482646725316E-2</v>
      </c>
      <c r="I63" s="34"/>
    </row>
    <row r="64" spans="2:9" ht="10.5" customHeight="1" x14ac:dyDescent="0.2">
      <c r="B64" s="16" t="s">
        <v>381</v>
      </c>
      <c r="C64" s="289">
        <v>7451908.0299999807</v>
      </c>
      <c r="D64" s="289">
        <v>8583304.2900000103</v>
      </c>
      <c r="E64" s="289">
        <v>16035212.319999991</v>
      </c>
      <c r="F64" s="290">
        <v>51681.060000000005</v>
      </c>
      <c r="G64" s="290">
        <v>53084.600000000006</v>
      </c>
      <c r="H64" s="179">
        <v>0.20875805126935876</v>
      </c>
      <c r="I64" s="34"/>
    </row>
    <row r="65" spans="1:11" ht="10.5" customHeight="1" x14ac:dyDescent="0.2">
      <c r="B65" s="16" t="s">
        <v>418</v>
      </c>
      <c r="C65" s="289"/>
      <c r="D65" s="289">
        <v>208781.78975000003</v>
      </c>
      <c r="E65" s="289">
        <v>208781.78975000003</v>
      </c>
      <c r="F65" s="290"/>
      <c r="G65" s="290">
        <v>10304</v>
      </c>
      <c r="H65" s="179">
        <v>-0.22701927363937402</v>
      </c>
      <c r="I65" s="34"/>
    </row>
    <row r="66" spans="1:11" ht="10.5" customHeight="1" x14ac:dyDescent="0.2">
      <c r="B66" s="16" t="s">
        <v>417</v>
      </c>
      <c r="C66" s="289"/>
      <c r="D66" s="289">
        <v>634135.4137850001</v>
      </c>
      <c r="E66" s="289">
        <v>634135.4137850001</v>
      </c>
      <c r="F66" s="290"/>
      <c r="G66" s="290"/>
      <c r="H66" s="179">
        <v>6.293137857873865E-2</v>
      </c>
      <c r="I66" s="34"/>
    </row>
    <row r="67" spans="1:11" ht="10.5" customHeight="1" x14ac:dyDescent="0.2">
      <c r="B67" s="16" t="s">
        <v>441</v>
      </c>
      <c r="C67" s="289"/>
      <c r="D67" s="289">
        <v>9810837.1817040034</v>
      </c>
      <c r="E67" s="289">
        <v>9810837.1817040034</v>
      </c>
      <c r="F67" s="290"/>
      <c r="G67" s="290"/>
      <c r="H67" s="179"/>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80233.740000000165</v>
      </c>
      <c r="D71" s="289">
        <v>1809916.3599999999</v>
      </c>
      <c r="E71" s="289">
        <v>1890150.1</v>
      </c>
      <c r="F71" s="290"/>
      <c r="G71" s="290">
        <v>6824.1</v>
      </c>
      <c r="H71" s="179">
        <v>-0.11176666506499733</v>
      </c>
      <c r="I71" s="34"/>
    </row>
    <row r="72" spans="1:11" ht="10.5" customHeight="1" x14ac:dyDescent="0.2">
      <c r="B72" s="16" t="s">
        <v>92</v>
      </c>
      <c r="C72" s="289">
        <v>366931.07999999996</v>
      </c>
      <c r="D72" s="289">
        <v>54024.34</v>
      </c>
      <c r="E72" s="289">
        <v>420955.41999999993</v>
      </c>
      <c r="F72" s="290">
        <v>2465.5</v>
      </c>
      <c r="G72" s="290">
        <v>942.38</v>
      </c>
      <c r="H72" s="179">
        <v>-0.37273394580553276</v>
      </c>
      <c r="I72" s="34"/>
    </row>
    <row r="73" spans="1:11" ht="10.5" customHeight="1" x14ac:dyDescent="0.2">
      <c r="B73" s="16" t="s">
        <v>93</v>
      </c>
      <c r="C73" s="289">
        <v>648186.5199999999</v>
      </c>
      <c r="D73" s="289">
        <v>106276.20000000001</v>
      </c>
      <c r="E73" s="289">
        <v>754462.71999999997</v>
      </c>
      <c r="F73" s="290">
        <v>17301.02</v>
      </c>
      <c r="G73" s="290">
        <v>1371.83</v>
      </c>
      <c r="H73" s="179">
        <v>-0.28721158111576883</v>
      </c>
      <c r="I73" s="34"/>
      <c r="K73" s="28"/>
    </row>
    <row r="74" spans="1:11" ht="10.5" customHeight="1" x14ac:dyDescent="0.2">
      <c r="B74" s="16" t="s">
        <v>91</v>
      </c>
      <c r="C74" s="289">
        <v>121899.85</v>
      </c>
      <c r="D74" s="289">
        <v>106926.83</v>
      </c>
      <c r="E74" s="289">
        <v>228826.68</v>
      </c>
      <c r="F74" s="290">
        <v>8752.86</v>
      </c>
      <c r="G74" s="290">
        <v>661.12</v>
      </c>
      <c r="H74" s="179">
        <v>-1.5319252175694853E-2</v>
      </c>
      <c r="I74" s="34"/>
      <c r="K74" s="28"/>
    </row>
    <row r="75" spans="1:11" s="28" customFormat="1" ht="10.5" customHeight="1" x14ac:dyDescent="0.2">
      <c r="A75" s="24"/>
      <c r="B75" s="16" t="s">
        <v>100</v>
      </c>
      <c r="C75" s="289">
        <v>210583.21999999988</v>
      </c>
      <c r="D75" s="289">
        <v>496607.99011000001</v>
      </c>
      <c r="E75" s="289">
        <v>707191.21010999999</v>
      </c>
      <c r="F75" s="290">
        <v>8985.1200000000081</v>
      </c>
      <c r="G75" s="290">
        <v>2374.0200000000004</v>
      </c>
      <c r="H75" s="179">
        <v>-0.19744399746356467</v>
      </c>
      <c r="I75" s="27"/>
      <c r="J75" s="5"/>
      <c r="K75" s="5"/>
    </row>
    <row r="76" spans="1:11" s="28" customFormat="1" ht="10.5" customHeight="1" x14ac:dyDescent="0.2">
      <c r="A76" s="24"/>
      <c r="B76" s="16" t="s">
        <v>388</v>
      </c>
      <c r="C76" s="289">
        <v>2297.7599469999968</v>
      </c>
      <c r="D76" s="289">
        <v>62389.56417200002</v>
      </c>
      <c r="E76" s="289">
        <v>64687.324119000019</v>
      </c>
      <c r="F76" s="290">
        <v>1039.7747000000002</v>
      </c>
      <c r="G76" s="290">
        <v>31.18324999999999</v>
      </c>
      <c r="H76" s="179">
        <v>0.18113753670657129</v>
      </c>
      <c r="I76" s="27"/>
      <c r="J76" s="5"/>
      <c r="K76" s="5"/>
    </row>
    <row r="77" spans="1:11" ht="10.5" customHeight="1" x14ac:dyDescent="0.2">
      <c r="B77" s="16" t="s">
        <v>97</v>
      </c>
      <c r="C77" s="289"/>
      <c r="D77" s="289">
        <v>50</v>
      </c>
      <c r="E77" s="289">
        <v>50</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2357422.1707999976</v>
      </c>
      <c r="E79" s="289">
        <v>2357422.1707999976</v>
      </c>
      <c r="F79" s="290"/>
      <c r="G79" s="290"/>
      <c r="H79" s="179">
        <v>0.10463560951127882</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1019413.4799999995</v>
      </c>
      <c r="E81" s="289">
        <v>1019413.4799999995</v>
      </c>
      <c r="F81" s="290">
        <v>1019263.4799999995</v>
      </c>
      <c r="G81" s="290">
        <v>7522.08</v>
      </c>
      <c r="H81" s="179">
        <v>-5.8164980779021547E-2</v>
      </c>
      <c r="I81" s="34"/>
    </row>
    <row r="82" spans="1:11" ht="10.5" customHeight="1" x14ac:dyDescent="0.2">
      <c r="B82" s="16" t="s">
        <v>489</v>
      </c>
      <c r="C82" s="289"/>
      <c r="D82" s="289">
        <v>151368.20685000008</v>
      </c>
      <c r="E82" s="289">
        <v>151368.20685000008</v>
      </c>
      <c r="F82" s="290"/>
      <c r="G82" s="290"/>
      <c r="H82" s="179"/>
      <c r="I82" s="34"/>
    </row>
    <row r="83" spans="1:11" ht="10.5" customHeight="1" x14ac:dyDescent="0.2">
      <c r="B83" s="268" t="s">
        <v>487</v>
      </c>
      <c r="C83" s="289"/>
      <c r="D83" s="289">
        <v>41720.991999999998</v>
      </c>
      <c r="E83" s="289">
        <v>41720.991999999998</v>
      </c>
      <c r="F83" s="290"/>
      <c r="G83" s="290"/>
      <c r="H83" s="179">
        <v>-0.27210690659909076</v>
      </c>
      <c r="I83" s="34"/>
    </row>
    <row r="84" spans="1:11" ht="10.5" customHeight="1" x14ac:dyDescent="0.2">
      <c r="B84" s="16" t="s">
        <v>420</v>
      </c>
      <c r="C84" s="289"/>
      <c r="D84" s="289">
        <v>3121102.5167439999</v>
      </c>
      <c r="E84" s="289">
        <v>3121102.5167439999</v>
      </c>
      <c r="F84" s="290"/>
      <c r="G84" s="290"/>
      <c r="H84" s="179">
        <v>0.39943277516400877</v>
      </c>
      <c r="I84" s="34"/>
    </row>
    <row r="85" spans="1:11" ht="10.5" customHeight="1" x14ac:dyDescent="0.2">
      <c r="B85" s="574" t="s">
        <v>447</v>
      </c>
      <c r="C85" s="289"/>
      <c r="D85" s="289">
        <v>35</v>
      </c>
      <c r="E85" s="289">
        <v>35</v>
      </c>
      <c r="F85" s="290"/>
      <c r="G85" s="290"/>
      <c r="H85" s="179">
        <v>-0.99984451700317634</v>
      </c>
      <c r="I85" s="34"/>
    </row>
    <row r="86" spans="1:11" ht="10.5" hidden="1" customHeight="1" x14ac:dyDescent="0.2">
      <c r="B86" s="574"/>
      <c r="C86" s="289"/>
      <c r="D86" s="289"/>
      <c r="E86" s="289"/>
      <c r="F86" s="290"/>
      <c r="G86" s="290"/>
      <c r="H86" s="179"/>
      <c r="I86" s="34"/>
    </row>
    <row r="87" spans="1:11" ht="10.5" customHeight="1" x14ac:dyDescent="0.2">
      <c r="B87" s="16" t="s">
        <v>99</v>
      </c>
      <c r="C87" s="289">
        <v>1065925.0299999902</v>
      </c>
      <c r="D87" s="289">
        <v>868307.20638999913</v>
      </c>
      <c r="E87" s="289">
        <v>1934232.2363899893</v>
      </c>
      <c r="F87" s="290">
        <v>164042.24906300011</v>
      </c>
      <c r="G87" s="290">
        <v>6404.5132970000013</v>
      </c>
      <c r="H87" s="179">
        <v>3.4765548614634323E-2</v>
      </c>
      <c r="I87" s="34"/>
    </row>
    <row r="88" spans="1:11" ht="10.5" customHeight="1" x14ac:dyDescent="0.2">
      <c r="B88" s="16" t="s">
        <v>283</v>
      </c>
      <c r="C88" s="289"/>
      <c r="D88" s="289">
        <v>-7204794</v>
      </c>
      <c r="E88" s="289">
        <v>-7204794</v>
      </c>
      <c r="F88" s="290">
        <v>-61992</v>
      </c>
      <c r="G88" s="290">
        <v>-50568</v>
      </c>
      <c r="H88" s="179">
        <v>6.5218991926577097E-2</v>
      </c>
      <c r="I88" s="34"/>
    </row>
    <row r="89" spans="1:11" ht="10.5" customHeight="1" x14ac:dyDescent="0.2">
      <c r="B89" s="16" t="s">
        <v>279</v>
      </c>
      <c r="C89" s="289">
        <v>32.4</v>
      </c>
      <c r="D89" s="289">
        <v>-42824409</v>
      </c>
      <c r="E89" s="289">
        <v>-42824376.600000001</v>
      </c>
      <c r="F89" s="290">
        <v>-173788</v>
      </c>
      <c r="G89" s="290">
        <v>-241859</v>
      </c>
      <c r="H89" s="179">
        <v>1.7537437029737646E-3</v>
      </c>
      <c r="I89" s="20"/>
    </row>
    <row r="90" spans="1:11" s="28" customFormat="1" ht="15.75" customHeight="1" x14ac:dyDescent="0.2">
      <c r="A90" s="24"/>
      <c r="B90" s="35" t="s">
        <v>108</v>
      </c>
      <c r="C90" s="291">
        <v>1173107301.9200039</v>
      </c>
      <c r="D90" s="291">
        <v>2314801212.3938837</v>
      </c>
      <c r="E90" s="291">
        <v>3487908514.3138871</v>
      </c>
      <c r="F90" s="292">
        <v>1316752277.4090631</v>
      </c>
      <c r="G90" s="292">
        <v>19234351.064047001</v>
      </c>
      <c r="H90" s="178">
        <v>4.3589476681856976E-2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1174532126.1300106</v>
      </c>
      <c r="D92" s="289">
        <v>698015508.05591679</v>
      </c>
      <c r="E92" s="289">
        <v>1872547634.1859274</v>
      </c>
      <c r="F92" s="290">
        <v>77103204.279999942</v>
      </c>
      <c r="G92" s="290">
        <v>10835492.675000012</v>
      </c>
      <c r="H92" s="179">
        <v>4.5461746583842499E-2</v>
      </c>
      <c r="I92" s="36"/>
      <c r="K92" s="5"/>
    </row>
    <row r="93" spans="1:11" ht="10.5" customHeight="1" x14ac:dyDescent="0.2">
      <c r="B93" s="16" t="s">
        <v>387</v>
      </c>
      <c r="C93" s="289">
        <v>239783.67078099944</v>
      </c>
      <c r="D93" s="289">
        <v>7295496.2142919963</v>
      </c>
      <c r="E93" s="289">
        <v>7535279.885072995</v>
      </c>
      <c r="F93" s="290">
        <v>107727.69569999995</v>
      </c>
      <c r="G93" s="290">
        <v>3379.4371500000007</v>
      </c>
      <c r="H93" s="179">
        <v>0.13730870095283398</v>
      </c>
      <c r="I93" s="34"/>
    </row>
    <row r="94" spans="1:11" ht="10.5" customHeight="1" x14ac:dyDescent="0.2">
      <c r="B94" s="16" t="s">
        <v>104</v>
      </c>
      <c r="C94" s="289">
        <v>828660945.55000186</v>
      </c>
      <c r="D94" s="289">
        <v>1621238954.54</v>
      </c>
      <c r="E94" s="289">
        <v>2449899900.0900021</v>
      </c>
      <c r="F94" s="290">
        <v>774462177.69999993</v>
      </c>
      <c r="G94" s="290">
        <v>14496082.689999999</v>
      </c>
      <c r="H94" s="179">
        <v>3.5856346149751417E-2</v>
      </c>
      <c r="I94" s="34"/>
      <c r="K94" s="28"/>
    </row>
    <row r="95" spans="1:11" ht="10.5" customHeight="1" x14ac:dyDescent="0.2">
      <c r="B95" s="33" t="s">
        <v>106</v>
      </c>
      <c r="C95" s="289">
        <v>827425932.48000205</v>
      </c>
      <c r="D95" s="289">
        <v>1610921413.9299998</v>
      </c>
      <c r="E95" s="289">
        <v>2438347346.4100018</v>
      </c>
      <c r="F95" s="290">
        <v>764709605.18000007</v>
      </c>
      <c r="G95" s="290">
        <v>14424584.989999998</v>
      </c>
      <c r="H95" s="179">
        <v>3.6118111581831425E-2</v>
      </c>
      <c r="I95" s="34"/>
      <c r="K95" s="28"/>
    </row>
    <row r="96" spans="1:11" s="28" customFormat="1" ht="10.5" customHeight="1" x14ac:dyDescent="0.2">
      <c r="A96" s="24"/>
      <c r="B96" s="33" t="s">
        <v>304</v>
      </c>
      <c r="C96" s="289">
        <v>22405471.250000041</v>
      </c>
      <c r="D96" s="289">
        <v>377067847.11000067</v>
      </c>
      <c r="E96" s="289">
        <v>399473318.36000067</v>
      </c>
      <c r="F96" s="290">
        <v>312666866.63000059</v>
      </c>
      <c r="G96" s="290">
        <v>2518583.2200000002</v>
      </c>
      <c r="H96" s="179">
        <v>5.2982590757422621E-2</v>
      </c>
      <c r="I96" s="27"/>
      <c r="J96" s="5"/>
    </row>
    <row r="97" spans="1:11" s="28" customFormat="1" ht="10.5" customHeight="1" x14ac:dyDescent="0.2">
      <c r="A97" s="24"/>
      <c r="B97" s="33" t="s">
        <v>305</v>
      </c>
      <c r="C97" s="289">
        <v>78655.160000000295</v>
      </c>
      <c r="D97" s="289">
        <v>9194756.500000041</v>
      </c>
      <c r="E97" s="289">
        <v>9273411.6600000411</v>
      </c>
      <c r="F97" s="290">
        <v>9099510.420000039</v>
      </c>
      <c r="G97" s="290">
        <v>42655.260000000009</v>
      </c>
      <c r="H97" s="179">
        <v>-9.110452768374977E-2</v>
      </c>
      <c r="I97" s="27"/>
      <c r="J97" s="5"/>
    </row>
    <row r="98" spans="1:11" s="28" customFormat="1" ht="10.5" customHeight="1" x14ac:dyDescent="0.2">
      <c r="A98" s="24"/>
      <c r="B98" s="33" t="s">
        <v>306</v>
      </c>
      <c r="C98" s="289">
        <v>1061233.7800000012</v>
      </c>
      <c r="D98" s="289">
        <v>168520131.79999956</v>
      </c>
      <c r="E98" s="289">
        <v>169581365.57999957</v>
      </c>
      <c r="F98" s="290">
        <v>165202644.9199996</v>
      </c>
      <c r="G98" s="290">
        <v>1033935.2299999996</v>
      </c>
      <c r="H98" s="179">
        <v>4.7221008446739932E-2</v>
      </c>
      <c r="I98" s="27"/>
      <c r="J98" s="5"/>
    </row>
    <row r="99" spans="1:11" s="28" customFormat="1" ht="10.5" customHeight="1" x14ac:dyDescent="0.2">
      <c r="A99" s="24"/>
      <c r="B99" s="33" t="s">
        <v>307</v>
      </c>
      <c r="C99" s="289">
        <v>207534805.08999836</v>
      </c>
      <c r="D99" s="289">
        <v>176342621.49999896</v>
      </c>
      <c r="E99" s="289">
        <v>383877426.58999729</v>
      </c>
      <c r="F99" s="290">
        <v>15774210.25000003</v>
      </c>
      <c r="G99" s="290">
        <v>2427382.3699999987</v>
      </c>
      <c r="H99" s="179">
        <v>5.1521602055752957E-3</v>
      </c>
      <c r="I99" s="27"/>
      <c r="J99" s="5"/>
    </row>
    <row r="100" spans="1:11" s="28" customFormat="1" ht="10.5" customHeight="1" x14ac:dyDescent="0.2">
      <c r="A100" s="24"/>
      <c r="B100" s="33" t="s">
        <v>308</v>
      </c>
      <c r="C100" s="289">
        <v>271343896.85000443</v>
      </c>
      <c r="D100" s="289">
        <v>236053470.88999996</v>
      </c>
      <c r="E100" s="289">
        <v>507397367.74000442</v>
      </c>
      <c r="F100" s="290">
        <v>64622508.78999988</v>
      </c>
      <c r="G100" s="290">
        <v>2826618.370000002</v>
      </c>
      <c r="H100" s="179">
        <v>2.7029574143389912E-2</v>
      </c>
      <c r="I100" s="27"/>
      <c r="J100" s="5"/>
    </row>
    <row r="101" spans="1:11" s="28" customFormat="1" ht="10.5" customHeight="1" x14ac:dyDescent="0.2">
      <c r="A101" s="24"/>
      <c r="B101" s="33" t="s">
        <v>309</v>
      </c>
      <c r="C101" s="289">
        <v>325001870.34999907</v>
      </c>
      <c r="D101" s="289">
        <v>643742586.13000047</v>
      </c>
      <c r="E101" s="289">
        <v>968744456.47999966</v>
      </c>
      <c r="F101" s="290">
        <v>197343864.16999999</v>
      </c>
      <c r="G101" s="290">
        <v>5575410.54</v>
      </c>
      <c r="H101" s="179">
        <v>4.6290548725862912E-2</v>
      </c>
      <c r="I101" s="27"/>
      <c r="J101" s="5"/>
      <c r="K101" s="5"/>
    </row>
    <row r="102" spans="1:11" s="28" customFormat="1" ht="10.5" customHeight="1" x14ac:dyDescent="0.2">
      <c r="A102" s="24"/>
      <c r="B102" s="33" t="s">
        <v>105</v>
      </c>
      <c r="C102" s="289">
        <v>1235013.0699999998</v>
      </c>
      <c r="D102" s="289">
        <v>10317540.609999977</v>
      </c>
      <c r="E102" s="289">
        <v>11552553.679999977</v>
      </c>
      <c r="F102" s="290">
        <v>9752572.5199999791</v>
      </c>
      <c r="G102" s="290">
        <v>71497.699999999983</v>
      </c>
      <c r="H102" s="179">
        <v>-1.658312026130504E-2</v>
      </c>
      <c r="I102" s="27"/>
      <c r="J102" s="5"/>
      <c r="K102" s="5"/>
    </row>
    <row r="103" spans="1:11" ht="10.5" customHeight="1" x14ac:dyDescent="0.2">
      <c r="B103" s="16" t="s">
        <v>100</v>
      </c>
      <c r="C103" s="289">
        <v>24681394.189999938</v>
      </c>
      <c r="D103" s="289">
        <v>112956029.34741998</v>
      </c>
      <c r="E103" s="289">
        <v>137637423.53741995</v>
      </c>
      <c r="F103" s="290">
        <v>66395.510000000009</v>
      </c>
      <c r="G103" s="290">
        <v>451466.16999999993</v>
      </c>
      <c r="H103" s="179">
        <v>-5.4502596647617141E-2</v>
      </c>
      <c r="I103" s="34"/>
    </row>
    <row r="104" spans="1:11" ht="10.5" customHeight="1" x14ac:dyDescent="0.2">
      <c r="B104" s="16" t="s">
        <v>388</v>
      </c>
      <c r="C104" s="289">
        <v>27854.089219000165</v>
      </c>
      <c r="D104" s="289">
        <v>1812039.7857080007</v>
      </c>
      <c r="E104" s="289">
        <v>1839893.8749270011</v>
      </c>
      <c r="F104" s="290">
        <v>11557.304300000005</v>
      </c>
      <c r="G104" s="290">
        <v>546.56284999999957</v>
      </c>
      <c r="H104" s="179">
        <v>-2.571708184192445E-2</v>
      </c>
      <c r="I104" s="34"/>
    </row>
    <row r="105" spans="1:11" ht="10.5" customHeight="1" x14ac:dyDescent="0.2">
      <c r="B105" s="16" t="s">
        <v>107</v>
      </c>
      <c r="C105" s="289"/>
      <c r="D105" s="289">
        <v>494888685.24000013</v>
      </c>
      <c r="E105" s="289">
        <v>494888685.24000013</v>
      </c>
      <c r="F105" s="290">
        <v>490826132.04000014</v>
      </c>
      <c r="G105" s="290">
        <v>2554966.919999999</v>
      </c>
      <c r="H105" s="179">
        <v>9.5173259121578146E-2</v>
      </c>
      <c r="I105" s="34"/>
      <c r="K105" s="28"/>
    </row>
    <row r="106" spans="1:11" ht="10.5" customHeight="1" x14ac:dyDescent="0.2">
      <c r="B106" s="33" t="s">
        <v>110</v>
      </c>
      <c r="C106" s="289"/>
      <c r="D106" s="289">
        <v>139664961.90999997</v>
      </c>
      <c r="E106" s="289">
        <v>139664961.90999997</v>
      </c>
      <c r="F106" s="290">
        <v>139664961.90999997</v>
      </c>
      <c r="G106" s="290">
        <v>731386.09999999963</v>
      </c>
      <c r="H106" s="179">
        <v>7.1185390480295707E-2</v>
      </c>
      <c r="I106" s="34"/>
    </row>
    <row r="107" spans="1:11" s="28" customFormat="1" ht="10.5" customHeight="1" x14ac:dyDescent="0.2">
      <c r="A107" s="24"/>
      <c r="B107" s="33" t="s">
        <v>109</v>
      </c>
      <c r="C107" s="289"/>
      <c r="D107" s="289">
        <v>262438998.16000009</v>
      </c>
      <c r="E107" s="289">
        <v>262438998.16000009</v>
      </c>
      <c r="F107" s="290">
        <v>262438998.16000009</v>
      </c>
      <c r="G107" s="290">
        <v>1338580.8199999994</v>
      </c>
      <c r="H107" s="179">
        <v>8.7261241023361746E-2</v>
      </c>
      <c r="I107" s="27"/>
      <c r="J107" s="5"/>
      <c r="K107" s="5"/>
    </row>
    <row r="108" spans="1:11" ht="10.5" customHeight="1" x14ac:dyDescent="0.2">
      <c r="B108" s="33" t="s">
        <v>112</v>
      </c>
      <c r="C108" s="289"/>
      <c r="D108" s="289">
        <v>91774171.969999999</v>
      </c>
      <c r="E108" s="289">
        <v>91774171.969999999</v>
      </c>
      <c r="F108" s="290">
        <v>88722171.969999999</v>
      </c>
      <c r="G108" s="290">
        <v>481500</v>
      </c>
      <c r="H108" s="179">
        <v>0.1588849710460305</v>
      </c>
      <c r="I108" s="34"/>
    </row>
    <row r="109" spans="1:11" ht="10.5" customHeight="1" x14ac:dyDescent="0.2">
      <c r="B109" s="33" t="s">
        <v>111</v>
      </c>
      <c r="C109" s="289"/>
      <c r="D109" s="289">
        <v>1010553.2</v>
      </c>
      <c r="E109" s="289">
        <v>1010553.2</v>
      </c>
      <c r="F109" s="290"/>
      <c r="G109" s="290">
        <v>3500</v>
      </c>
      <c r="H109" s="179">
        <v>8.6520543349941192E-2</v>
      </c>
      <c r="I109" s="34"/>
    </row>
    <row r="110" spans="1:11" ht="10.5" customHeight="1" x14ac:dyDescent="0.2">
      <c r="B110" s="16" t="s">
        <v>97</v>
      </c>
      <c r="C110" s="289"/>
      <c r="D110" s="289">
        <v>50</v>
      </c>
      <c r="E110" s="289">
        <v>50</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235128506.0513179</v>
      </c>
      <c r="E112" s="289">
        <v>235128506.0513179</v>
      </c>
      <c r="F112" s="290"/>
      <c r="G112" s="290"/>
      <c r="H112" s="179">
        <v>5.3000665200015007E-2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1054962.82</v>
      </c>
      <c r="D115" s="289">
        <v>9154811.5900000017</v>
      </c>
      <c r="E115" s="289">
        <v>10209774.410000004</v>
      </c>
      <c r="F115" s="290">
        <v>9888185.5300000031</v>
      </c>
      <c r="G115" s="290">
        <v>29357.200000000001</v>
      </c>
      <c r="H115" s="285">
        <v>-5.8276404561323436E-2</v>
      </c>
      <c r="I115" s="39"/>
      <c r="J115" s="5"/>
    </row>
    <row r="116" spans="1:11" s="40" customFormat="1" ht="10.5" customHeight="1" x14ac:dyDescent="0.25">
      <c r="A116" s="38"/>
      <c r="B116" s="16" t="s">
        <v>381</v>
      </c>
      <c r="C116" s="289">
        <v>26606274.800000034</v>
      </c>
      <c r="D116" s="289">
        <v>19498351.619999997</v>
      </c>
      <c r="E116" s="289">
        <v>46104626.420000032</v>
      </c>
      <c r="F116" s="290">
        <v>53014.060000000005</v>
      </c>
      <c r="G116" s="290">
        <v>278945.49</v>
      </c>
      <c r="H116" s="285">
        <v>8.7531633595361535E-2</v>
      </c>
      <c r="I116" s="39"/>
      <c r="J116" s="5"/>
      <c r="K116" s="5"/>
    </row>
    <row r="117" spans="1:11" s="40" customFormat="1" ht="10.5" customHeight="1" x14ac:dyDescent="0.25">
      <c r="A117" s="38"/>
      <c r="B117" s="16" t="s">
        <v>418</v>
      </c>
      <c r="C117" s="289"/>
      <c r="D117" s="289">
        <v>208781.78975000003</v>
      </c>
      <c r="E117" s="289">
        <v>208781.78975000003</v>
      </c>
      <c r="F117" s="290"/>
      <c r="G117" s="290">
        <v>10304</v>
      </c>
      <c r="H117" s="285">
        <v>-0.22701927363937402</v>
      </c>
      <c r="I117" s="39"/>
      <c r="J117" s="5"/>
      <c r="K117" s="5"/>
    </row>
    <row r="118" spans="1:11" ht="10.5" customHeight="1" x14ac:dyDescent="0.2">
      <c r="B118" s="16" t="s">
        <v>417</v>
      </c>
      <c r="C118" s="289"/>
      <c r="D118" s="289">
        <v>2472895.7528499998</v>
      </c>
      <c r="E118" s="289">
        <v>2472895.7528499998</v>
      </c>
      <c r="F118" s="290"/>
      <c r="G118" s="290"/>
      <c r="H118" s="179">
        <v>-0.10275146395196721</v>
      </c>
      <c r="I118" s="34"/>
    </row>
    <row r="119" spans="1:11" ht="10.5" customHeight="1" x14ac:dyDescent="0.2">
      <c r="B119" s="16" t="s">
        <v>441</v>
      </c>
      <c r="C119" s="289"/>
      <c r="D119" s="289">
        <v>36712004.78739199</v>
      </c>
      <c r="E119" s="289">
        <v>36712004.78739199</v>
      </c>
      <c r="F119" s="290"/>
      <c r="G119" s="290"/>
      <c r="H119" s="179"/>
      <c r="I119" s="34"/>
    </row>
    <row r="120" spans="1:11" ht="10.5" customHeight="1" x14ac:dyDescent="0.2">
      <c r="B120" s="16" t="s">
        <v>346</v>
      </c>
      <c r="C120" s="289"/>
      <c r="D120" s="289">
        <v>82984</v>
      </c>
      <c r="E120" s="289">
        <v>82984</v>
      </c>
      <c r="F120" s="290"/>
      <c r="G120" s="290"/>
      <c r="H120" s="179">
        <v>0.27266313932980601</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1170751.76</v>
      </c>
      <c r="D123" s="289">
        <v>683080.52</v>
      </c>
      <c r="E123" s="289">
        <v>1853832.28</v>
      </c>
      <c r="F123" s="290">
        <v>82226.719999999987</v>
      </c>
      <c r="G123" s="290">
        <v>9685.119999999999</v>
      </c>
      <c r="H123" s="179">
        <v>3.0894149639660196E-2</v>
      </c>
      <c r="I123" s="34"/>
    </row>
    <row r="124" spans="1:11" ht="10.5" customHeight="1" x14ac:dyDescent="0.2">
      <c r="B124" s="16" t="s">
        <v>94</v>
      </c>
      <c r="C124" s="289">
        <v>80233.740000000165</v>
      </c>
      <c r="D124" s="289">
        <v>1809916.3599999999</v>
      </c>
      <c r="E124" s="289">
        <v>1890150.1</v>
      </c>
      <c r="F124" s="290"/>
      <c r="G124" s="290">
        <v>6824.1</v>
      </c>
      <c r="H124" s="179">
        <v>-0.11176666506499733</v>
      </c>
      <c r="I124" s="34"/>
    </row>
    <row r="125" spans="1:11" s="28" customFormat="1" ht="10.5" customHeight="1" x14ac:dyDescent="0.2">
      <c r="A125" s="24"/>
      <c r="B125" s="16" t="s">
        <v>92</v>
      </c>
      <c r="C125" s="289">
        <v>366931.07999999996</v>
      </c>
      <c r="D125" s="289">
        <v>54024.34</v>
      </c>
      <c r="E125" s="289">
        <v>420955.41999999993</v>
      </c>
      <c r="F125" s="290">
        <v>2465.5</v>
      </c>
      <c r="G125" s="290">
        <v>942.38</v>
      </c>
      <c r="H125" s="179">
        <v>-0.37273394580553276</v>
      </c>
      <c r="I125" s="27"/>
      <c r="J125" s="5"/>
      <c r="K125" s="5"/>
    </row>
    <row r="126" spans="1:11" ht="10.5" customHeight="1" x14ac:dyDescent="0.2">
      <c r="B126" s="16" t="s">
        <v>93</v>
      </c>
      <c r="C126" s="289">
        <v>648186.5199999999</v>
      </c>
      <c r="D126" s="289">
        <v>106276.20000000001</v>
      </c>
      <c r="E126" s="289">
        <v>754462.71999999997</v>
      </c>
      <c r="F126" s="290">
        <v>17301.02</v>
      </c>
      <c r="G126" s="290">
        <v>1371.83</v>
      </c>
      <c r="H126" s="179">
        <v>-0.28721158111576883</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1019413.4799999995</v>
      </c>
      <c r="E129" s="289">
        <v>1019413.4799999995</v>
      </c>
      <c r="F129" s="290">
        <v>1019263.4799999995</v>
      </c>
      <c r="G129" s="290">
        <v>7522.08</v>
      </c>
      <c r="H129" s="179">
        <v>-5.8164980779021547E-2</v>
      </c>
      <c r="I129" s="34"/>
    </row>
    <row r="130" spans="1:11" ht="10.5" customHeight="1" x14ac:dyDescent="0.2">
      <c r="B130" s="16" t="s">
        <v>489</v>
      </c>
      <c r="C130" s="289"/>
      <c r="D130" s="289">
        <v>25358302.553850014</v>
      </c>
      <c r="E130" s="289">
        <v>25358302.553850014</v>
      </c>
      <c r="F130" s="290"/>
      <c r="G130" s="290"/>
      <c r="H130" s="179"/>
      <c r="I130" s="34"/>
    </row>
    <row r="131" spans="1:11" ht="10.5" customHeight="1" x14ac:dyDescent="0.2">
      <c r="B131" s="268" t="s">
        <v>487</v>
      </c>
      <c r="C131" s="289"/>
      <c r="D131" s="289">
        <v>7883489.6466999967</v>
      </c>
      <c r="E131" s="289">
        <v>7883489.6466999967</v>
      </c>
      <c r="F131" s="290"/>
      <c r="G131" s="290"/>
      <c r="H131" s="179">
        <v>0.36038463319373859</v>
      </c>
      <c r="I131" s="34"/>
    </row>
    <row r="132" spans="1:11" ht="10.5" customHeight="1" x14ac:dyDescent="0.2">
      <c r="B132" s="16" t="s">
        <v>420</v>
      </c>
      <c r="C132" s="289"/>
      <c r="D132" s="289">
        <v>10116255.665121</v>
      </c>
      <c r="E132" s="289">
        <v>10116255.665121</v>
      </c>
      <c r="F132" s="290"/>
      <c r="G132" s="290"/>
      <c r="H132" s="179">
        <v>9.402575342422681E-2</v>
      </c>
      <c r="I132" s="34"/>
    </row>
    <row r="133" spans="1:11" ht="10.5" customHeight="1" x14ac:dyDescent="0.2">
      <c r="B133" s="574" t="s">
        <v>449</v>
      </c>
      <c r="C133" s="289"/>
      <c r="D133" s="289">
        <v>8793</v>
      </c>
      <c r="E133" s="289">
        <v>8793</v>
      </c>
      <c r="F133" s="290"/>
      <c r="G133" s="290"/>
      <c r="H133" s="179">
        <v>-0.96657879648319089</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1531313.95999999</v>
      </c>
      <c r="D135" s="289">
        <v>1673961.043097998</v>
      </c>
      <c r="E135" s="289">
        <v>3205275.0030979882</v>
      </c>
      <c r="F135" s="290">
        <v>636690.13120100007</v>
      </c>
      <c r="G135" s="290">
        <v>11839.132606000001</v>
      </c>
      <c r="H135" s="179">
        <v>-1.7617175705820776E-3</v>
      </c>
      <c r="I135" s="34"/>
    </row>
    <row r="136" spans="1:11" ht="10.5" customHeight="1" x14ac:dyDescent="0.2">
      <c r="B136" s="16" t="s">
        <v>283</v>
      </c>
      <c r="C136" s="289"/>
      <c r="D136" s="289">
        <v>-8388955</v>
      </c>
      <c r="E136" s="289">
        <v>-8388955</v>
      </c>
      <c r="F136" s="290">
        <v>-62064</v>
      </c>
      <c r="G136" s="290">
        <v>-59448</v>
      </c>
      <c r="H136" s="179">
        <v>8.7260335508902553E-2</v>
      </c>
      <c r="I136" s="34"/>
      <c r="K136" s="28"/>
    </row>
    <row r="137" spans="1:11" ht="10.5" customHeight="1" x14ac:dyDescent="0.2">
      <c r="B137" s="16" t="s">
        <v>279</v>
      </c>
      <c r="C137" s="289">
        <v>90.9</v>
      </c>
      <c r="D137" s="289">
        <v>-87987946.799999997</v>
      </c>
      <c r="E137" s="289">
        <v>-87987855.899999991</v>
      </c>
      <c r="F137" s="290">
        <v>-187077</v>
      </c>
      <c r="G137" s="290">
        <v>-567363</v>
      </c>
      <c r="H137" s="179">
        <v>-4.9142949197111818E-3</v>
      </c>
      <c r="I137" s="34"/>
    </row>
    <row r="138" spans="1:11" s="28" customFormat="1" ht="10.5" customHeight="1" x14ac:dyDescent="0.2">
      <c r="A138" s="24"/>
      <c r="B138" s="29" t="s">
        <v>113</v>
      </c>
      <c r="C138" s="291">
        <v>2059600849.2100124</v>
      </c>
      <c r="D138" s="291">
        <v>3191801709.7834158</v>
      </c>
      <c r="E138" s="291">
        <v>5251402558.9934273</v>
      </c>
      <c r="F138" s="292">
        <v>1354027199.9712012</v>
      </c>
      <c r="G138" s="292">
        <v>28071914.787606016</v>
      </c>
      <c r="H138" s="178">
        <v>5.259304372613105E-2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8584171.6099999752</v>
      </c>
      <c r="D140" s="289">
        <v>45785301.42999988</v>
      </c>
      <c r="E140" s="289">
        <v>54369473.039999858</v>
      </c>
      <c r="F140" s="290">
        <v>23392.84</v>
      </c>
      <c r="G140" s="290">
        <v>369053.95</v>
      </c>
      <c r="H140" s="179">
        <v>-1.6771131180245424E-2</v>
      </c>
      <c r="I140" s="34"/>
    </row>
    <row r="141" spans="1:11" ht="10.5" customHeight="1" x14ac:dyDescent="0.2">
      <c r="B141" s="16" t="s">
        <v>100</v>
      </c>
      <c r="C141" s="289">
        <v>165953.97000000055</v>
      </c>
      <c r="D141" s="289">
        <v>3095374.3500000015</v>
      </c>
      <c r="E141" s="289">
        <v>3261328.3200000022</v>
      </c>
      <c r="F141" s="290"/>
      <c r="G141" s="290">
        <v>22423.379999999994</v>
      </c>
      <c r="H141" s="179">
        <v>-9.2146507480251438E-2</v>
      </c>
      <c r="I141" s="34"/>
    </row>
    <row r="142" spans="1:11" ht="10.5" customHeight="1" x14ac:dyDescent="0.2">
      <c r="B142" s="16" t="s">
        <v>177</v>
      </c>
      <c r="C142" s="289">
        <v>737445.41000000155</v>
      </c>
      <c r="D142" s="289">
        <v>674789.5499999997</v>
      </c>
      <c r="E142" s="289">
        <v>1412234.9600000014</v>
      </c>
      <c r="F142" s="290">
        <v>446.40000000000003</v>
      </c>
      <c r="G142" s="290">
        <v>9206.7799999999988</v>
      </c>
      <c r="H142" s="179">
        <v>0.29774825758957491</v>
      </c>
      <c r="I142" s="34"/>
    </row>
    <row r="143" spans="1:11" ht="10.5" customHeight="1" x14ac:dyDescent="0.2">
      <c r="B143" s="16" t="s">
        <v>22</v>
      </c>
      <c r="C143" s="289">
        <v>17234032.309999786</v>
      </c>
      <c r="D143" s="289">
        <v>11683322.577200023</v>
      </c>
      <c r="E143" s="289">
        <v>28917354.887199808</v>
      </c>
      <c r="F143" s="290">
        <v>13627.5</v>
      </c>
      <c r="G143" s="290">
        <v>176532.35099999988</v>
      </c>
      <c r="H143" s="179">
        <v>0.13492869102096572</v>
      </c>
      <c r="I143" s="34"/>
    </row>
    <row r="144" spans="1:11" ht="10.5" customHeight="1" x14ac:dyDescent="0.2">
      <c r="B144" s="16" t="s">
        <v>381</v>
      </c>
      <c r="C144" s="289">
        <v>464217.83999999956</v>
      </c>
      <c r="D144" s="289">
        <v>205144.07</v>
      </c>
      <c r="E144" s="289">
        <v>669361.90999999957</v>
      </c>
      <c r="F144" s="290"/>
      <c r="G144" s="290">
        <v>4125</v>
      </c>
      <c r="H144" s="179">
        <v>0.43467135481245389</v>
      </c>
      <c r="I144" s="34"/>
    </row>
    <row r="145" spans="2:11" ht="10.5" customHeight="1" x14ac:dyDescent="0.2">
      <c r="B145" s="37" t="s">
        <v>312</v>
      </c>
      <c r="C145" s="289"/>
      <c r="D145" s="289">
        <v>626486.00787500001</v>
      </c>
      <c r="E145" s="289">
        <v>626486.00787500001</v>
      </c>
      <c r="F145" s="290"/>
      <c r="G145" s="290"/>
      <c r="H145" s="179">
        <v>4.9662929182852311E-2</v>
      </c>
      <c r="I145" s="34"/>
    </row>
    <row r="146" spans="2:11" ht="10.5" customHeight="1" x14ac:dyDescent="0.2">
      <c r="B146" s="16" t="s">
        <v>385</v>
      </c>
      <c r="C146" s="289">
        <v>10174500.719999989</v>
      </c>
      <c r="D146" s="289">
        <v>7292718.8100000313</v>
      </c>
      <c r="E146" s="289">
        <v>17467219.530000024</v>
      </c>
      <c r="F146" s="290">
        <v>8556.93</v>
      </c>
      <c r="G146" s="290">
        <v>108583.83000000002</v>
      </c>
      <c r="H146" s="179">
        <v>0.13665416810068343</v>
      </c>
      <c r="I146" s="34"/>
    </row>
    <row r="147" spans="2:11" ht="10.5" customHeight="1" x14ac:dyDescent="0.2">
      <c r="B147" s="16" t="s">
        <v>382</v>
      </c>
      <c r="C147" s="289"/>
      <c r="D147" s="289">
        <v>434874.8</v>
      </c>
      <c r="E147" s="289">
        <v>434874.8</v>
      </c>
      <c r="F147" s="290"/>
      <c r="G147" s="290">
        <v>2500</v>
      </c>
      <c r="H147" s="179">
        <v>-0.22876926503783102</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168</v>
      </c>
      <c r="D150" s="289">
        <v>1536734.4377240054</v>
      </c>
      <c r="E150" s="289">
        <v>1536902.4377240054</v>
      </c>
      <c r="F150" s="290">
        <v>1197.2225000000003</v>
      </c>
      <c r="G150" s="290">
        <v>3785.3721020000003</v>
      </c>
      <c r="H150" s="179">
        <v>0.29101101777737992</v>
      </c>
      <c r="I150" s="34"/>
    </row>
    <row r="151" spans="2:11" ht="10.5" customHeight="1" x14ac:dyDescent="0.2">
      <c r="B151" s="41" t="s">
        <v>120</v>
      </c>
      <c r="C151" s="293">
        <v>37360489.859999746</v>
      </c>
      <c r="D151" s="293">
        <v>71334746.032798946</v>
      </c>
      <c r="E151" s="293">
        <v>108695235.89279869</v>
      </c>
      <c r="F151" s="294">
        <v>47220.892499999994</v>
      </c>
      <c r="G151" s="294">
        <v>696210.66310199979</v>
      </c>
      <c r="H151" s="286">
        <v>4.8758193016390505E-2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31.3.2024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314717143.53000093</v>
      </c>
      <c r="D163" s="289">
        <v>34054845.619999975</v>
      </c>
      <c r="E163" s="289">
        <v>348771989.15000093</v>
      </c>
      <c r="F163" s="290">
        <v>391801.98999999976</v>
      </c>
      <c r="G163" s="290">
        <v>2859253.1999999993</v>
      </c>
      <c r="H163" s="179">
        <v>-0.11984217964260913</v>
      </c>
      <c r="I163" s="36"/>
      <c r="J163" s="5"/>
    </row>
    <row r="164" spans="1:11" s="28" customFormat="1" ht="10.5" customHeight="1" x14ac:dyDescent="0.2">
      <c r="A164" s="24"/>
      <c r="B164" s="16" t="s">
        <v>117</v>
      </c>
      <c r="C164" s="289">
        <v>186251336.88999987</v>
      </c>
      <c r="D164" s="289">
        <v>24391492.900000002</v>
      </c>
      <c r="E164" s="289">
        <v>210642829.78999987</v>
      </c>
      <c r="F164" s="290">
        <v>8041.4400000000014</v>
      </c>
      <c r="G164" s="290">
        <v>1486525.19</v>
      </c>
      <c r="H164" s="179">
        <v>-0.15622504325569975</v>
      </c>
      <c r="I164" s="36"/>
      <c r="J164" s="5"/>
    </row>
    <row r="165" spans="1:11" s="28" customFormat="1" ht="10.5" customHeight="1" x14ac:dyDescent="0.2">
      <c r="A165" s="24"/>
      <c r="B165" s="16" t="s">
        <v>118</v>
      </c>
      <c r="C165" s="289">
        <v>5626284.0499999924</v>
      </c>
      <c r="D165" s="289">
        <v>114872763.65999998</v>
      </c>
      <c r="E165" s="289">
        <v>120499047.70999998</v>
      </c>
      <c r="F165" s="290"/>
      <c r="G165" s="290">
        <v>640225.11999999988</v>
      </c>
      <c r="H165" s="179">
        <v>1.0339291843315834E-2</v>
      </c>
      <c r="I165" s="36"/>
      <c r="J165" s="5"/>
    </row>
    <row r="166" spans="1:11" s="28" customFormat="1" ht="10.5" customHeight="1" x14ac:dyDescent="0.2">
      <c r="A166" s="24"/>
      <c r="B166" s="16" t="s">
        <v>166</v>
      </c>
      <c r="C166" s="289">
        <v>54886325.64999944</v>
      </c>
      <c r="D166" s="289">
        <v>4480383.0499999849</v>
      </c>
      <c r="E166" s="289">
        <v>59366708.699999422</v>
      </c>
      <c r="F166" s="290">
        <v>5710.119999999999</v>
      </c>
      <c r="G166" s="290">
        <v>453069.98999999987</v>
      </c>
      <c r="H166" s="179">
        <v>-9.8514824654120314E-2</v>
      </c>
      <c r="I166" s="36"/>
      <c r="J166" s="5"/>
    </row>
    <row r="167" spans="1:11" s="28" customFormat="1" ht="10.5" customHeight="1" x14ac:dyDescent="0.2">
      <c r="A167" s="24"/>
      <c r="B167" s="16" t="s">
        <v>22</v>
      </c>
      <c r="C167" s="289">
        <v>37161416.050000399</v>
      </c>
      <c r="D167" s="289">
        <v>4303653.8399999989</v>
      </c>
      <c r="E167" s="289">
        <v>41465069.890000395</v>
      </c>
      <c r="F167" s="290">
        <v>1720.2</v>
      </c>
      <c r="G167" s="290">
        <v>280723.29000000021</v>
      </c>
      <c r="H167" s="179">
        <v>-0.13424806148065405</v>
      </c>
      <c r="I167" s="36"/>
      <c r="J167" s="5"/>
    </row>
    <row r="168" spans="1:11" s="28" customFormat="1" ht="10.5" customHeight="1" x14ac:dyDescent="0.2">
      <c r="A168" s="24"/>
      <c r="B168" s="16" t="s">
        <v>115</v>
      </c>
      <c r="C168" s="289">
        <v>31463868.599999797</v>
      </c>
      <c r="D168" s="289">
        <v>26291809.660000023</v>
      </c>
      <c r="E168" s="289">
        <v>57755678.259999819</v>
      </c>
      <c r="F168" s="290">
        <v>3143232.8300000033</v>
      </c>
      <c r="G168" s="290">
        <v>356756.03999999992</v>
      </c>
      <c r="H168" s="179">
        <v>-2.7001424575168409E-2</v>
      </c>
      <c r="I168" s="36"/>
      <c r="J168" s="5"/>
    </row>
    <row r="169" spans="1:11" s="28" customFormat="1" ht="10.5" customHeight="1" x14ac:dyDescent="0.2">
      <c r="A169" s="24"/>
      <c r="B169" s="16" t="s">
        <v>114</v>
      </c>
      <c r="C169" s="289">
        <v>366674.75999999937</v>
      </c>
      <c r="D169" s="289">
        <v>20144914.080000173</v>
      </c>
      <c r="E169" s="289">
        <v>20511588.840000171</v>
      </c>
      <c r="F169" s="290">
        <v>1533.82</v>
      </c>
      <c r="G169" s="290">
        <v>127379.4300000002</v>
      </c>
      <c r="H169" s="179">
        <v>6.517601227612424E-2</v>
      </c>
      <c r="I169" s="36"/>
      <c r="J169" s="5"/>
    </row>
    <row r="170" spans="1:11" s="28" customFormat="1" ht="10.5" customHeight="1" x14ac:dyDescent="0.2">
      <c r="A170" s="24"/>
      <c r="B170" s="16" t="s">
        <v>100</v>
      </c>
      <c r="C170" s="289">
        <v>10991.460000000008</v>
      </c>
      <c r="D170" s="289">
        <v>10188.84</v>
      </c>
      <c r="E170" s="289">
        <v>21180.30000000001</v>
      </c>
      <c r="F170" s="290"/>
      <c r="G170" s="290">
        <v>134.4</v>
      </c>
      <c r="H170" s="179">
        <v>0.53441629616857811</v>
      </c>
      <c r="I170" s="36"/>
      <c r="J170" s="5"/>
    </row>
    <row r="171" spans="1:11" s="28" customFormat="1" ht="10.5" customHeight="1" x14ac:dyDescent="0.2">
      <c r="A171" s="24"/>
      <c r="B171" s="16" t="s">
        <v>283</v>
      </c>
      <c r="C171" s="289"/>
      <c r="D171" s="289">
        <v>-33240</v>
      </c>
      <c r="E171" s="289">
        <v>-33240</v>
      </c>
      <c r="F171" s="290"/>
      <c r="G171" s="290">
        <v>-168</v>
      </c>
      <c r="H171" s="179">
        <v>0.14273927392739272</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376209.45495500002</v>
      </c>
      <c r="E173" s="289">
        <v>376209.45495500002</v>
      </c>
      <c r="F173" s="290"/>
      <c r="G173" s="290"/>
      <c r="H173" s="179">
        <v>-0.21024759867353482</v>
      </c>
      <c r="I173" s="36"/>
      <c r="J173" s="5"/>
    </row>
    <row r="174" spans="1:11" s="28" customFormat="1" ht="12.75" customHeight="1" x14ac:dyDescent="0.2">
      <c r="A174" s="24"/>
      <c r="B174" s="16" t="s">
        <v>374</v>
      </c>
      <c r="C174" s="289">
        <v>393914.67000000004</v>
      </c>
      <c r="D174" s="289">
        <v>327223.29999999981</v>
      </c>
      <c r="E174" s="289">
        <v>721137.96999999986</v>
      </c>
      <c r="F174" s="290"/>
      <c r="G174" s="290">
        <v>2154</v>
      </c>
      <c r="H174" s="179">
        <v>-3.9260691719834595E-3</v>
      </c>
      <c r="I174" s="36"/>
      <c r="J174" s="5"/>
    </row>
    <row r="175" spans="1:11" s="28" customFormat="1" ht="12.75" customHeight="1" x14ac:dyDescent="0.2">
      <c r="A175" s="24"/>
      <c r="B175" s="574" t="s">
        <v>451</v>
      </c>
      <c r="C175" s="289"/>
      <c r="D175" s="289">
        <v>3672.78</v>
      </c>
      <c r="E175" s="289">
        <v>3672.78</v>
      </c>
      <c r="F175" s="290"/>
      <c r="G175" s="290"/>
      <c r="H175" s="179">
        <v>-0.30572578968261466</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595528.94999999995</v>
      </c>
      <c r="E177" s="289">
        <v>595528.94999999995</v>
      </c>
      <c r="F177" s="290"/>
      <c r="G177" s="290">
        <v>3762</v>
      </c>
      <c r="H177" s="179">
        <v>0.33931055104788665</v>
      </c>
      <c r="I177" s="36"/>
    </row>
    <row r="178" spans="1:11" s="28" customFormat="1" ht="14.25" customHeight="1" x14ac:dyDescent="0.2">
      <c r="A178" s="24"/>
      <c r="B178" s="35" t="s">
        <v>119</v>
      </c>
      <c r="C178" s="291">
        <v>630877955.66000044</v>
      </c>
      <c r="D178" s="291">
        <v>229819446.13495517</v>
      </c>
      <c r="E178" s="291">
        <v>860697401.79495549</v>
      </c>
      <c r="F178" s="292">
        <v>3552040.4000000027</v>
      </c>
      <c r="G178" s="292">
        <v>6209814.6600000001</v>
      </c>
      <c r="H178" s="178">
        <v>-0.10266364438126052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60860271.719999932</v>
      </c>
      <c r="D180" s="289">
        <v>42140560.322600022</v>
      </c>
      <c r="E180" s="289">
        <v>103000832.04259996</v>
      </c>
      <c r="F180" s="290"/>
      <c r="G180" s="290">
        <v>347503.14124999999</v>
      </c>
      <c r="H180" s="179">
        <v>0.18274579446723371</v>
      </c>
      <c r="I180" s="36"/>
      <c r="J180" s="5"/>
    </row>
    <row r="181" spans="1:11" s="28" customFormat="1" ht="10.5" customHeight="1" x14ac:dyDescent="0.2">
      <c r="A181" s="24"/>
      <c r="B181" s="16" t="s">
        <v>387</v>
      </c>
      <c r="C181" s="289">
        <v>14808.975674999992</v>
      </c>
      <c r="D181" s="289">
        <v>236323.9915799998</v>
      </c>
      <c r="E181" s="289">
        <v>251132.96725499982</v>
      </c>
      <c r="F181" s="290"/>
      <c r="G181" s="290">
        <v>440.94560000000007</v>
      </c>
      <c r="H181" s="179">
        <v>0.26329865473688119</v>
      </c>
      <c r="I181" s="36"/>
      <c r="J181" s="5"/>
    </row>
    <row r="182" spans="1:11" s="28" customFormat="1" ht="10.5" customHeight="1" x14ac:dyDescent="0.2">
      <c r="A182" s="24"/>
      <c r="B182" s="16" t="s">
        <v>104</v>
      </c>
      <c r="C182" s="289">
        <v>54338474.640000045</v>
      </c>
      <c r="D182" s="289">
        <v>34705515.650000006</v>
      </c>
      <c r="E182" s="289">
        <v>89043990.290000036</v>
      </c>
      <c r="F182" s="290"/>
      <c r="G182" s="290">
        <v>436399.36000000004</v>
      </c>
      <c r="H182" s="179">
        <v>7.0558402223404926E-2</v>
      </c>
      <c r="I182" s="36"/>
      <c r="J182" s="5"/>
    </row>
    <row r="183" spans="1:11" s="28" customFormat="1" ht="10.5" customHeight="1" x14ac:dyDescent="0.2">
      <c r="A183" s="24"/>
      <c r="B183" s="33" t="s">
        <v>106</v>
      </c>
      <c r="C183" s="289">
        <v>43913333.280000016</v>
      </c>
      <c r="D183" s="289">
        <v>31869617.420000006</v>
      </c>
      <c r="E183" s="289">
        <v>75782950.700000033</v>
      </c>
      <c r="F183" s="290"/>
      <c r="G183" s="290">
        <v>406961.23000000004</v>
      </c>
      <c r="H183" s="179">
        <v>9.0500776132697247E-2</v>
      </c>
      <c r="I183" s="36"/>
      <c r="J183" s="5"/>
    </row>
    <row r="184" spans="1:11" s="28" customFormat="1" ht="10.5" customHeight="1" x14ac:dyDescent="0.2">
      <c r="A184" s="24"/>
      <c r="B184" s="33" t="s">
        <v>304</v>
      </c>
      <c r="C184" s="289">
        <v>1008542.5700000008</v>
      </c>
      <c r="D184" s="289">
        <v>2672075.08</v>
      </c>
      <c r="E184" s="289">
        <v>3680617.6500000008</v>
      </c>
      <c r="F184" s="290"/>
      <c r="G184" s="290">
        <v>44854.530000000006</v>
      </c>
      <c r="H184" s="179">
        <v>0.25325219274242583</v>
      </c>
      <c r="I184" s="36"/>
      <c r="J184" s="5"/>
    </row>
    <row r="185" spans="1:11" s="28" customFormat="1" ht="10.5" customHeight="1" x14ac:dyDescent="0.2">
      <c r="A185" s="24"/>
      <c r="B185" s="33" t="s">
        <v>305</v>
      </c>
      <c r="C185" s="289">
        <v>1757.3700000000001</v>
      </c>
      <c r="D185" s="289">
        <v>250827.43000000008</v>
      </c>
      <c r="E185" s="289">
        <v>252584.80000000008</v>
      </c>
      <c r="F185" s="290"/>
      <c r="G185" s="290">
        <v>2629.6299999999997</v>
      </c>
      <c r="H185" s="179">
        <v>9.6785270477184326E-2</v>
      </c>
      <c r="I185" s="36"/>
      <c r="J185" s="5"/>
    </row>
    <row r="186" spans="1:11" s="28" customFormat="1" ht="10.5" customHeight="1" x14ac:dyDescent="0.2">
      <c r="A186" s="24"/>
      <c r="B186" s="33" t="s">
        <v>306</v>
      </c>
      <c r="C186" s="289">
        <v>10463.639999999996</v>
      </c>
      <c r="D186" s="289">
        <v>788596.55999999947</v>
      </c>
      <c r="E186" s="289">
        <v>799060.19999999949</v>
      </c>
      <c r="F186" s="290"/>
      <c r="G186" s="290">
        <v>8674.2800000000007</v>
      </c>
      <c r="H186" s="179">
        <v>-0.33068425443437055</v>
      </c>
      <c r="I186" s="36"/>
      <c r="J186" s="5"/>
    </row>
    <row r="187" spans="1:11" s="28" customFormat="1" ht="10.5" customHeight="1" x14ac:dyDescent="0.2">
      <c r="A187" s="24"/>
      <c r="B187" s="33" t="s">
        <v>307</v>
      </c>
      <c r="C187" s="289">
        <v>5578894.7199999904</v>
      </c>
      <c r="D187" s="289">
        <v>2968144.3799999976</v>
      </c>
      <c r="E187" s="289">
        <v>8547039.0999999885</v>
      </c>
      <c r="F187" s="290"/>
      <c r="G187" s="290">
        <v>39266.239999999991</v>
      </c>
      <c r="H187" s="179">
        <v>7.1606917874943221E-2</v>
      </c>
      <c r="I187" s="36"/>
      <c r="J187" s="5"/>
    </row>
    <row r="188" spans="1:11" s="28" customFormat="1" ht="10.5" customHeight="1" x14ac:dyDescent="0.2">
      <c r="A188" s="24"/>
      <c r="B188" s="33" t="s">
        <v>308</v>
      </c>
      <c r="C188" s="289">
        <v>7564932.7200000295</v>
      </c>
      <c r="D188" s="289">
        <v>2887498.3599999985</v>
      </c>
      <c r="E188" s="289">
        <v>10452431.080000028</v>
      </c>
      <c r="F188" s="290"/>
      <c r="G188" s="290">
        <v>47582.14</v>
      </c>
      <c r="H188" s="179">
        <v>3.21971170280273E-2</v>
      </c>
      <c r="I188" s="36"/>
      <c r="J188" s="5"/>
      <c r="K188" s="5"/>
    </row>
    <row r="189" spans="1:11" s="28" customFormat="1" ht="10.5" customHeight="1" x14ac:dyDescent="0.2">
      <c r="A189" s="24"/>
      <c r="B189" s="33" t="s">
        <v>309</v>
      </c>
      <c r="C189" s="289">
        <v>29748742.259999994</v>
      </c>
      <c r="D189" s="289">
        <v>22302475.610000011</v>
      </c>
      <c r="E189" s="289">
        <v>52051217.870000012</v>
      </c>
      <c r="F189" s="290"/>
      <c r="G189" s="290">
        <v>263954.41000000003</v>
      </c>
      <c r="H189" s="179">
        <v>0.1067563662222959</v>
      </c>
      <c r="I189" s="36"/>
      <c r="J189" s="5"/>
      <c r="K189" s="5"/>
    </row>
    <row r="190" spans="1:11" ht="10.5" customHeight="1" x14ac:dyDescent="0.2">
      <c r="B190" s="33" t="s">
        <v>105</v>
      </c>
      <c r="C190" s="289">
        <v>10425141.360000033</v>
      </c>
      <c r="D190" s="289">
        <v>2835898.2299999953</v>
      </c>
      <c r="E190" s="289">
        <v>13261039.590000028</v>
      </c>
      <c r="F190" s="290"/>
      <c r="G190" s="290">
        <v>29438.130000000016</v>
      </c>
      <c r="H190" s="179">
        <v>-3.0736306622777043E-2</v>
      </c>
      <c r="I190" s="34"/>
    </row>
    <row r="191" spans="1:11" ht="10.5" customHeight="1" x14ac:dyDescent="0.2">
      <c r="B191" s="16" t="s">
        <v>116</v>
      </c>
      <c r="C191" s="289">
        <v>60634642.849999949</v>
      </c>
      <c r="D191" s="289">
        <v>7800322.0999999866</v>
      </c>
      <c r="E191" s="289">
        <v>68434964.949999943</v>
      </c>
      <c r="F191" s="290"/>
      <c r="G191" s="290">
        <v>195571.45</v>
      </c>
      <c r="H191" s="179">
        <v>-7.075850755579316E-2</v>
      </c>
      <c r="I191" s="34"/>
    </row>
    <row r="192" spans="1:11" ht="10.5" customHeight="1" x14ac:dyDescent="0.2">
      <c r="B192" s="16" t="s">
        <v>117</v>
      </c>
      <c r="C192" s="289">
        <v>39691532.26000002</v>
      </c>
      <c r="D192" s="289">
        <v>7202407.4500000002</v>
      </c>
      <c r="E192" s="289">
        <v>46893939.710000023</v>
      </c>
      <c r="F192" s="290"/>
      <c r="G192" s="290">
        <v>124027.18999999997</v>
      </c>
      <c r="H192" s="179">
        <v>-0.10228152083196318</v>
      </c>
      <c r="I192" s="34"/>
      <c r="K192" s="28"/>
    </row>
    <row r="193" spans="1:11" ht="10.5" customHeight="1" x14ac:dyDescent="0.2">
      <c r="B193" s="16" t="s">
        <v>118</v>
      </c>
      <c r="C193" s="289">
        <v>648503.55999999878</v>
      </c>
      <c r="D193" s="289">
        <v>12446376.199999999</v>
      </c>
      <c r="E193" s="289">
        <v>13094879.759999998</v>
      </c>
      <c r="F193" s="290"/>
      <c r="G193" s="290">
        <v>10334.030000000001</v>
      </c>
      <c r="H193" s="179">
        <v>7.5350480325777403E-2</v>
      </c>
      <c r="I193" s="34"/>
      <c r="K193" s="28"/>
    </row>
    <row r="194" spans="1:11" s="28" customFormat="1" ht="10.5" customHeight="1" x14ac:dyDescent="0.2">
      <c r="A194" s="24"/>
      <c r="B194" s="16" t="s">
        <v>115</v>
      </c>
      <c r="C194" s="289">
        <v>5927870.4999999972</v>
      </c>
      <c r="D194" s="289">
        <v>7874067.7299999967</v>
      </c>
      <c r="E194" s="289">
        <v>13801938.229999993</v>
      </c>
      <c r="F194" s="290"/>
      <c r="G194" s="290">
        <v>32267.639999999992</v>
      </c>
      <c r="H194" s="179">
        <v>-9.2446672579864497E-3</v>
      </c>
      <c r="I194" s="36"/>
      <c r="J194" s="5"/>
    </row>
    <row r="195" spans="1:11" s="28" customFormat="1" ht="10.5" customHeight="1" x14ac:dyDescent="0.2">
      <c r="A195" s="24"/>
      <c r="B195" s="16" t="s">
        <v>114</v>
      </c>
      <c r="C195" s="289">
        <v>48790.410000000047</v>
      </c>
      <c r="D195" s="289">
        <v>6376020.0199999604</v>
      </c>
      <c r="E195" s="289">
        <v>6424810.4299999606</v>
      </c>
      <c r="F195" s="290"/>
      <c r="G195" s="290">
        <v>15897.599999999993</v>
      </c>
      <c r="H195" s="179">
        <v>3.4702279525557822E-2</v>
      </c>
      <c r="I195" s="36"/>
      <c r="J195" s="5"/>
      <c r="K195" s="5"/>
    </row>
    <row r="196" spans="1:11" s="28" customFormat="1" ht="10.5" customHeight="1" x14ac:dyDescent="0.2">
      <c r="A196" s="24"/>
      <c r="B196" s="16" t="s">
        <v>95</v>
      </c>
      <c r="C196" s="289">
        <v>402183.26000000077</v>
      </c>
      <c r="D196" s="289">
        <v>2208133.84</v>
      </c>
      <c r="E196" s="289">
        <v>2610317.1000000006</v>
      </c>
      <c r="F196" s="290"/>
      <c r="G196" s="290">
        <v>8202.7199999999993</v>
      </c>
      <c r="H196" s="179">
        <v>2.9293810413389076E-2</v>
      </c>
      <c r="I196" s="36"/>
      <c r="J196" s="5"/>
      <c r="K196" s="5"/>
    </row>
    <row r="197" spans="1:11" ht="10.5" customHeight="1" x14ac:dyDescent="0.2">
      <c r="B197" s="16" t="s">
        <v>381</v>
      </c>
      <c r="C197" s="289">
        <v>28384496.920000009</v>
      </c>
      <c r="D197" s="289">
        <v>4372910.18</v>
      </c>
      <c r="E197" s="289">
        <v>32757407.100000013</v>
      </c>
      <c r="F197" s="290"/>
      <c r="G197" s="290">
        <v>184746.37000000002</v>
      </c>
      <c r="H197" s="179">
        <v>0.71436397119220452</v>
      </c>
      <c r="I197" s="20"/>
    </row>
    <row r="198" spans="1:11" ht="10.5" customHeight="1" x14ac:dyDescent="0.2">
      <c r="B198" s="16" t="s">
        <v>418</v>
      </c>
      <c r="C198" s="289"/>
      <c r="D198" s="289">
        <v>16226.600000000002</v>
      </c>
      <c r="E198" s="289">
        <v>16226.600000000002</v>
      </c>
      <c r="F198" s="290"/>
      <c r="G198" s="290"/>
      <c r="H198" s="179">
        <v>-0.17952060950523985</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1194273.4669020001</v>
      </c>
      <c r="E200" s="289">
        <v>1194273.4669020001</v>
      </c>
      <c r="F200" s="290"/>
      <c r="G200" s="290"/>
      <c r="H200" s="179">
        <v>0.21793630177374479</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1040613.21978</v>
      </c>
      <c r="E202" s="289">
        <v>1040613.21978</v>
      </c>
      <c r="F202" s="290"/>
      <c r="G202" s="290"/>
      <c r="H202" s="179">
        <v>0.28071283066915043</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203448.24999999991</v>
      </c>
      <c r="D206" s="289">
        <v>1355302.4100000001</v>
      </c>
      <c r="E206" s="289">
        <v>1558750.66</v>
      </c>
      <c r="F206" s="290"/>
      <c r="G206" s="290">
        <v>5811.1799999999994</v>
      </c>
      <c r="H206" s="179">
        <v>0.11780838425278528</v>
      </c>
      <c r="I206" s="34"/>
    </row>
    <row r="207" spans="1:11" ht="10.5" customHeight="1" x14ac:dyDescent="0.2">
      <c r="B207" s="16" t="s">
        <v>388</v>
      </c>
      <c r="C207" s="289">
        <v>6358.2743250000085</v>
      </c>
      <c r="D207" s="289">
        <v>177643.20842000021</v>
      </c>
      <c r="E207" s="289">
        <v>184001.48274500019</v>
      </c>
      <c r="F207" s="290"/>
      <c r="G207" s="290">
        <v>228.55440000000002</v>
      </c>
      <c r="H207" s="179">
        <v>0.12891109533557166</v>
      </c>
      <c r="I207" s="34"/>
    </row>
    <row r="208" spans="1:11" ht="10.5" customHeight="1" x14ac:dyDescent="0.2">
      <c r="B208" s="16" t="s">
        <v>94</v>
      </c>
      <c r="C208" s="289">
        <v>2756.3000000000006</v>
      </c>
      <c r="D208" s="289">
        <v>67381</v>
      </c>
      <c r="E208" s="289">
        <v>70137.3</v>
      </c>
      <c r="F208" s="290"/>
      <c r="G208" s="290"/>
      <c r="H208" s="179">
        <v>-0.29326656826699149</v>
      </c>
      <c r="I208" s="34"/>
      <c r="K208" s="28"/>
    </row>
    <row r="209" spans="1:11" ht="10.5" customHeight="1" x14ac:dyDescent="0.2">
      <c r="B209" s="16" t="s">
        <v>92</v>
      </c>
      <c r="C209" s="289">
        <v>79231.94</v>
      </c>
      <c r="D209" s="289">
        <v>11817.690000000002</v>
      </c>
      <c r="E209" s="289">
        <v>91049.63</v>
      </c>
      <c r="F209" s="290"/>
      <c r="G209" s="290">
        <v>109.03999999999999</v>
      </c>
      <c r="H209" s="179">
        <v>-8.8226572413182547E-3</v>
      </c>
      <c r="I209" s="34"/>
    </row>
    <row r="210" spans="1:11" s="28" customFormat="1" ht="10.5" customHeight="1" x14ac:dyDescent="0.2">
      <c r="A210" s="24"/>
      <c r="B210" s="16" t="s">
        <v>93</v>
      </c>
      <c r="C210" s="289">
        <v>82253.140000000014</v>
      </c>
      <c r="D210" s="289">
        <v>11625</v>
      </c>
      <c r="E210" s="289">
        <v>93878.140000000014</v>
      </c>
      <c r="F210" s="290"/>
      <c r="G210" s="290"/>
      <c r="H210" s="179">
        <v>1.6595261021527419E-2</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347355.91000000021</v>
      </c>
      <c r="D212" s="289">
        <v>2414849.0499999993</v>
      </c>
      <c r="E212" s="289">
        <v>2762204.96</v>
      </c>
      <c r="F212" s="290"/>
      <c r="G212" s="290">
        <v>8173.66</v>
      </c>
      <c r="H212" s="179">
        <v>0.65044273575682454</v>
      </c>
      <c r="I212" s="34"/>
    </row>
    <row r="213" spans="1:11" ht="10.5" customHeight="1" x14ac:dyDescent="0.2">
      <c r="B213" s="16" t="s">
        <v>107</v>
      </c>
      <c r="C213" s="289"/>
      <c r="D213" s="289">
        <v>500</v>
      </c>
      <c r="E213" s="289">
        <v>500</v>
      </c>
      <c r="F213" s="290"/>
      <c r="G213" s="290"/>
      <c r="H213" s="179">
        <v>0</v>
      </c>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500</v>
      </c>
      <c r="E216" s="289">
        <v>500</v>
      </c>
      <c r="F216" s="290"/>
      <c r="G216" s="290"/>
      <c r="H216" s="179">
        <v>0</v>
      </c>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20173.159999999996</v>
      </c>
      <c r="D218" s="289">
        <v>37135.380000000005</v>
      </c>
      <c r="E218" s="289">
        <v>57308.54</v>
      </c>
      <c r="F218" s="290"/>
      <c r="G218" s="290">
        <v>102.60000000000001</v>
      </c>
      <c r="H218" s="179">
        <v>0.77268693415093703</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38284.99</v>
      </c>
      <c r="D221" s="295">
        <v>17632.54</v>
      </c>
      <c r="E221" s="295">
        <v>55917.53</v>
      </c>
      <c r="F221" s="296"/>
      <c r="G221" s="296">
        <v>976</v>
      </c>
      <c r="H221" s="190">
        <v>0.85929731284424871</v>
      </c>
      <c r="I221" s="47"/>
      <c r="J221" s="5"/>
    </row>
    <row r="222" spans="1:11" s="28" customFormat="1" ht="10.5" customHeight="1" x14ac:dyDescent="0.2">
      <c r="A222" s="24"/>
      <c r="B222" s="16" t="s">
        <v>382</v>
      </c>
      <c r="C222" s="295"/>
      <c r="D222" s="295">
        <v>1070</v>
      </c>
      <c r="E222" s="295">
        <v>1070</v>
      </c>
      <c r="F222" s="296"/>
      <c r="G222" s="296"/>
      <c r="H222" s="190">
        <v>-0.38878098937507133</v>
      </c>
      <c r="I222" s="47"/>
      <c r="J222" s="5"/>
    </row>
    <row r="223" spans="1:11" s="28" customFormat="1" ht="10.5" customHeight="1" x14ac:dyDescent="0.2">
      <c r="A223" s="24"/>
      <c r="B223" s="268" t="s">
        <v>255</v>
      </c>
      <c r="C223" s="295"/>
      <c r="D223" s="295">
        <v>62255</v>
      </c>
      <c r="E223" s="295">
        <v>62255</v>
      </c>
      <c r="F223" s="296"/>
      <c r="G223" s="296">
        <v>450</v>
      </c>
      <c r="H223" s="190">
        <v>2.2126061612258274E-2</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8781731.805652</v>
      </c>
      <c r="E227" s="295">
        <v>8781731.805652</v>
      </c>
      <c r="F227" s="296"/>
      <c r="G227" s="296"/>
      <c r="H227" s="190">
        <v>0.35627329882220371</v>
      </c>
      <c r="I227" s="47"/>
      <c r="J227" s="5"/>
    </row>
    <row r="228" spans="1:11" s="28" customFormat="1" ht="10.5" customHeight="1" x14ac:dyDescent="0.2">
      <c r="A228" s="24"/>
      <c r="B228" s="16" t="s">
        <v>489</v>
      </c>
      <c r="C228" s="295"/>
      <c r="D228" s="295">
        <v>34641.777900000001</v>
      </c>
      <c r="E228" s="295">
        <v>34641.777900000001</v>
      </c>
      <c r="F228" s="296"/>
      <c r="G228" s="296"/>
      <c r="H228" s="190"/>
      <c r="I228" s="47"/>
      <c r="J228" s="5"/>
    </row>
    <row r="229" spans="1:11" s="28" customFormat="1" ht="10.5" customHeight="1" x14ac:dyDescent="0.2">
      <c r="A229" s="24"/>
      <c r="B229" s="16" t="s">
        <v>487</v>
      </c>
      <c r="C229" s="295"/>
      <c r="D229" s="295">
        <v>9708.7918000000009</v>
      </c>
      <c r="E229" s="295">
        <v>9708.7918000000009</v>
      </c>
      <c r="F229" s="296"/>
      <c r="G229" s="296"/>
      <c r="H229" s="190">
        <v>-0.33713424434397621</v>
      </c>
      <c r="I229" s="47"/>
      <c r="J229" s="5"/>
    </row>
    <row r="230" spans="1:11" s="28" customFormat="1" ht="10.5" customHeight="1" x14ac:dyDescent="0.2">
      <c r="A230" s="24"/>
      <c r="B230" s="16" t="s">
        <v>374</v>
      </c>
      <c r="C230" s="295">
        <v>41917.800000000003</v>
      </c>
      <c r="D230" s="295">
        <v>27308.100000000068</v>
      </c>
      <c r="E230" s="295">
        <v>69225.900000000067</v>
      </c>
      <c r="F230" s="296"/>
      <c r="G230" s="296">
        <v>294</v>
      </c>
      <c r="H230" s="190">
        <v>4.7903817712610319E-2</v>
      </c>
      <c r="I230" s="47"/>
      <c r="J230" s="5"/>
    </row>
    <row r="231" spans="1:11" s="28" customFormat="1" ht="10.5" customHeight="1" x14ac:dyDescent="0.2">
      <c r="A231" s="24"/>
      <c r="B231" s="16" t="s">
        <v>420</v>
      </c>
      <c r="C231" s="295"/>
      <c r="D231" s="295">
        <v>416757.82850000006</v>
      </c>
      <c r="E231" s="295">
        <v>416757.82850000006</v>
      </c>
      <c r="F231" s="296"/>
      <c r="G231" s="296"/>
      <c r="H231" s="190"/>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99947.139999999941</v>
      </c>
      <c r="D234" s="295">
        <v>544823.78433900012</v>
      </c>
      <c r="E234" s="295">
        <v>644770.92433900002</v>
      </c>
      <c r="F234" s="296"/>
      <c r="G234" s="296">
        <v>2418.1389200000003</v>
      </c>
      <c r="H234" s="190">
        <v>0.23833031698843854</v>
      </c>
      <c r="I234" s="47"/>
      <c r="J234" s="5"/>
      <c r="K234" s="5"/>
    </row>
    <row r="235" spans="1:11" s="28" customFormat="1" ht="10.5" customHeight="1" x14ac:dyDescent="0.2">
      <c r="A235" s="24"/>
      <c r="B235" s="16" t="s">
        <v>283</v>
      </c>
      <c r="C235" s="295"/>
      <c r="D235" s="295">
        <v>-305496</v>
      </c>
      <c r="E235" s="295">
        <v>-305496</v>
      </c>
      <c r="F235" s="296"/>
      <c r="G235" s="296">
        <v>-648</v>
      </c>
      <c r="H235" s="190">
        <v>0.17817475009255834</v>
      </c>
      <c r="I235" s="47"/>
      <c r="J235" s="5"/>
    </row>
    <row r="236" spans="1:11" s="28" customFormat="1" ht="12.75" customHeight="1" x14ac:dyDescent="0.2">
      <c r="A236" s="24"/>
      <c r="B236" s="16" t="s">
        <v>279</v>
      </c>
      <c r="C236" s="295">
        <v>43</v>
      </c>
      <c r="D236" s="295">
        <v>-4876250</v>
      </c>
      <c r="E236" s="295">
        <v>-4876207</v>
      </c>
      <c r="F236" s="296"/>
      <c r="G236" s="296">
        <v>-20616</v>
      </c>
      <c r="H236" s="190">
        <v>0.19884521391938881</v>
      </c>
      <c r="I236" s="47"/>
    </row>
    <row r="237" spans="1:11" ht="10.5" customHeight="1" x14ac:dyDescent="0.2">
      <c r="B237" s="35" t="s">
        <v>245</v>
      </c>
      <c r="C237" s="297">
        <v>251873345.00000006</v>
      </c>
      <c r="D237" s="297">
        <v>136404188.13747296</v>
      </c>
      <c r="E237" s="297">
        <v>388277533.13747299</v>
      </c>
      <c r="F237" s="298"/>
      <c r="G237" s="298">
        <v>1352689.62017</v>
      </c>
      <c r="H237" s="180">
        <v>8.2269228331132815E-2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1289787846.2100108</v>
      </c>
      <c r="D239" s="295">
        <v>756143044.79571688</v>
      </c>
      <c r="E239" s="295">
        <v>2045930891.0057273</v>
      </c>
      <c r="F239" s="296">
        <v>77118551.979999945</v>
      </c>
      <c r="G239" s="296">
        <v>11640251.45725001</v>
      </c>
      <c r="H239" s="190">
        <v>4.8345530609794629E-2</v>
      </c>
      <c r="I239" s="47"/>
    </row>
    <row r="240" spans="1:11" ht="10.5" customHeight="1" x14ac:dyDescent="0.2">
      <c r="B240" s="16" t="s">
        <v>387</v>
      </c>
      <c r="C240" s="295">
        <v>254592.64645599946</v>
      </c>
      <c r="D240" s="295">
        <v>7531820.2058719955</v>
      </c>
      <c r="E240" s="295">
        <v>7786412.852327995</v>
      </c>
      <c r="F240" s="296">
        <v>107727.69569999995</v>
      </c>
      <c r="G240" s="296">
        <v>3820.3827500000007</v>
      </c>
      <c r="H240" s="190">
        <v>0.14097876586697322</v>
      </c>
      <c r="I240" s="47"/>
    </row>
    <row r="241" spans="2:9" ht="10.5" customHeight="1" x14ac:dyDescent="0.2">
      <c r="B241" s="16" t="s">
        <v>104</v>
      </c>
      <c r="C241" s="295">
        <v>948060246.56000125</v>
      </c>
      <c r="D241" s="295">
        <v>1667717572.05</v>
      </c>
      <c r="E241" s="295">
        <v>2615777818.6100016</v>
      </c>
      <c r="F241" s="296">
        <v>774476444.74999988</v>
      </c>
      <c r="G241" s="296">
        <v>15494135.869999999</v>
      </c>
      <c r="H241" s="190">
        <v>3.4111495099092171E-2</v>
      </c>
      <c r="I241" s="47"/>
    </row>
    <row r="242" spans="2:9" ht="10.5" customHeight="1" x14ac:dyDescent="0.2">
      <c r="B242" s="33" t="s">
        <v>106</v>
      </c>
      <c r="C242" s="295">
        <v>871339265.76000214</v>
      </c>
      <c r="D242" s="295">
        <v>1642791031.3499999</v>
      </c>
      <c r="E242" s="295">
        <v>2514130297.110002</v>
      </c>
      <c r="F242" s="296">
        <v>764709605.18000007</v>
      </c>
      <c r="G242" s="296">
        <v>14831546.219999999</v>
      </c>
      <c r="H242" s="190">
        <v>3.7677954347844933E-2</v>
      </c>
      <c r="I242" s="47"/>
    </row>
    <row r="243" spans="2:9" ht="10.5" customHeight="1" x14ac:dyDescent="0.2">
      <c r="B243" s="33" t="s">
        <v>304</v>
      </c>
      <c r="C243" s="295">
        <v>23414013.820000041</v>
      </c>
      <c r="D243" s="295">
        <v>379739922.19000059</v>
      </c>
      <c r="E243" s="295">
        <v>403153936.01000059</v>
      </c>
      <c r="F243" s="296">
        <v>312666866.63000059</v>
      </c>
      <c r="G243" s="296">
        <v>2563437.75</v>
      </c>
      <c r="H243" s="190">
        <v>5.4521034461284534E-2</v>
      </c>
      <c r="I243" s="47"/>
    </row>
    <row r="244" spans="2:9" ht="10.5" customHeight="1" x14ac:dyDescent="0.2">
      <c r="B244" s="33" t="s">
        <v>305</v>
      </c>
      <c r="C244" s="295">
        <v>80412.530000000304</v>
      </c>
      <c r="D244" s="295">
        <v>9445583.9300000388</v>
      </c>
      <c r="E244" s="295">
        <v>9525996.4600000381</v>
      </c>
      <c r="F244" s="296">
        <v>9099510.420000039</v>
      </c>
      <c r="G244" s="296">
        <v>45284.890000000007</v>
      </c>
      <c r="H244" s="190">
        <v>-8.6957188754285042E-2</v>
      </c>
      <c r="I244" s="47"/>
    </row>
    <row r="245" spans="2:9" ht="10.5" customHeight="1" x14ac:dyDescent="0.2">
      <c r="B245" s="33" t="s">
        <v>306</v>
      </c>
      <c r="C245" s="295">
        <v>1071697.4200000013</v>
      </c>
      <c r="D245" s="295">
        <v>169308728.35999957</v>
      </c>
      <c r="E245" s="295">
        <v>170380425.77999958</v>
      </c>
      <c r="F245" s="296">
        <v>165202644.9199996</v>
      </c>
      <c r="G245" s="296">
        <v>1042609.5099999997</v>
      </c>
      <c r="H245" s="190">
        <v>4.4455330736558052E-2</v>
      </c>
      <c r="I245" s="47"/>
    </row>
    <row r="246" spans="2:9" ht="10.5" customHeight="1" x14ac:dyDescent="0.2">
      <c r="B246" s="33" t="s">
        <v>307</v>
      </c>
      <c r="C246" s="295">
        <v>213113699.80999836</v>
      </c>
      <c r="D246" s="295">
        <v>179310765.87999898</v>
      </c>
      <c r="E246" s="295">
        <v>392424465.68999726</v>
      </c>
      <c r="F246" s="296">
        <v>15774210.25000003</v>
      </c>
      <c r="G246" s="296">
        <v>2466648.6099999985</v>
      </c>
      <c r="H246" s="190">
        <v>6.5116281820003508E-3</v>
      </c>
      <c r="I246" s="47"/>
    </row>
    <row r="247" spans="2:9" ht="10.5" customHeight="1" x14ac:dyDescent="0.2">
      <c r="B247" s="33" t="s">
        <v>308</v>
      </c>
      <c r="C247" s="295">
        <v>278908829.57000446</v>
      </c>
      <c r="D247" s="295">
        <v>238940969.24999997</v>
      </c>
      <c r="E247" s="295">
        <v>517849798.8200044</v>
      </c>
      <c r="F247" s="296">
        <v>64622508.78999988</v>
      </c>
      <c r="G247" s="296">
        <v>2874200.5100000021</v>
      </c>
      <c r="H247" s="190">
        <v>2.7133365642726393E-2</v>
      </c>
      <c r="I247" s="47"/>
    </row>
    <row r="248" spans="2:9" ht="10.5" customHeight="1" x14ac:dyDescent="0.2">
      <c r="B248" s="33" t="s">
        <v>309</v>
      </c>
      <c r="C248" s="295">
        <v>354750612.60999906</v>
      </c>
      <c r="D248" s="295">
        <v>666045061.74000061</v>
      </c>
      <c r="E248" s="295">
        <v>1020795674.3499998</v>
      </c>
      <c r="F248" s="296">
        <v>197343864.16999999</v>
      </c>
      <c r="G248" s="296">
        <v>5839364.9500000002</v>
      </c>
      <c r="H248" s="190">
        <v>4.9213447820738887E-2</v>
      </c>
      <c r="I248" s="47"/>
    </row>
    <row r="249" spans="2:9" ht="10.5" customHeight="1" x14ac:dyDescent="0.2">
      <c r="B249" s="33" t="s">
        <v>105</v>
      </c>
      <c r="C249" s="295">
        <v>76720980.799999461</v>
      </c>
      <c r="D249" s="295">
        <v>24926540.699999988</v>
      </c>
      <c r="E249" s="295">
        <v>101647521.49999946</v>
      </c>
      <c r="F249" s="296">
        <v>9766839.5699999798</v>
      </c>
      <c r="G249" s="296">
        <v>662589.64999999991</v>
      </c>
      <c r="H249" s="190">
        <v>-4.690988373053373E-2</v>
      </c>
      <c r="I249" s="47"/>
    </row>
    <row r="250" spans="2:9" ht="10.5" customHeight="1" x14ac:dyDescent="0.2">
      <c r="B250" s="16" t="s">
        <v>116</v>
      </c>
      <c r="C250" s="295">
        <v>375351786.38000089</v>
      </c>
      <c r="D250" s="295">
        <v>41855167.719999969</v>
      </c>
      <c r="E250" s="295">
        <v>417206954.10000092</v>
      </c>
      <c r="F250" s="296">
        <v>391801.98999999976</v>
      </c>
      <c r="G250" s="296">
        <v>3054824.6499999994</v>
      </c>
      <c r="H250" s="190">
        <v>-0.11214955075224509</v>
      </c>
      <c r="I250" s="47"/>
    </row>
    <row r="251" spans="2:9" ht="10.5" customHeight="1" x14ac:dyDescent="0.2">
      <c r="B251" s="16" t="s">
        <v>117</v>
      </c>
      <c r="C251" s="295">
        <v>225942869.14999989</v>
      </c>
      <c r="D251" s="295">
        <v>31593900.350000001</v>
      </c>
      <c r="E251" s="295">
        <v>257536769.49999988</v>
      </c>
      <c r="F251" s="296">
        <v>8041.4400000000014</v>
      </c>
      <c r="G251" s="296">
        <v>1610552.38</v>
      </c>
      <c r="H251" s="190">
        <v>-0.14689075383155203</v>
      </c>
      <c r="I251" s="47"/>
    </row>
    <row r="252" spans="2:9" ht="10.5" customHeight="1" x14ac:dyDescent="0.2">
      <c r="B252" s="16" t="s">
        <v>118</v>
      </c>
      <c r="C252" s="295">
        <v>6274787.609999991</v>
      </c>
      <c r="D252" s="295">
        <v>127319139.85999998</v>
      </c>
      <c r="E252" s="295">
        <v>133593927.46999998</v>
      </c>
      <c r="F252" s="296"/>
      <c r="G252" s="296">
        <v>650559.14999999991</v>
      </c>
      <c r="H252" s="190">
        <v>1.636213210669446E-2</v>
      </c>
      <c r="I252" s="47"/>
    </row>
    <row r="253" spans="2:9" ht="10.5" customHeight="1" x14ac:dyDescent="0.2">
      <c r="B253" s="16" t="s">
        <v>100</v>
      </c>
      <c r="C253" s="295">
        <v>25061787.869999934</v>
      </c>
      <c r="D253" s="295">
        <v>117416894.94742</v>
      </c>
      <c r="E253" s="295">
        <v>142478682.81741998</v>
      </c>
      <c r="F253" s="296">
        <v>66395.510000000009</v>
      </c>
      <c r="G253" s="296">
        <v>479835.12999999995</v>
      </c>
      <c r="H253" s="190">
        <v>-5.3750919698285937E-2</v>
      </c>
      <c r="I253" s="47"/>
    </row>
    <row r="254" spans="2:9" ht="10.5" customHeight="1" x14ac:dyDescent="0.2">
      <c r="B254" s="16" t="s">
        <v>388</v>
      </c>
      <c r="C254" s="295">
        <v>34212.363544000174</v>
      </c>
      <c r="D254" s="295">
        <v>1989682.9941280009</v>
      </c>
      <c r="E254" s="295">
        <v>2023895.3576720012</v>
      </c>
      <c r="F254" s="296">
        <v>11557.304300000005</v>
      </c>
      <c r="G254" s="296">
        <v>775.11724999999956</v>
      </c>
      <c r="H254" s="190">
        <v>-1.3431681073284074E-2</v>
      </c>
      <c r="I254" s="20"/>
    </row>
    <row r="255" spans="2:9" ht="10.5" customHeight="1" x14ac:dyDescent="0.2">
      <c r="B255" s="16" t="s">
        <v>107</v>
      </c>
      <c r="C255" s="295"/>
      <c r="D255" s="295">
        <v>494889185.24000013</v>
      </c>
      <c r="E255" s="295">
        <v>494889185.24000013</v>
      </c>
      <c r="F255" s="296">
        <v>490826132.04000014</v>
      </c>
      <c r="G255" s="296">
        <v>2554966.919999999</v>
      </c>
      <c r="H255" s="190">
        <v>9.5173153813964406E-2</v>
      </c>
      <c r="I255" s="47"/>
    </row>
    <row r="256" spans="2:9" ht="10.5" customHeight="1" x14ac:dyDescent="0.2">
      <c r="B256" s="33" t="s">
        <v>110</v>
      </c>
      <c r="C256" s="289"/>
      <c r="D256" s="289">
        <v>139664961.90999997</v>
      </c>
      <c r="E256" s="289">
        <v>139664961.90999997</v>
      </c>
      <c r="F256" s="290">
        <v>139664961.90999997</v>
      </c>
      <c r="G256" s="290">
        <v>731386.09999999963</v>
      </c>
      <c r="H256" s="179">
        <v>7.1185390480295707E-2</v>
      </c>
      <c r="I256" s="47"/>
    </row>
    <row r="257" spans="2:9" ht="10.5" customHeight="1" x14ac:dyDescent="0.2">
      <c r="B257" s="33" t="s">
        <v>109</v>
      </c>
      <c r="C257" s="295"/>
      <c r="D257" s="295">
        <v>262438998.16000009</v>
      </c>
      <c r="E257" s="295">
        <v>262438998.16000009</v>
      </c>
      <c r="F257" s="296">
        <v>262438998.16000009</v>
      </c>
      <c r="G257" s="296">
        <v>1338580.8199999994</v>
      </c>
      <c r="H257" s="190">
        <v>8.7261241023361746E-2</v>
      </c>
      <c r="I257" s="47"/>
    </row>
    <row r="258" spans="2:9" ht="10.5" customHeight="1" x14ac:dyDescent="0.2">
      <c r="B258" s="33" t="s">
        <v>112</v>
      </c>
      <c r="C258" s="295"/>
      <c r="D258" s="295">
        <v>91774171.969999999</v>
      </c>
      <c r="E258" s="295">
        <v>91774171.969999999</v>
      </c>
      <c r="F258" s="296">
        <v>88722171.969999999</v>
      </c>
      <c r="G258" s="296">
        <v>481500</v>
      </c>
      <c r="H258" s="190">
        <v>0.1588849710460305</v>
      </c>
      <c r="I258" s="47"/>
    </row>
    <row r="259" spans="2:9" ht="10.5" customHeight="1" x14ac:dyDescent="0.2">
      <c r="B259" s="33" t="s">
        <v>111</v>
      </c>
      <c r="C259" s="295"/>
      <c r="D259" s="295">
        <v>1011053.2</v>
      </c>
      <c r="E259" s="295">
        <v>1011053.2</v>
      </c>
      <c r="F259" s="296"/>
      <c r="G259" s="296">
        <v>3500</v>
      </c>
      <c r="H259" s="190">
        <v>8.6474056020855672E-2</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50</v>
      </c>
      <c r="E261" s="295">
        <v>50</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243910237.85696989</v>
      </c>
      <c r="E263" s="295">
        <v>243910237.85696989</v>
      </c>
      <c r="F263" s="296"/>
      <c r="G263" s="296"/>
      <c r="H263" s="190">
        <v>6.1546910250232845E-2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37391739.099999785</v>
      </c>
      <c r="D266" s="295">
        <v>34165877.390000023</v>
      </c>
      <c r="E266" s="295">
        <v>71557616.489999816</v>
      </c>
      <c r="F266" s="296">
        <v>3143232.8300000033</v>
      </c>
      <c r="G266" s="296">
        <v>389023.67999999993</v>
      </c>
      <c r="H266" s="190">
        <v>-2.3626239801897486E-2</v>
      </c>
      <c r="I266" s="47"/>
    </row>
    <row r="267" spans="2:9" ht="10.5" customHeight="1" x14ac:dyDescent="0.2">
      <c r="B267" s="16" t="s">
        <v>114</v>
      </c>
      <c r="C267" s="295">
        <v>415465.1699999994</v>
      </c>
      <c r="D267" s="295">
        <v>26520934.100000128</v>
      </c>
      <c r="E267" s="295">
        <v>26936399.270000126</v>
      </c>
      <c r="F267" s="296">
        <v>1533.82</v>
      </c>
      <c r="G267" s="296">
        <v>143277.03000000017</v>
      </c>
      <c r="H267" s="190">
        <v>5.7745611180131773E-2</v>
      </c>
      <c r="I267" s="47"/>
    </row>
    <row r="268" spans="2:9" ht="10.5" customHeight="1" x14ac:dyDescent="0.2">
      <c r="B268" s="16" t="s">
        <v>123</v>
      </c>
      <c r="C268" s="295">
        <v>8931527.5199999753</v>
      </c>
      <c r="D268" s="295">
        <v>48200150.479999878</v>
      </c>
      <c r="E268" s="295">
        <v>57131677.999999858</v>
      </c>
      <c r="F268" s="296">
        <v>23392.84</v>
      </c>
      <c r="G268" s="296">
        <v>377227.61</v>
      </c>
      <c r="H268" s="190">
        <v>2.8295261709383457E-3</v>
      </c>
      <c r="I268" s="47"/>
    </row>
    <row r="269" spans="2:9" ht="10.5" customHeight="1" x14ac:dyDescent="0.2">
      <c r="B269" s="16" t="s">
        <v>95</v>
      </c>
      <c r="C269" s="295">
        <v>1457146.0800000008</v>
      </c>
      <c r="D269" s="295">
        <v>11362945.430000003</v>
      </c>
      <c r="E269" s="295">
        <v>12820091.510000004</v>
      </c>
      <c r="F269" s="296">
        <v>9888185.5300000031</v>
      </c>
      <c r="G269" s="296">
        <v>37559.920000000006</v>
      </c>
      <c r="H269" s="190">
        <v>-4.1675498588011006E-2</v>
      </c>
      <c r="I269" s="47"/>
    </row>
    <row r="270" spans="2:9" ht="10.5" customHeight="1" x14ac:dyDescent="0.2">
      <c r="B270" s="16" t="s">
        <v>422</v>
      </c>
      <c r="C270" s="295">
        <v>55454989.56000004</v>
      </c>
      <c r="D270" s="295">
        <v>24076405.869999994</v>
      </c>
      <c r="E270" s="295">
        <v>79531395.430000022</v>
      </c>
      <c r="F270" s="296">
        <v>53014.060000000005</v>
      </c>
      <c r="G270" s="296">
        <v>467816.86</v>
      </c>
      <c r="H270" s="190">
        <v>0.28342681547975324</v>
      </c>
      <c r="I270" s="47"/>
    </row>
    <row r="271" spans="2:9" ht="10.5" customHeight="1" x14ac:dyDescent="0.2">
      <c r="B271" s="16" t="s">
        <v>418</v>
      </c>
      <c r="C271" s="295"/>
      <c r="D271" s="295">
        <v>225008.38975000003</v>
      </c>
      <c r="E271" s="295">
        <v>225008.38975000003</v>
      </c>
      <c r="F271" s="296"/>
      <c r="G271" s="296">
        <v>10304</v>
      </c>
      <c r="H271" s="190">
        <v>-0.22377865355150739</v>
      </c>
      <c r="I271" s="47"/>
    </row>
    <row r="272" spans="2:9" ht="10.5" customHeight="1" x14ac:dyDescent="0.2">
      <c r="B272" s="16" t="s">
        <v>444</v>
      </c>
      <c r="C272" s="295"/>
      <c r="D272" s="295">
        <v>2472895.7528499998</v>
      </c>
      <c r="E272" s="295">
        <v>2472895.7528499998</v>
      </c>
      <c r="F272" s="296"/>
      <c r="G272" s="296"/>
      <c r="H272" s="190">
        <v>-0.10275146395196721</v>
      </c>
      <c r="I272" s="34"/>
    </row>
    <row r="273" spans="2:11" ht="10.5" customHeight="1" x14ac:dyDescent="0.2">
      <c r="B273" s="16" t="s">
        <v>441</v>
      </c>
      <c r="C273" s="295"/>
      <c r="D273" s="295">
        <v>37906278.254293993</v>
      </c>
      <c r="E273" s="295">
        <v>37906278.254293993</v>
      </c>
      <c r="F273" s="296"/>
      <c r="G273" s="296"/>
      <c r="H273" s="190">
        <v>0.98716169538501686</v>
      </c>
      <c r="I273" s="34"/>
    </row>
    <row r="274" spans="2:11" ht="10.5" customHeight="1" x14ac:dyDescent="0.2">
      <c r="B274" s="16" t="s">
        <v>346</v>
      </c>
      <c r="C274" s="295"/>
      <c r="D274" s="295">
        <v>82984</v>
      </c>
      <c r="E274" s="295">
        <v>82984</v>
      </c>
      <c r="F274" s="296"/>
      <c r="G274" s="296"/>
      <c r="H274" s="190">
        <v>0.27266313932980601</v>
      </c>
      <c r="I274" s="47"/>
    </row>
    <row r="275" spans="2:11" ht="10.5" customHeight="1" x14ac:dyDescent="0.2">
      <c r="B275" s="16" t="s">
        <v>350</v>
      </c>
      <c r="C275" s="295"/>
      <c r="D275" s="295">
        <v>1040613.21978</v>
      </c>
      <c r="E275" s="295">
        <v>1040613.21978</v>
      </c>
      <c r="F275" s="296"/>
      <c r="G275" s="296"/>
      <c r="H275" s="190">
        <v>0.28071283066915043</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626486.00787500001</v>
      </c>
      <c r="E278" s="295">
        <v>626486.00787500001</v>
      </c>
      <c r="F278" s="296"/>
      <c r="G278" s="296"/>
      <c r="H278" s="190">
        <v>4.9662929182852311E-2</v>
      </c>
      <c r="I278" s="47"/>
    </row>
    <row r="279" spans="2:11" ht="10.5" customHeight="1" x14ac:dyDescent="0.2">
      <c r="B279" s="269" t="s">
        <v>412</v>
      </c>
      <c r="C279" s="295"/>
      <c r="D279" s="295">
        <v>376209.45495500002</v>
      </c>
      <c r="E279" s="295">
        <v>376209.45495500002</v>
      </c>
      <c r="F279" s="296"/>
      <c r="G279" s="296"/>
      <c r="H279" s="190">
        <v>-0.21024759867353482</v>
      </c>
      <c r="I279" s="47"/>
    </row>
    <row r="280" spans="2:11" ht="10.5" customHeight="1" x14ac:dyDescent="0.2">
      <c r="B280" s="16" t="s">
        <v>94</v>
      </c>
      <c r="C280" s="295">
        <v>82990.040000000168</v>
      </c>
      <c r="D280" s="295">
        <v>1877297.3599999999</v>
      </c>
      <c r="E280" s="295">
        <v>1960287.4000000001</v>
      </c>
      <c r="F280" s="296"/>
      <c r="G280" s="296">
        <v>6824.1</v>
      </c>
      <c r="H280" s="190">
        <v>-0.11985398794305802</v>
      </c>
      <c r="I280" s="47"/>
    </row>
    <row r="281" spans="2:11" ht="10.5" customHeight="1" x14ac:dyDescent="0.2">
      <c r="B281" s="16" t="s">
        <v>92</v>
      </c>
      <c r="C281" s="295">
        <v>446163.01999999996</v>
      </c>
      <c r="D281" s="295">
        <v>65842.03</v>
      </c>
      <c r="E281" s="295">
        <v>512005.04999999993</v>
      </c>
      <c r="F281" s="296">
        <v>2465.5</v>
      </c>
      <c r="G281" s="296">
        <v>1051.42</v>
      </c>
      <c r="H281" s="190">
        <v>-0.32891891725752431</v>
      </c>
      <c r="I281" s="47"/>
    </row>
    <row r="282" spans="2:11" ht="10.5" customHeight="1" x14ac:dyDescent="0.2">
      <c r="B282" s="16" t="s">
        <v>93</v>
      </c>
      <c r="C282" s="295">
        <v>730439.65999999992</v>
      </c>
      <c r="D282" s="295">
        <v>117901.20000000001</v>
      </c>
      <c r="E282" s="295">
        <v>848340.86</v>
      </c>
      <c r="F282" s="296">
        <v>17301.02</v>
      </c>
      <c r="G282" s="296">
        <v>1371.83</v>
      </c>
      <c r="H282" s="190">
        <v>-0.26283294072077223</v>
      </c>
      <c r="I282" s="47"/>
    </row>
    <row r="283" spans="2:11" ht="10.5" customHeight="1" x14ac:dyDescent="0.2">
      <c r="B283" s="16" t="s">
        <v>91</v>
      </c>
      <c r="C283" s="295">
        <v>1209036.75</v>
      </c>
      <c r="D283" s="295">
        <v>700713.05999999994</v>
      </c>
      <c r="E283" s="295">
        <v>1909749.81</v>
      </c>
      <c r="F283" s="296">
        <v>82226.719999999987</v>
      </c>
      <c r="G283" s="296">
        <v>10661.119999999999</v>
      </c>
      <c r="H283" s="190">
        <v>4.4520558097330465E-2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757618.57000000146</v>
      </c>
      <c r="D285" s="295">
        <v>711924.9299999997</v>
      </c>
      <c r="E285" s="295">
        <v>1469543.5000000014</v>
      </c>
      <c r="F285" s="296">
        <v>446.40000000000003</v>
      </c>
      <c r="G285" s="296">
        <v>9309.3799999999974</v>
      </c>
      <c r="H285" s="190">
        <v>0.31145058445637508</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435944.8</v>
      </c>
      <c r="E287" s="295">
        <v>435944.8</v>
      </c>
      <c r="F287" s="296"/>
      <c r="G287" s="296">
        <v>2500</v>
      </c>
      <c r="H287" s="190">
        <v>-0.22926450147430633</v>
      </c>
      <c r="I287" s="47"/>
    </row>
    <row r="288" spans="2:11" ht="10.5" customHeight="1" x14ac:dyDescent="0.2">
      <c r="B288" s="268" t="s">
        <v>255</v>
      </c>
      <c r="C288" s="295"/>
      <c r="D288" s="295">
        <v>1081668.4799999995</v>
      </c>
      <c r="E288" s="295">
        <v>1081668.4799999995</v>
      </c>
      <c r="F288" s="296">
        <v>1019263.4799999995</v>
      </c>
      <c r="G288" s="296">
        <v>7972.08</v>
      </c>
      <c r="H288" s="190">
        <v>-5.3887525614530696E-2</v>
      </c>
      <c r="I288" s="47"/>
      <c r="K288" s="28"/>
    </row>
    <row r="289" spans="1:11" ht="10.5" customHeight="1" x14ac:dyDescent="0.2">
      <c r="B289" s="268" t="s">
        <v>486</v>
      </c>
      <c r="C289" s="295"/>
      <c r="D289" s="295">
        <v>25392944.331750013</v>
      </c>
      <c r="E289" s="295">
        <v>25392944.331750013</v>
      </c>
      <c r="F289" s="296"/>
      <c r="G289" s="296"/>
      <c r="H289" s="190"/>
      <c r="I289" s="47"/>
    </row>
    <row r="290" spans="1:11" ht="10.5" customHeight="1" x14ac:dyDescent="0.2">
      <c r="B290" s="268" t="s">
        <v>487</v>
      </c>
      <c r="C290" s="295"/>
      <c r="D290" s="295">
        <v>7893198.4384999964</v>
      </c>
      <c r="E290" s="295">
        <v>7893198.4384999964</v>
      </c>
      <c r="F290" s="296"/>
      <c r="G290" s="296"/>
      <c r="H290" s="190">
        <v>0.35862613262635823</v>
      </c>
      <c r="I290" s="47"/>
      <c r="K290" s="28"/>
    </row>
    <row r="291" spans="1:11" ht="10.5" customHeight="1" x14ac:dyDescent="0.2">
      <c r="B291" s="16" t="s">
        <v>374</v>
      </c>
      <c r="C291" s="295">
        <v>435832.47000000003</v>
      </c>
      <c r="D291" s="295">
        <v>354531.39999999991</v>
      </c>
      <c r="E291" s="295">
        <v>790363.86999999988</v>
      </c>
      <c r="F291" s="296"/>
      <c r="G291" s="296">
        <v>2448</v>
      </c>
      <c r="H291" s="190">
        <v>4.0781645952603363E-4</v>
      </c>
      <c r="I291" s="47"/>
      <c r="K291" s="28"/>
    </row>
    <row r="292" spans="1:11" ht="10.5" customHeight="1" x14ac:dyDescent="0.2">
      <c r="B292" s="16" t="s">
        <v>420</v>
      </c>
      <c r="C292" s="295"/>
      <c r="D292" s="295">
        <v>10533013.493621001</v>
      </c>
      <c r="E292" s="295">
        <v>10533013.493621001</v>
      </c>
      <c r="F292" s="296"/>
      <c r="G292" s="296"/>
      <c r="H292" s="190">
        <v>0.13068429929214753</v>
      </c>
      <c r="I292" s="47"/>
      <c r="K292" s="28"/>
    </row>
    <row r="293" spans="1:11" ht="10.5" customHeight="1" x14ac:dyDescent="0.2">
      <c r="B293" s="574" t="s">
        <v>460</v>
      </c>
      <c r="C293" s="295"/>
      <c r="D293" s="295">
        <v>12465.78</v>
      </c>
      <c r="E293" s="295">
        <v>12465.78</v>
      </c>
      <c r="F293" s="296"/>
      <c r="G293" s="296"/>
      <c r="H293" s="190">
        <v>-0.97262491530230777</v>
      </c>
      <c r="I293" s="47"/>
      <c r="K293" s="28"/>
    </row>
    <row r="294" spans="1:11" ht="13.5" customHeight="1" x14ac:dyDescent="0.2">
      <c r="B294" s="16" t="s">
        <v>99</v>
      </c>
      <c r="C294" s="295">
        <v>1631429.0999999898</v>
      </c>
      <c r="D294" s="295">
        <v>4351048.2151610041</v>
      </c>
      <c r="E294" s="295">
        <v>5982477.3151609926</v>
      </c>
      <c r="F294" s="296">
        <v>637887.35370099999</v>
      </c>
      <c r="G294" s="296">
        <v>21804.643628000005</v>
      </c>
      <c r="H294" s="190">
        <v>0.11473479111703599</v>
      </c>
      <c r="I294" s="117"/>
      <c r="K294" s="28"/>
    </row>
    <row r="295" spans="1:11" s="28" customFormat="1" ht="14.25" customHeight="1" x14ac:dyDescent="0.2">
      <c r="A295" s="24"/>
      <c r="B295" s="16" t="s">
        <v>283</v>
      </c>
      <c r="C295" s="295"/>
      <c r="D295" s="295">
        <v>-8727691</v>
      </c>
      <c r="E295" s="295">
        <v>-8727691</v>
      </c>
      <c r="F295" s="296">
        <v>-62064</v>
      </c>
      <c r="G295" s="296">
        <v>-60264</v>
      </c>
      <c r="H295" s="190">
        <v>9.0407175553025132E-2</v>
      </c>
      <c r="I295" s="47"/>
      <c r="J295" s="5"/>
    </row>
    <row r="296" spans="1:11" s="28" customFormat="1" ht="14.25" customHeight="1" x14ac:dyDescent="0.2">
      <c r="A296" s="24"/>
      <c r="B296" s="16" t="s">
        <v>279</v>
      </c>
      <c r="C296" s="295">
        <v>133.9</v>
      </c>
      <c r="D296" s="295">
        <v>-92864196.799999997</v>
      </c>
      <c r="E296" s="295">
        <v>-92864062.899999991</v>
      </c>
      <c r="F296" s="296">
        <v>-187077</v>
      </c>
      <c r="G296" s="296">
        <v>-587979</v>
      </c>
      <c r="H296" s="190">
        <v>4.0464274023113145E-3</v>
      </c>
      <c r="I296" s="47"/>
    </row>
    <row r="297" spans="1:11" s="28" customFormat="1" ht="11.25" customHeight="1" x14ac:dyDescent="0.2">
      <c r="A297" s="24"/>
      <c r="B297" s="263" t="s">
        <v>286</v>
      </c>
      <c r="C297" s="299">
        <v>2979712639.7300129</v>
      </c>
      <c r="D297" s="299">
        <v>3629360090.0886421</v>
      </c>
      <c r="E297" s="299">
        <v>6609072729.8186541</v>
      </c>
      <c r="F297" s="300">
        <v>1357626461.263701</v>
      </c>
      <c r="G297" s="300">
        <v>36330629.730878003</v>
      </c>
      <c r="H297" s="234">
        <v>3.0961927558037727E-2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31.3.2024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141203533.97003022</v>
      </c>
      <c r="D310" s="301">
        <v>822561958.67004812</v>
      </c>
      <c r="E310" s="301">
        <v>963765492.64007843</v>
      </c>
      <c r="F310" s="302">
        <v>2348413.1499997759</v>
      </c>
      <c r="G310" s="302">
        <v>3631031.6199999778</v>
      </c>
      <c r="H310" s="239">
        <v>-4.195506142724903E-3</v>
      </c>
      <c r="I310" s="20"/>
    </row>
    <row r="311" spans="1:11" ht="10.5" customHeight="1" x14ac:dyDescent="0.2">
      <c r="A311" s="2"/>
      <c r="B311" s="37" t="s">
        <v>126</v>
      </c>
      <c r="C311" s="301">
        <v>2525030.650000019</v>
      </c>
      <c r="D311" s="301">
        <v>47175539.100000143</v>
      </c>
      <c r="E311" s="301">
        <v>49700569.750000156</v>
      </c>
      <c r="F311" s="302"/>
      <c r="G311" s="302">
        <v>145967.99</v>
      </c>
      <c r="H311" s="239"/>
      <c r="I311" s="20"/>
    </row>
    <row r="312" spans="1:11" ht="10.5" customHeight="1" x14ac:dyDescent="0.2">
      <c r="A312" s="2"/>
      <c r="B312" s="37" t="s">
        <v>127</v>
      </c>
      <c r="C312" s="301">
        <v>45063501.329999782</v>
      </c>
      <c r="D312" s="301">
        <v>578497229.20000315</v>
      </c>
      <c r="E312" s="301">
        <v>623560730.53000307</v>
      </c>
      <c r="F312" s="302"/>
      <c r="G312" s="302">
        <v>2187114.8899999997</v>
      </c>
      <c r="H312" s="239"/>
      <c r="I312" s="20"/>
    </row>
    <row r="313" spans="1:11" ht="10.5" customHeight="1" x14ac:dyDescent="0.2">
      <c r="A313" s="2"/>
      <c r="B313" s="37" t="s">
        <v>219</v>
      </c>
      <c r="C313" s="301">
        <v>38721161.619995408</v>
      </c>
      <c r="D313" s="301">
        <v>371595961.95000219</v>
      </c>
      <c r="E313" s="301">
        <v>410317123.56999761</v>
      </c>
      <c r="F313" s="302"/>
      <c r="G313" s="302">
        <v>1557851.699999999</v>
      </c>
      <c r="H313" s="239">
        <v>9.0149837272879285E-2</v>
      </c>
      <c r="I313" s="20"/>
    </row>
    <row r="314" spans="1:11" ht="10.5" customHeight="1" x14ac:dyDescent="0.2">
      <c r="A314" s="2"/>
      <c r="B314" s="37" t="s">
        <v>312</v>
      </c>
      <c r="C314" s="301"/>
      <c r="D314" s="301">
        <v>398186.69555</v>
      </c>
      <c r="E314" s="301">
        <v>398186.69555</v>
      </c>
      <c r="F314" s="302"/>
      <c r="G314" s="302"/>
      <c r="H314" s="239">
        <v>-0.37702886307366068</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39901.540000000125</v>
      </c>
      <c r="D318" s="301">
        <v>79427.100000000006</v>
      </c>
      <c r="E318" s="301">
        <v>119328.64000000013</v>
      </c>
      <c r="F318" s="302"/>
      <c r="G318" s="302">
        <v>1194.1000000000004</v>
      </c>
      <c r="H318" s="239">
        <v>0.46529964386906375</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113411.44039999999</v>
      </c>
      <c r="E320" s="301">
        <v>113411.44039999999</v>
      </c>
      <c r="F320" s="302"/>
      <c r="G320" s="302"/>
      <c r="H320" s="239"/>
      <c r="I320" s="20"/>
    </row>
    <row r="321" spans="1:11" ht="10.5" customHeight="1" x14ac:dyDescent="0.2">
      <c r="A321" s="2"/>
      <c r="B321" s="16" t="s">
        <v>423</v>
      </c>
      <c r="C321" s="301"/>
      <c r="D321" s="301">
        <v>4590</v>
      </c>
      <c r="E321" s="301">
        <v>4590</v>
      </c>
      <c r="F321" s="302"/>
      <c r="G321" s="302">
        <v>30</v>
      </c>
      <c r="H321" s="239"/>
      <c r="I321" s="20"/>
    </row>
    <row r="322" spans="1:11" s="28" customFormat="1" ht="10.5" customHeight="1" x14ac:dyDescent="0.2">
      <c r="A322" s="54"/>
      <c r="B322" s="16" t="s">
        <v>280</v>
      </c>
      <c r="C322" s="301"/>
      <c r="D322" s="301">
        <v>-42336974.329999238</v>
      </c>
      <c r="E322" s="301">
        <v>-42336974.329999238</v>
      </c>
      <c r="F322" s="302">
        <v>-940</v>
      </c>
      <c r="G322" s="302">
        <v>-192429.54999999993</v>
      </c>
      <c r="H322" s="239">
        <v>-5.9298355798474978E-3</v>
      </c>
      <c r="I322" s="27"/>
      <c r="J322" s="5"/>
    </row>
    <row r="323" spans="1:11" s="28" customFormat="1" ht="15.75" customHeight="1" x14ac:dyDescent="0.2">
      <c r="A323" s="54"/>
      <c r="B323" s="35" t="s">
        <v>131</v>
      </c>
      <c r="C323" s="303">
        <v>227553129.11002544</v>
      </c>
      <c r="D323" s="303">
        <v>1778089329.8260045</v>
      </c>
      <c r="E323" s="303">
        <v>2005642458.9360299</v>
      </c>
      <c r="F323" s="304">
        <v>2347473.1499997759</v>
      </c>
      <c r="G323" s="304">
        <v>7330760.7499999786</v>
      </c>
      <c r="H323" s="237">
        <v>4.2968404617824252E-2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402890207.82001817</v>
      </c>
      <c r="D325" s="301">
        <v>286462736.01000917</v>
      </c>
      <c r="E325" s="301">
        <v>689352943.83002722</v>
      </c>
      <c r="F325" s="302">
        <v>5816779.469999887</v>
      </c>
      <c r="G325" s="302">
        <v>3651820.2800000021</v>
      </c>
      <c r="H325" s="239">
        <v>2.9906420097513209E-2</v>
      </c>
      <c r="I325" s="20"/>
    </row>
    <row r="326" spans="1:11" ht="10.5" customHeight="1" x14ac:dyDescent="0.2">
      <c r="A326" s="2"/>
      <c r="B326" s="37" t="s">
        <v>133</v>
      </c>
      <c r="C326" s="301">
        <v>63589306.419998862</v>
      </c>
      <c r="D326" s="301">
        <v>254738627.36000255</v>
      </c>
      <c r="E326" s="301">
        <v>318327933.7800014</v>
      </c>
      <c r="F326" s="302">
        <v>492568.1199999997</v>
      </c>
      <c r="G326" s="302">
        <v>1359449.2200000007</v>
      </c>
      <c r="H326" s="239">
        <v>1.1659621443346202E-2</v>
      </c>
      <c r="I326" s="20"/>
    </row>
    <row r="327" spans="1:11" ht="10.5" customHeight="1" x14ac:dyDescent="0.2">
      <c r="A327" s="2"/>
      <c r="B327" s="37" t="s">
        <v>134</v>
      </c>
      <c r="C327" s="305">
        <v>3115006.9100001031</v>
      </c>
      <c r="D327" s="301">
        <v>32066739.859999515</v>
      </c>
      <c r="E327" s="301">
        <v>35181746.769999623</v>
      </c>
      <c r="F327" s="302">
        <v>19323474.959999789</v>
      </c>
      <c r="G327" s="302">
        <v>129363.3</v>
      </c>
      <c r="H327" s="239">
        <v>-9.4587699485598753E-2</v>
      </c>
      <c r="I327" s="20"/>
    </row>
    <row r="328" spans="1:11" ht="10.5" customHeight="1" x14ac:dyDescent="0.2">
      <c r="A328" s="2"/>
      <c r="B328" s="37" t="s">
        <v>220</v>
      </c>
      <c r="C328" s="301">
        <v>5885052.5000000047</v>
      </c>
      <c r="D328" s="301">
        <v>39297466.770000041</v>
      </c>
      <c r="E328" s="301">
        <v>45182519.270000048</v>
      </c>
      <c r="F328" s="302">
        <v>2432.5500000000002</v>
      </c>
      <c r="G328" s="302">
        <v>217018.90000000002</v>
      </c>
      <c r="H328" s="239">
        <v>-4.195514871928252E-2</v>
      </c>
      <c r="I328" s="20"/>
    </row>
    <row r="329" spans="1:11" ht="10.5" customHeight="1" x14ac:dyDescent="0.2">
      <c r="A329" s="2"/>
      <c r="B329" s="37" t="s">
        <v>352</v>
      </c>
      <c r="C329" s="301"/>
      <c r="D329" s="301">
        <v>1999014.0473399998</v>
      </c>
      <c r="E329" s="301">
        <v>1999014.0473399998</v>
      </c>
      <c r="F329" s="302"/>
      <c r="G329" s="302"/>
      <c r="H329" s="239">
        <v>-2.5863037347323981E-2</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43.2</v>
      </c>
      <c r="D331" s="301">
        <v>2803</v>
      </c>
      <c r="E331" s="301">
        <v>2846.2</v>
      </c>
      <c r="F331" s="302"/>
      <c r="G331" s="302">
        <v>20</v>
      </c>
      <c r="H331" s="239"/>
      <c r="I331" s="20"/>
      <c r="K331" s="28"/>
    </row>
    <row r="332" spans="1:11" ht="10.5" customHeight="1" x14ac:dyDescent="0.2">
      <c r="A332" s="2"/>
      <c r="B332" s="574" t="s">
        <v>453</v>
      </c>
      <c r="C332" s="301"/>
      <c r="D332" s="301">
        <v>3985.88</v>
      </c>
      <c r="E332" s="301">
        <v>3985.88</v>
      </c>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74084</v>
      </c>
      <c r="D334" s="301">
        <v>82869.990000000005</v>
      </c>
      <c r="E334" s="301">
        <v>156953.99</v>
      </c>
      <c r="F334" s="302">
        <v>12</v>
      </c>
      <c r="G334" s="302">
        <v>1360</v>
      </c>
      <c r="H334" s="239">
        <v>4.4507673059773989E-2</v>
      </c>
      <c r="I334" s="20"/>
    </row>
    <row r="335" spans="1:11" ht="10.5" customHeight="1" x14ac:dyDescent="0.2">
      <c r="A335" s="2"/>
      <c r="B335" s="16" t="s">
        <v>280</v>
      </c>
      <c r="C335" s="301"/>
      <c r="D335" s="301">
        <v>-29009523.699999906</v>
      </c>
      <c r="E335" s="301">
        <v>-29009523.699999906</v>
      </c>
      <c r="F335" s="302">
        <v>-6026.0099999999993</v>
      </c>
      <c r="G335" s="302">
        <v>-153102.64999999994</v>
      </c>
      <c r="H335" s="239">
        <v>2.6285476175892386E-2</v>
      </c>
      <c r="I335" s="20"/>
    </row>
    <row r="336" spans="1:11" s="28" customFormat="1" ht="16.5" customHeight="1" x14ac:dyDescent="0.2">
      <c r="A336" s="54"/>
      <c r="B336" s="35" t="s">
        <v>135</v>
      </c>
      <c r="C336" s="303">
        <v>475553700.85001707</v>
      </c>
      <c r="D336" s="303">
        <v>585644719.21735132</v>
      </c>
      <c r="E336" s="303">
        <v>1061198420.0673684</v>
      </c>
      <c r="F336" s="304">
        <v>25629241.089999672</v>
      </c>
      <c r="G336" s="304">
        <v>5205929.0500000026</v>
      </c>
      <c r="H336" s="237">
        <v>1.6523435050334268E-2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111398997.25000624</v>
      </c>
      <c r="D338" s="301">
        <v>85747377.010001749</v>
      </c>
      <c r="E338" s="301">
        <v>197146374.26000798</v>
      </c>
      <c r="F338" s="302">
        <v>430171.38999999984</v>
      </c>
      <c r="G338" s="302">
        <v>801014.4099999998</v>
      </c>
      <c r="H338" s="239">
        <v>3.7184930264974936E-2</v>
      </c>
      <c r="I338" s="20"/>
      <c r="K338" s="28"/>
    </row>
    <row r="339" spans="1:11" ht="10.5" customHeight="1" x14ac:dyDescent="0.2">
      <c r="A339" s="2"/>
      <c r="B339" s="37" t="s">
        <v>221</v>
      </c>
      <c r="C339" s="301">
        <v>58554.85</v>
      </c>
      <c r="D339" s="301">
        <v>1824057.7399999995</v>
      </c>
      <c r="E339" s="301">
        <v>1882612.5899999996</v>
      </c>
      <c r="F339" s="302">
        <v>73</v>
      </c>
      <c r="G339" s="302">
        <v>4240.62</v>
      </c>
      <c r="H339" s="239">
        <v>4.4184291249250496E-2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1190</v>
      </c>
      <c r="E341" s="301">
        <v>1190</v>
      </c>
      <c r="F341" s="302"/>
      <c r="G341" s="302"/>
      <c r="H341" s="239"/>
      <c r="I341" s="27"/>
      <c r="J341" s="5"/>
    </row>
    <row r="342" spans="1:11" s="28" customFormat="1" ht="10.5" customHeight="1" x14ac:dyDescent="0.2">
      <c r="A342" s="54"/>
      <c r="B342" s="16" t="s">
        <v>436</v>
      </c>
      <c r="C342" s="301">
        <v>881010.54</v>
      </c>
      <c r="D342" s="301">
        <v>735945</v>
      </c>
      <c r="E342" s="301">
        <v>1616955.54</v>
      </c>
      <c r="F342" s="302"/>
      <c r="G342" s="302">
        <v>5645</v>
      </c>
      <c r="H342" s="239">
        <v>0.1944666969539155</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-818556.4299999997</v>
      </c>
      <c r="E345" s="301">
        <v>-818556.4299999997</v>
      </c>
      <c r="F345" s="302">
        <v>-188</v>
      </c>
      <c r="G345" s="302">
        <v>-2426.1800000000003</v>
      </c>
      <c r="H345" s="239">
        <v>3.6943489829686094E-2</v>
      </c>
      <c r="I345" s="20"/>
    </row>
    <row r="346" spans="1:11" s="28" customFormat="1" ht="16.5" customHeight="1" x14ac:dyDescent="0.2">
      <c r="A346" s="54"/>
      <c r="B346" s="16" t="s">
        <v>356</v>
      </c>
      <c r="C346" s="301"/>
      <c r="D346" s="301">
        <v>298804.67709500005</v>
      </c>
      <c r="E346" s="301">
        <v>298804.67709500005</v>
      </c>
      <c r="F346" s="302"/>
      <c r="G346" s="302"/>
      <c r="H346" s="239">
        <v>-0.30327987172505233</v>
      </c>
      <c r="I346" s="27"/>
      <c r="J346" s="5"/>
    </row>
    <row r="347" spans="1:11" ht="10.5" customHeight="1" x14ac:dyDescent="0.2">
      <c r="A347" s="2"/>
      <c r="B347" s="35" t="s">
        <v>137</v>
      </c>
      <c r="C347" s="303">
        <v>112338562.64000626</v>
      </c>
      <c r="D347" s="303">
        <v>87788817.997096747</v>
      </c>
      <c r="E347" s="303">
        <v>200127380.63710299</v>
      </c>
      <c r="F347" s="304">
        <v>430056.38999999984</v>
      </c>
      <c r="G347" s="304">
        <v>808473.84999999986</v>
      </c>
      <c r="H347" s="237">
        <v>3.7602098730999955E-2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36201355.900000393</v>
      </c>
      <c r="D349" s="301">
        <v>12016029.009999819</v>
      </c>
      <c r="E349" s="301">
        <v>48217384.910000212</v>
      </c>
      <c r="F349" s="302">
        <v>14120.289999999992</v>
      </c>
      <c r="G349" s="302">
        <v>176911.42999999988</v>
      </c>
      <c r="H349" s="239">
        <v>0.11322097831784683</v>
      </c>
      <c r="I349" s="56"/>
      <c r="J349" s="5"/>
    </row>
    <row r="350" spans="1:11" s="57" customFormat="1" ht="10.5" customHeight="1" x14ac:dyDescent="0.2">
      <c r="A350" s="6"/>
      <c r="B350" s="37" t="s">
        <v>222</v>
      </c>
      <c r="C350" s="301">
        <v>1785</v>
      </c>
      <c r="D350" s="301">
        <v>17187.309999999998</v>
      </c>
      <c r="E350" s="301">
        <v>18972.309999999998</v>
      </c>
      <c r="F350" s="302">
        <v>57.5</v>
      </c>
      <c r="G350" s="302">
        <v>42.64</v>
      </c>
      <c r="H350" s="239">
        <v>0.11065312736358246</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1629.6</v>
      </c>
      <c r="D352" s="306">
        <v>5100</v>
      </c>
      <c r="E352" s="306">
        <v>6729.6</v>
      </c>
      <c r="F352" s="307"/>
      <c r="G352" s="307"/>
      <c r="H352" s="182">
        <v>0.64957348759682332</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-840105.30999999982</v>
      </c>
      <c r="E357" s="306">
        <v>-840105.30999999982</v>
      </c>
      <c r="F357" s="307">
        <v>-5</v>
      </c>
      <c r="G357" s="307">
        <v>-3175.4900000000002</v>
      </c>
      <c r="H357" s="182">
        <v>6.2091639028775125E-2</v>
      </c>
      <c r="I357" s="59"/>
    </row>
    <row r="358" spans="1:11" s="57" customFormat="1" ht="10.5" customHeight="1" x14ac:dyDescent="0.2">
      <c r="A358" s="6"/>
      <c r="B358" s="35" t="s">
        <v>142</v>
      </c>
      <c r="C358" s="308">
        <v>36204770.500000395</v>
      </c>
      <c r="D358" s="308">
        <v>11198211.009999817</v>
      </c>
      <c r="E358" s="308">
        <v>47402981.510000214</v>
      </c>
      <c r="F358" s="309">
        <v>14172.789999999992</v>
      </c>
      <c r="G358" s="309">
        <v>173778.57999999987</v>
      </c>
      <c r="H358" s="183">
        <v>0.11422200162569518</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143639.10999999987</v>
      </c>
      <c r="D360" s="306">
        <v>30078.660000000022</v>
      </c>
      <c r="E360" s="306">
        <v>173717.7699999999</v>
      </c>
      <c r="F360" s="307"/>
      <c r="G360" s="307">
        <v>331.96999999999997</v>
      </c>
      <c r="H360" s="182"/>
      <c r="I360" s="56"/>
      <c r="J360" s="5"/>
      <c r="K360" s="209"/>
    </row>
    <row r="361" spans="1:11" s="57" customFormat="1" ht="10.5" customHeight="1" x14ac:dyDescent="0.2">
      <c r="A361" s="6"/>
      <c r="B361" s="37" t="s">
        <v>179</v>
      </c>
      <c r="C361" s="364">
        <v>148239.78999999861</v>
      </c>
      <c r="D361" s="306">
        <v>15496067.360000238</v>
      </c>
      <c r="E361" s="306">
        <v>15644307.150000237</v>
      </c>
      <c r="F361" s="307">
        <v>6983.07</v>
      </c>
      <c r="G361" s="307">
        <v>53749.569999999847</v>
      </c>
      <c r="H361" s="182">
        <v>0.12643509218172322</v>
      </c>
      <c r="I361" s="56"/>
      <c r="J361" s="5"/>
      <c r="K361" s="209"/>
    </row>
    <row r="362" spans="1:11" s="57" customFormat="1" ht="10.5" customHeight="1" x14ac:dyDescent="0.2">
      <c r="A362" s="6"/>
      <c r="B362" s="37" t="s">
        <v>223</v>
      </c>
      <c r="C362" s="306">
        <v>2380.2199999999998</v>
      </c>
      <c r="D362" s="306">
        <v>413785.57000000012</v>
      </c>
      <c r="E362" s="306">
        <v>416165.7900000001</v>
      </c>
      <c r="F362" s="307"/>
      <c r="G362" s="307">
        <v>1227.3200000000002</v>
      </c>
      <c r="H362" s="182">
        <v>6.1108504866755453E-2</v>
      </c>
      <c r="I362" s="56"/>
      <c r="J362" s="5"/>
    </row>
    <row r="363" spans="1:11" s="60" customFormat="1" ht="10.5" customHeight="1" x14ac:dyDescent="0.2">
      <c r="A363" s="24"/>
      <c r="B363" s="37" t="s">
        <v>498</v>
      </c>
      <c r="C363" s="306"/>
      <c r="D363" s="306">
        <v>470</v>
      </c>
      <c r="E363" s="306">
        <v>470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-231508.52999999988</v>
      </c>
      <c r="E367" s="306">
        <v>-231508.52999999988</v>
      </c>
      <c r="F367" s="307">
        <v>-4</v>
      </c>
      <c r="G367" s="307">
        <v>-899.31999999999994</v>
      </c>
      <c r="H367" s="182">
        <v>0.1182150274834024</v>
      </c>
      <c r="I367" s="59"/>
    </row>
    <row r="368" spans="1:11" s="60" customFormat="1" ht="17.25" customHeight="1" x14ac:dyDescent="0.2">
      <c r="A368" s="24"/>
      <c r="B368" s="35" t="s">
        <v>143</v>
      </c>
      <c r="C368" s="308">
        <v>294259.11999999848</v>
      </c>
      <c r="D368" s="308">
        <v>15708893.060000237</v>
      </c>
      <c r="E368" s="308">
        <v>16003152.180000234</v>
      </c>
      <c r="F368" s="309">
        <v>6979.07</v>
      </c>
      <c r="G368" s="309">
        <v>54409.539999999848</v>
      </c>
      <c r="H368" s="183">
        <v>0.13475884728979515</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4657249.21</v>
      </c>
      <c r="D370" s="306">
        <v>695130</v>
      </c>
      <c r="E370" s="306">
        <v>5352379.21</v>
      </c>
      <c r="F370" s="307"/>
      <c r="G370" s="307">
        <v>16276</v>
      </c>
      <c r="H370" s="182">
        <v>0.20787166958626546</v>
      </c>
      <c r="I370" s="59"/>
      <c r="K370" s="209"/>
    </row>
    <row r="371" spans="1:11" s="60" customFormat="1" ht="17.25" customHeight="1" x14ac:dyDescent="0.2">
      <c r="A371" s="24"/>
      <c r="B371" s="35" t="s">
        <v>467</v>
      </c>
      <c r="C371" s="308">
        <v>4657249.21</v>
      </c>
      <c r="D371" s="308">
        <v>695130</v>
      </c>
      <c r="E371" s="308">
        <v>5352379.21</v>
      </c>
      <c r="F371" s="309"/>
      <c r="G371" s="309">
        <v>16276</v>
      </c>
      <c r="H371" s="183">
        <v>0.20787166958626546</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7471.7500000000036</v>
      </c>
      <c r="D373" s="306">
        <v>68982.760000000009</v>
      </c>
      <c r="E373" s="306">
        <v>76454.510000000009</v>
      </c>
      <c r="F373" s="307"/>
      <c r="G373" s="307">
        <v>1.53</v>
      </c>
      <c r="H373" s="182">
        <v>-3.1097956618052924E-2</v>
      </c>
      <c r="I373" s="56"/>
      <c r="J373" s="5"/>
      <c r="K373" s="209"/>
    </row>
    <row r="374" spans="1:11" s="57" customFormat="1" ht="10.5" customHeight="1" x14ac:dyDescent="0.2">
      <c r="A374" s="6"/>
      <c r="B374" s="37" t="s">
        <v>224</v>
      </c>
      <c r="C374" s="306">
        <v>969.44000000000074</v>
      </c>
      <c r="D374" s="306">
        <v>31102.670000000009</v>
      </c>
      <c r="E374" s="306">
        <v>32072.110000000011</v>
      </c>
      <c r="F374" s="307"/>
      <c r="G374" s="307"/>
      <c r="H374" s="182">
        <v>-0.21133250709434293</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8441.190000000006</v>
      </c>
      <c r="D378" s="308">
        <v>100085.43000000001</v>
      </c>
      <c r="E378" s="308">
        <v>108526.62000000001</v>
      </c>
      <c r="F378" s="309"/>
      <c r="G378" s="309">
        <v>1.53</v>
      </c>
      <c r="H378" s="183">
        <v>-9.2394036860670492E-2</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81.850000000000009</v>
      </c>
      <c r="D380" s="306">
        <v>66.710000000000008</v>
      </c>
      <c r="E380" s="306">
        <v>148.56</v>
      </c>
      <c r="F380" s="307"/>
      <c r="G380" s="307"/>
      <c r="H380" s="182">
        <v>0.27815538157102315</v>
      </c>
      <c r="I380" s="59"/>
      <c r="J380" s="5"/>
      <c r="K380" s="57"/>
    </row>
    <row r="381" spans="1:11" s="57" customFormat="1" ht="10.5" customHeight="1" x14ac:dyDescent="0.2">
      <c r="A381" s="6"/>
      <c r="B381" s="37" t="s">
        <v>125</v>
      </c>
      <c r="C381" s="306">
        <v>2749794.4300000831</v>
      </c>
      <c r="D381" s="306">
        <v>13623666.330000434</v>
      </c>
      <c r="E381" s="306">
        <v>16373460.760000518</v>
      </c>
      <c r="F381" s="307"/>
      <c r="G381" s="307">
        <v>54721.259999999951</v>
      </c>
      <c r="H381" s="182">
        <v>-3.2294862102256738E-2</v>
      </c>
      <c r="I381" s="56"/>
      <c r="J381" s="5"/>
    </row>
    <row r="382" spans="1:11" s="57" customFormat="1" ht="10.5" customHeight="1" x14ac:dyDescent="0.2">
      <c r="A382" s="6"/>
      <c r="B382" s="37" t="s">
        <v>126</v>
      </c>
      <c r="C382" s="306">
        <v>26738.11000000003</v>
      </c>
      <c r="D382" s="306">
        <v>337782.21999999956</v>
      </c>
      <c r="E382" s="306">
        <v>364520.32999999961</v>
      </c>
      <c r="F382" s="307"/>
      <c r="G382" s="307">
        <v>1997.4500000000003</v>
      </c>
      <c r="H382" s="182"/>
      <c r="I382" s="56"/>
      <c r="J382" s="5"/>
    </row>
    <row r="383" spans="1:11" s="57" customFormat="1" ht="10.5" customHeight="1" x14ac:dyDescent="0.2">
      <c r="A383" s="6"/>
      <c r="B383" s="37" t="s">
        <v>127</v>
      </c>
      <c r="C383" s="306">
        <v>798838.12999999989</v>
      </c>
      <c r="D383" s="306">
        <v>8603993.1999999937</v>
      </c>
      <c r="E383" s="306">
        <v>9402831.3299999945</v>
      </c>
      <c r="F383" s="307"/>
      <c r="G383" s="307">
        <v>27845.56</v>
      </c>
      <c r="H383" s="182"/>
      <c r="I383" s="56"/>
      <c r="J383" s="5"/>
    </row>
    <row r="384" spans="1:11" s="57" customFormat="1" ht="10.5" customHeight="1" x14ac:dyDescent="0.2">
      <c r="A384" s="6"/>
      <c r="B384" s="37" t="s">
        <v>133</v>
      </c>
      <c r="C384" s="306">
        <v>170638.37</v>
      </c>
      <c r="D384" s="306">
        <v>440302.78</v>
      </c>
      <c r="E384" s="306">
        <v>610941.15000000014</v>
      </c>
      <c r="F384" s="307"/>
      <c r="G384" s="307">
        <v>6073.0499999999993</v>
      </c>
      <c r="H384" s="182">
        <v>3.1688990277716211E-2</v>
      </c>
      <c r="I384" s="56"/>
      <c r="J384" s="5"/>
    </row>
    <row r="385" spans="1:11" s="57" customFormat="1" ht="10.5" customHeight="1" x14ac:dyDescent="0.2">
      <c r="A385" s="6"/>
      <c r="B385" s="37" t="s">
        <v>134</v>
      </c>
      <c r="C385" s="306">
        <v>17706.510000000002</v>
      </c>
      <c r="D385" s="306">
        <v>157714.29999999999</v>
      </c>
      <c r="E385" s="306">
        <v>175420.81</v>
      </c>
      <c r="F385" s="307"/>
      <c r="G385" s="307">
        <v>709.72</v>
      </c>
      <c r="H385" s="182">
        <v>-0.24530044449714172</v>
      </c>
      <c r="I385" s="56"/>
      <c r="J385" s="5"/>
    </row>
    <row r="386" spans="1:11" s="57" customFormat="1" ht="10.5" customHeight="1" x14ac:dyDescent="0.2">
      <c r="A386" s="6"/>
      <c r="B386" s="37" t="s">
        <v>24</v>
      </c>
      <c r="C386" s="306">
        <v>823756.4599999988</v>
      </c>
      <c r="D386" s="306">
        <v>734524.09999999974</v>
      </c>
      <c r="E386" s="306">
        <v>1558280.5599999987</v>
      </c>
      <c r="F386" s="307"/>
      <c r="G386" s="307">
        <v>4862.2999999999993</v>
      </c>
      <c r="H386" s="182">
        <v>0.10606078404724606</v>
      </c>
      <c r="I386" s="56"/>
      <c r="J386" s="5"/>
      <c r="K386" s="5"/>
    </row>
    <row r="387" spans="1:11" s="57" customFormat="1" ht="10.5" customHeight="1" x14ac:dyDescent="0.2">
      <c r="A387" s="6"/>
      <c r="B387" s="37" t="s">
        <v>138</v>
      </c>
      <c r="C387" s="306">
        <v>191589.6599999998</v>
      </c>
      <c r="D387" s="306">
        <v>104310.24999999997</v>
      </c>
      <c r="E387" s="306">
        <v>295899.9099999998</v>
      </c>
      <c r="F387" s="307"/>
      <c r="G387" s="307">
        <v>433.65</v>
      </c>
      <c r="H387" s="182">
        <v>-2.9467653826390605E-2</v>
      </c>
      <c r="I387" s="56"/>
      <c r="J387" s="5"/>
    </row>
    <row r="388" spans="1:11" s="57" customFormat="1" ht="10.5" customHeight="1" x14ac:dyDescent="0.2">
      <c r="A388" s="6"/>
      <c r="B388" s="37" t="s">
        <v>34</v>
      </c>
      <c r="C388" s="306">
        <v>10745950.230000352</v>
      </c>
      <c r="D388" s="306">
        <v>2462602.7300000279</v>
      </c>
      <c r="E388" s="306">
        <v>13208552.960000377</v>
      </c>
      <c r="F388" s="307"/>
      <c r="G388" s="307">
        <v>24896.319999999978</v>
      </c>
      <c r="H388" s="182">
        <v>-8.8563266721906286E-2</v>
      </c>
      <c r="I388" s="56"/>
      <c r="J388" s="5"/>
    </row>
    <row r="389" spans="1:11" s="57" customFormat="1" ht="10.5" customHeight="1" x14ac:dyDescent="0.2">
      <c r="A389" s="6"/>
      <c r="B389" s="37" t="s">
        <v>140</v>
      </c>
      <c r="C389" s="306">
        <v>271.54000000000002</v>
      </c>
      <c r="D389" s="306">
        <v>40.450000000000003</v>
      </c>
      <c r="E389" s="306">
        <v>311.99</v>
      </c>
      <c r="F389" s="307"/>
      <c r="G389" s="307"/>
      <c r="H389" s="182"/>
      <c r="I389" s="56"/>
    </row>
    <row r="390" spans="1:11" s="57" customFormat="1" ht="10.5" customHeight="1" x14ac:dyDescent="0.2">
      <c r="A390" s="6"/>
      <c r="B390" s="37" t="s">
        <v>129</v>
      </c>
      <c r="C390" s="306">
        <v>804762.890000012</v>
      </c>
      <c r="D390" s="306">
        <v>7064389.9500000002</v>
      </c>
      <c r="E390" s="306">
        <v>7869152.8400000129</v>
      </c>
      <c r="F390" s="307"/>
      <c r="G390" s="307">
        <v>33284.960000000006</v>
      </c>
      <c r="H390" s="182">
        <v>6.7142908645928978E-2</v>
      </c>
      <c r="I390" s="56"/>
    </row>
    <row r="391" spans="1:11" s="57" customFormat="1" ht="10.5" customHeight="1" x14ac:dyDescent="0.2">
      <c r="A391" s="6"/>
      <c r="B391" s="37" t="s">
        <v>381</v>
      </c>
      <c r="C391" s="306">
        <v>7407.8699999999899</v>
      </c>
      <c r="D391" s="306">
        <v>5154</v>
      </c>
      <c r="E391" s="306">
        <v>12561.86999999999</v>
      </c>
      <c r="F391" s="307"/>
      <c r="G391" s="307"/>
      <c r="H391" s="182"/>
      <c r="I391" s="56"/>
      <c r="J391" s="5"/>
    </row>
    <row r="392" spans="1:11" s="57" customFormat="1" ht="10.5" customHeight="1" x14ac:dyDescent="0.2">
      <c r="A392" s="6"/>
      <c r="B392" s="16" t="s">
        <v>427</v>
      </c>
      <c r="C392" s="306">
        <v>570</v>
      </c>
      <c r="D392" s="306">
        <v>450</v>
      </c>
      <c r="E392" s="306">
        <v>1020</v>
      </c>
      <c r="F392" s="307"/>
      <c r="G392" s="307"/>
      <c r="H392" s="182">
        <v>-0.17741935483870963</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727.92</v>
      </c>
      <c r="D395" s="306">
        <v>106168.31999999995</v>
      </c>
      <c r="E395" s="306">
        <v>106896.23999999995</v>
      </c>
      <c r="F395" s="307"/>
      <c r="G395" s="307">
        <v>81</v>
      </c>
      <c r="H395" s="182">
        <v>0.21759272653545692</v>
      </c>
      <c r="I395" s="56"/>
      <c r="J395" s="5"/>
    </row>
    <row r="396" spans="1:11" s="57" customFormat="1" ht="10.5" customHeight="1" x14ac:dyDescent="0.2">
      <c r="A396" s="6"/>
      <c r="B396" s="37" t="s">
        <v>468</v>
      </c>
      <c r="C396" s="306">
        <v>19357.8</v>
      </c>
      <c r="D396" s="306">
        <v>6172</v>
      </c>
      <c r="E396" s="306">
        <v>25529.8</v>
      </c>
      <c r="F396" s="307"/>
      <c r="G396" s="307"/>
      <c r="H396" s="182">
        <v>0.4098630439584714</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8520</v>
      </c>
      <c r="E399" s="306">
        <v>8520</v>
      </c>
      <c r="F399" s="307"/>
      <c r="G399" s="307">
        <v>30</v>
      </c>
      <c r="H399" s="182"/>
      <c r="I399" s="56"/>
      <c r="J399" s="5"/>
    </row>
    <row r="400" spans="1:11" s="60" customFormat="1" ht="12.75" customHeight="1" x14ac:dyDescent="0.2">
      <c r="A400" s="24"/>
      <c r="B400" s="37" t="s">
        <v>280</v>
      </c>
      <c r="C400" s="306"/>
      <c r="D400" s="306">
        <v>-1141003.7600000009</v>
      </c>
      <c r="E400" s="306">
        <v>-1141003.7600000009</v>
      </c>
      <c r="F400" s="307"/>
      <c r="G400" s="307">
        <v>-4426.6099999999997</v>
      </c>
      <c r="H400" s="182">
        <v>-1.4872773310064535E-2</v>
      </c>
      <c r="I400" s="59"/>
      <c r="J400" s="5"/>
    </row>
    <row r="401" spans="1:11" s="57" customFormat="1" x14ac:dyDescent="0.2">
      <c r="A401" s="6"/>
      <c r="B401" s="35" t="s">
        <v>246</v>
      </c>
      <c r="C401" s="308">
        <v>16358191.770000445</v>
      </c>
      <c r="D401" s="308">
        <v>32514853.580000453</v>
      </c>
      <c r="E401" s="308">
        <v>48873045.350000888</v>
      </c>
      <c r="F401" s="309"/>
      <c r="G401" s="309">
        <v>150508.65999999995</v>
      </c>
      <c r="H401" s="183">
        <v>1.2430515291268485E-3</v>
      </c>
      <c r="I401" s="56"/>
      <c r="K401" s="209" t="b">
        <f>IF(ABS(E401-SUM(E380:E400))&lt;0.001,TRUE,FALSE)</f>
        <v>1</v>
      </c>
    </row>
    <row r="402" spans="1:11" s="60" customFormat="1" ht="13.5" customHeight="1" x14ac:dyDescent="0.2">
      <c r="A402" s="24"/>
      <c r="B402" s="35" t="s">
        <v>287</v>
      </c>
      <c r="C402" s="308">
        <v>872968304.39004958</v>
      </c>
      <c r="D402" s="308">
        <v>2511740040.1204534</v>
      </c>
      <c r="E402" s="308">
        <v>3384708344.5105023</v>
      </c>
      <c r="F402" s="309">
        <v>28427922.489999451</v>
      </c>
      <c r="G402" s="309">
        <v>13740137.959999979</v>
      </c>
      <c r="H402" s="183">
        <v>3.5127512026519314E-2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407493206.00007999</v>
      </c>
      <c r="D404" s="306">
        <v>476262218.53641498</v>
      </c>
      <c r="E404" s="306">
        <v>883755424.53649497</v>
      </c>
      <c r="F404" s="307">
        <v>72332158.310832217</v>
      </c>
      <c r="G404" s="307">
        <v>5886338.2572800219</v>
      </c>
      <c r="H404" s="182">
        <v>-9.491993679943711E-2</v>
      </c>
      <c r="I404" s="59"/>
      <c r="J404" s="5"/>
    </row>
    <row r="405" spans="1:11" s="60" customFormat="1" ht="10.5" customHeight="1" x14ac:dyDescent="0.2">
      <c r="A405" s="24"/>
      <c r="B405" s="37" t="s">
        <v>442</v>
      </c>
      <c r="C405" s="306">
        <v>802075.84000004153</v>
      </c>
      <c r="D405" s="306">
        <v>523557.60999999644</v>
      </c>
      <c r="E405" s="306">
        <v>1325633.4500000381</v>
      </c>
      <c r="F405" s="307">
        <v>59161.430000000058</v>
      </c>
      <c r="G405" s="307">
        <v>6875.6599999999989</v>
      </c>
      <c r="H405" s="182">
        <v>-0.71397659259114921</v>
      </c>
      <c r="I405" s="59"/>
      <c r="J405" s="5"/>
    </row>
    <row r="406" spans="1:11" s="60" customFormat="1" ht="10.5" customHeight="1" x14ac:dyDescent="0.2">
      <c r="A406" s="24"/>
      <c r="B406" s="37" t="s">
        <v>147</v>
      </c>
      <c r="C406" s="306">
        <v>1268955.9700003171</v>
      </c>
      <c r="D406" s="306">
        <v>1476818.220000281</v>
      </c>
      <c r="E406" s="306">
        <v>2745774.1900005983</v>
      </c>
      <c r="F406" s="307">
        <v>228652.13999999716</v>
      </c>
      <c r="G406" s="307">
        <v>10864.400000000009</v>
      </c>
      <c r="H406" s="182">
        <v>-9.2498002315097971E-2</v>
      </c>
      <c r="I406" s="59"/>
      <c r="J406" s="5"/>
    </row>
    <row r="407" spans="1:11" s="60" customFormat="1" ht="10.5" customHeight="1" x14ac:dyDescent="0.2">
      <c r="A407" s="24"/>
      <c r="B407" s="37" t="s">
        <v>148</v>
      </c>
      <c r="C407" s="306">
        <v>7434918.7599953925</v>
      </c>
      <c r="D407" s="306">
        <v>9130375.2100000884</v>
      </c>
      <c r="E407" s="306">
        <v>16565293.969995482</v>
      </c>
      <c r="F407" s="307">
        <v>1201689.3600001056</v>
      </c>
      <c r="G407" s="307">
        <v>69580.140000000465</v>
      </c>
      <c r="H407" s="182">
        <v>-0.11459906950449783</v>
      </c>
      <c r="I407" s="59"/>
      <c r="J407" s="5"/>
    </row>
    <row r="408" spans="1:11" s="60" customFormat="1" ht="10.5" customHeight="1" x14ac:dyDescent="0.2">
      <c r="A408" s="24"/>
      <c r="B408" s="37" t="s">
        <v>125</v>
      </c>
      <c r="C408" s="306">
        <v>2758791.3900004253</v>
      </c>
      <c r="D408" s="306">
        <v>3233189.7099996405</v>
      </c>
      <c r="E408" s="306">
        <v>5991981.1000000658</v>
      </c>
      <c r="F408" s="307">
        <v>513061.79000000266</v>
      </c>
      <c r="G408" s="307">
        <v>67228.449999999808</v>
      </c>
      <c r="H408" s="182">
        <v>-7.2172073857702523E-3</v>
      </c>
      <c r="I408" s="59"/>
      <c r="J408" s="5"/>
      <c r="K408" s="57"/>
    </row>
    <row r="409" spans="1:11" s="60" customFormat="1" ht="10.5" customHeight="1" x14ac:dyDescent="0.2">
      <c r="A409" s="24"/>
      <c r="B409" s="37" t="s">
        <v>149</v>
      </c>
      <c r="C409" s="306">
        <v>85520.569999999119</v>
      </c>
      <c r="D409" s="306">
        <v>400971.70000001462</v>
      </c>
      <c r="E409" s="306">
        <v>486492.27000001381</v>
      </c>
      <c r="F409" s="307">
        <v>1594.3000000000002</v>
      </c>
      <c r="G409" s="307">
        <v>1804.400000000001</v>
      </c>
      <c r="H409" s="182">
        <v>-0.14235059152923102</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263.5</v>
      </c>
      <c r="D411" s="306">
        <v>-73354259</v>
      </c>
      <c r="E411" s="306">
        <v>-73353995.5</v>
      </c>
      <c r="F411" s="307">
        <v>-95583</v>
      </c>
      <c r="G411" s="307">
        <v>-476872</v>
      </c>
      <c r="H411" s="182">
        <v>-2.6268336046082474E-2</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6522.0709900000002</v>
      </c>
      <c r="E413" s="306">
        <v>6522.0709900000002</v>
      </c>
      <c r="F413" s="307"/>
      <c r="G413" s="307"/>
      <c r="H413" s="182"/>
      <c r="I413" s="56"/>
      <c r="J413" s="5"/>
      <c r="K413" s="60"/>
    </row>
    <row r="414" spans="1:11" s="57" customFormat="1" ht="10.5" customHeight="1" x14ac:dyDescent="0.2">
      <c r="A414" s="6"/>
      <c r="B414" s="575" t="s">
        <v>491</v>
      </c>
      <c r="C414" s="306"/>
      <c r="D414" s="306">
        <v>4262.3999999999887</v>
      </c>
      <c r="E414" s="306">
        <v>4262.3999999999887</v>
      </c>
      <c r="F414" s="307"/>
      <c r="G414" s="307">
        <v>299.69999999999982</v>
      </c>
      <c r="H414" s="182"/>
      <c r="I414" s="56"/>
      <c r="J414" s="5"/>
      <c r="K414" s="60"/>
    </row>
    <row r="415" spans="1:11" s="60" customFormat="1" ht="10.5" customHeight="1" x14ac:dyDescent="0.2">
      <c r="A415" s="24"/>
      <c r="B415" s="41" t="s">
        <v>150</v>
      </c>
      <c r="C415" s="311">
        <v>419843732.03007615</v>
      </c>
      <c r="D415" s="311">
        <v>417683656.45740497</v>
      </c>
      <c r="E415" s="311">
        <v>837527388.48748124</v>
      </c>
      <c r="F415" s="312">
        <v>74240734.330832303</v>
      </c>
      <c r="G415" s="312">
        <v>5566119.007280021</v>
      </c>
      <c r="H415" s="184">
        <v>-0.10474741997959691</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31.3.2024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4979326028.2700272</v>
      </c>
      <c r="E427" s="306">
        <v>4979326028.2700272</v>
      </c>
      <c r="F427" s="306">
        <v>8112836.7299999977</v>
      </c>
      <c r="G427" s="306">
        <v>25239674.250000007</v>
      </c>
      <c r="H427" s="182">
        <v>7.5722090682583731E-2</v>
      </c>
      <c r="I427" s="59"/>
      <c r="K427" s="57"/>
    </row>
    <row r="428" spans="1:11" s="57" customFormat="1" ht="10.5" customHeight="1" x14ac:dyDescent="0.2">
      <c r="A428" s="6"/>
      <c r="B428" s="16" t="s">
        <v>10</v>
      </c>
      <c r="C428" s="306">
        <v>1205681777.4198375</v>
      </c>
      <c r="D428" s="306">
        <v>81.479999999999976</v>
      </c>
      <c r="E428" s="306">
        <v>1205681858.8998375</v>
      </c>
      <c r="F428" s="307">
        <v>28203.610000000011</v>
      </c>
      <c r="G428" s="307">
        <v>7130973.6999999499</v>
      </c>
      <c r="H428" s="182">
        <v>2.9197164449554114E-2</v>
      </c>
      <c r="I428" s="56"/>
      <c r="J428" s="5"/>
    </row>
    <row r="429" spans="1:11" s="57" customFormat="1" ht="10.5" customHeight="1" x14ac:dyDescent="0.2">
      <c r="A429" s="6"/>
      <c r="B429" s="16" t="s">
        <v>9</v>
      </c>
      <c r="C429" s="306">
        <v>33221.03</v>
      </c>
      <c r="D429" s="306"/>
      <c r="E429" s="306">
        <v>33221.03</v>
      </c>
      <c r="F429" s="307"/>
      <c r="G429" s="307">
        <v>53.78</v>
      </c>
      <c r="H429" s="182"/>
      <c r="I429" s="56"/>
      <c r="J429" s="5"/>
    </row>
    <row r="430" spans="1:11" s="57" customFormat="1" ht="10.5" customHeight="1" x14ac:dyDescent="0.2">
      <c r="A430" s="6"/>
      <c r="B430" s="16" t="s">
        <v>299</v>
      </c>
      <c r="C430" s="306">
        <v>115709335.93999802</v>
      </c>
      <c r="D430" s="306">
        <v>22.909999999999997</v>
      </c>
      <c r="E430" s="306">
        <v>115709358.84999801</v>
      </c>
      <c r="F430" s="307"/>
      <c r="G430" s="307">
        <v>403878.95999999787</v>
      </c>
      <c r="H430" s="182">
        <v>2.4900895316447347E-2</v>
      </c>
      <c r="I430" s="56"/>
      <c r="J430" s="5"/>
    </row>
    <row r="431" spans="1:11" s="57" customFormat="1" ht="10.5" customHeight="1" x14ac:dyDescent="0.2">
      <c r="A431" s="6"/>
      <c r="B431" s="16" t="s">
        <v>11</v>
      </c>
      <c r="C431" s="306">
        <v>649845.87000000139</v>
      </c>
      <c r="D431" s="306"/>
      <c r="E431" s="306">
        <v>649845.87000000139</v>
      </c>
      <c r="F431" s="307"/>
      <c r="G431" s="307">
        <v>638818.44000000134</v>
      </c>
      <c r="H431" s="182">
        <v>6.1620064568671307E-2</v>
      </c>
      <c r="I431" s="56"/>
      <c r="J431" s="5"/>
      <c r="K431" s="60"/>
    </row>
    <row r="432" spans="1:11" s="57" customFormat="1" ht="10.5" customHeight="1" x14ac:dyDescent="0.2">
      <c r="A432" s="6"/>
      <c r="B432" s="16" t="s">
        <v>75</v>
      </c>
      <c r="C432" s="306">
        <v>17775408.93999932</v>
      </c>
      <c r="D432" s="306">
        <v>2.91</v>
      </c>
      <c r="E432" s="306">
        <v>17775411.84999932</v>
      </c>
      <c r="F432" s="307"/>
      <c r="G432" s="307">
        <v>97118.580000000831</v>
      </c>
      <c r="H432" s="182">
        <v>6.2406127274845291E-2</v>
      </c>
      <c r="I432" s="56"/>
      <c r="J432" s="5"/>
      <c r="K432" s="60"/>
    </row>
    <row r="433" spans="1:11" s="60" customFormat="1" ht="10.5" customHeight="1" x14ac:dyDescent="0.2">
      <c r="A433" s="24"/>
      <c r="B433" s="16" t="s">
        <v>85</v>
      </c>
      <c r="C433" s="306">
        <v>2500378.7400000058</v>
      </c>
      <c r="D433" s="306">
        <v>499091051.87000048</v>
      </c>
      <c r="E433" s="306">
        <v>501591430.61000049</v>
      </c>
      <c r="F433" s="313">
        <v>501591430.61000049</v>
      </c>
      <c r="G433" s="313">
        <v>2369405.2499999991</v>
      </c>
      <c r="H433" s="185">
        <v>-3.8003589715482122E-2</v>
      </c>
      <c r="I433" s="59"/>
      <c r="J433" s="5"/>
      <c r="K433" s="57"/>
    </row>
    <row r="434" spans="1:11" s="60" customFormat="1" x14ac:dyDescent="0.2">
      <c r="A434" s="24"/>
      <c r="B434" s="37" t="s">
        <v>25</v>
      </c>
      <c r="C434" s="306">
        <v>5530608.6399996663</v>
      </c>
      <c r="D434" s="306">
        <v>75.97</v>
      </c>
      <c r="E434" s="306">
        <v>5530684.609999666</v>
      </c>
      <c r="F434" s="313">
        <v>3108.4600000000005</v>
      </c>
      <c r="G434" s="313">
        <v>21988.669999999991</v>
      </c>
      <c r="H434" s="185">
        <v>-3.542425318541087E-2</v>
      </c>
      <c r="I434" s="59"/>
      <c r="J434" s="5"/>
      <c r="K434" s="57"/>
    </row>
    <row r="435" spans="1:11" s="57" customFormat="1" x14ac:dyDescent="0.2">
      <c r="A435" s="6"/>
      <c r="B435" s="37" t="s">
        <v>48</v>
      </c>
      <c r="C435" s="306"/>
      <c r="D435" s="306">
        <v>1926851.1755350302</v>
      </c>
      <c r="E435" s="306">
        <v>1926851.1755350302</v>
      </c>
      <c r="F435" s="313">
        <v>475.11304500000006</v>
      </c>
      <c r="G435" s="313">
        <v>6031.1106850000051</v>
      </c>
      <c r="H435" s="185">
        <v>0.12493432181152242</v>
      </c>
      <c r="I435" s="56"/>
      <c r="J435" s="5"/>
    </row>
    <row r="436" spans="1:11" s="57" customFormat="1" ht="10.5" customHeight="1" x14ac:dyDescent="0.2">
      <c r="A436" s="6"/>
      <c r="B436" s="37" t="s">
        <v>355</v>
      </c>
      <c r="C436" s="306">
        <v>74492.049999999843</v>
      </c>
      <c r="D436" s="306">
        <v>10311910.454684004</v>
      </c>
      <c r="E436" s="306">
        <v>10386402.504684003</v>
      </c>
      <c r="F436" s="307"/>
      <c r="G436" s="307">
        <v>5833.8500000000031</v>
      </c>
      <c r="H436" s="182"/>
      <c r="I436" s="66"/>
      <c r="J436" s="5"/>
    </row>
    <row r="437" spans="1:11" s="57" customFormat="1" ht="10.5" customHeight="1" x14ac:dyDescent="0.2">
      <c r="A437" s="6"/>
      <c r="B437" s="37" t="s">
        <v>79</v>
      </c>
      <c r="C437" s="306"/>
      <c r="D437" s="306">
        <v>29152464.81500005</v>
      </c>
      <c r="E437" s="306">
        <v>29152464.81500005</v>
      </c>
      <c r="F437" s="307"/>
      <c r="G437" s="307">
        <v>35435.119999999995</v>
      </c>
      <c r="H437" s="182">
        <v>1.962814878688679E-2</v>
      </c>
      <c r="I437" s="66"/>
      <c r="J437" s="5"/>
    </row>
    <row r="438" spans="1:11" s="57" customFormat="1" ht="10.5" customHeight="1" x14ac:dyDescent="0.2">
      <c r="A438" s="6"/>
      <c r="B438" s="563" t="s">
        <v>432</v>
      </c>
      <c r="C438" s="314">
        <v>131639630.14998618</v>
      </c>
      <c r="D438" s="306">
        <v>164630927.43765861</v>
      </c>
      <c r="E438" s="306">
        <v>296270557.58764482</v>
      </c>
      <c r="F438" s="313"/>
      <c r="G438" s="313">
        <v>2118187.2400000948</v>
      </c>
      <c r="H438" s="185">
        <v>3.3788198629246757E-2</v>
      </c>
      <c r="I438" s="56"/>
      <c r="J438" s="5"/>
      <c r="K438" s="60"/>
    </row>
    <row r="439" spans="1:11" s="57" customFormat="1" ht="10.5" customHeight="1" x14ac:dyDescent="0.2">
      <c r="A439" s="6"/>
      <c r="B439" s="563" t="s">
        <v>440</v>
      </c>
      <c r="C439" s="314">
        <v>3561948.0599999344</v>
      </c>
      <c r="D439" s="306">
        <v>1829738.2000000025</v>
      </c>
      <c r="E439" s="306">
        <v>5391686.2599999374</v>
      </c>
      <c r="F439" s="313"/>
      <c r="G439" s="313">
        <v>29001.940000000006</v>
      </c>
      <c r="H439" s="185">
        <v>0.80031125226052158</v>
      </c>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18263003.509999443</v>
      </c>
      <c r="D441" s="306">
        <v>27355251.400000244</v>
      </c>
      <c r="E441" s="306">
        <v>45618254.909999683</v>
      </c>
      <c r="F441" s="313">
        <v>600</v>
      </c>
      <c r="G441" s="313">
        <v>147698.01999999999</v>
      </c>
      <c r="H441" s="185">
        <v>-0.43683637703362344</v>
      </c>
      <c r="I441" s="56"/>
      <c r="J441" s="5"/>
    </row>
    <row r="442" spans="1:11" s="57" customFormat="1" ht="10.5" customHeight="1" x14ac:dyDescent="0.2">
      <c r="A442" s="6"/>
      <c r="B442" s="574" t="s">
        <v>493</v>
      </c>
      <c r="C442" s="314"/>
      <c r="D442" s="306">
        <v>4340729.5157449981</v>
      </c>
      <c r="E442" s="306">
        <v>4340729.5157449981</v>
      </c>
      <c r="F442" s="313"/>
      <c r="G442" s="313"/>
      <c r="H442" s="185"/>
      <c r="I442" s="56"/>
      <c r="J442" s="5"/>
    </row>
    <row r="443" spans="1:11" s="60" customFormat="1" ht="10.5" customHeight="1" x14ac:dyDescent="0.2">
      <c r="A443" s="24"/>
      <c r="B443" s="563" t="s">
        <v>445</v>
      </c>
      <c r="C443" s="314"/>
      <c r="D443" s="306">
        <v>92046.820000004722</v>
      </c>
      <c r="E443" s="306">
        <v>92046.820000004722</v>
      </c>
      <c r="F443" s="313"/>
      <c r="G443" s="313">
        <v>286.55999999999943</v>
      </c>
      <c r="H443" s="185">
        <v>-3.4181610226475811E-3</v>
      </c>
      <c r="I443" s="56"/>
      <c r="J443" s="5"/>
      <c r="K443" s="57"/>
    </row>
    <row r="444" spans="1:11" s="57" customFormat="1" ht="12.75" customHeight="1" x14ac:dyDescent="0.2">
      <c r="A444" s="6"/>
      <c r="B444" s="16" t="s">
        <v>280</v>
      </c>
      <c r="C444" s="310"/>
      <c r="D444" s="306">
        <v>-210783489.44997731</v>
      </c>
      <c r="E444" s="306">
        <v>-210783489.44997731</v>
      </c>
      <c r="F444" s="313"/>
      <c r="G444" s="313">
        <v>-1199833.6199999882</v>
      </c>
      <c r="H444" s="185">
        <v>8.262826965591108E-3</v>
      </c>
      <c r="I444" s="59"/>
      <c r="J444" s="5"/>
    </row>
    <row r="445" spans="1:11" s="57" customFormat="1" ht="10.5" customHeight="1" x14ac:dyDescent="0.2">
      <c r="A445" s="6"/>
      <c r="B445" s="29" t="s">
        <v>156</v>
      </c>
      <c r="C445" s="308">
        <v>1501419650.3498201</v>
      </c>
      <c r="D445" s="308">
        <v>5507273693.7786741</v>
      </c>
      <c r="E445" s="308">
        <v>7008693344.1284943</v>
      </c>
      <c r="F445" s="315">
        <v>509736654.52304542</v>
      </c>
      <c r="G445" s="315">
        <v>37044551.850685067</v>
      </c>
      <c r="H445" s="186">
        <v>5.3927541323335104E-2</v>
      </c>
      <c r="I445" s="56"/>
      <c r="K445" s="209" t="b">
        <f>IF(ABS(E445-SUM(E427:E444))&lt;0.001,TRUE,FALSE)</f>
        <v>1</v>
      </c>
    </row>
    <row r="446" spans="1:11" s="60" customFormat="1" ht="15" customHeight="1" x14ac:dyDescent="0.2">
      <c r="A446" s="24"/>
      <c r="B446" s="29" t="s">
        <v>153</v>
      </c>
      <c r="C446" s="308"/>
      <c r="D446" s="308">
        <v>100049.63999999998</v>
      </c>
      <c r="E446" s="308">
        <v>100049.63999999998</v>
      </c>
      <c r="F446" s="315"/>
      <c r="G446" s="315"/>
      <c r="H446" s="186">
        <v>4.2050295947964056E-3</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354827407.64998454</v>
      </c>
      <c r="D449" s="317">
        <v>1210580075.8599579</v>
      </c>
      <c r="E449" s="317">
        <v>1565407483.5099425</v>
      </c>
      <c r="F449" s="318"/>
      <c r="G449" s="318">
        <v>8502841.0499999914</v>
      </c>
      <c r="H449" s="281">
        <v>6.6634880687160392E-2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109038998.02000278</v>
      </c>
      <c r="D451" s="317">
        <v>43563973.230000094</v>
      </c>
      <c r="E451" s="317">
        <v>152602971.25000289</v>
      </c>
      <c r="F451" s="318"/>
      <c r="G451" s="318">
        <v>852199.23000000219</v>
      </c>
      <c r="H451" s="281">
        <v>7.6706747181249924E-3</v>
      </c>
      <c r="I451" s="69"/>
      <c r="J451" s="5"/>
      <c r="K451" s="5"/>
    </row>
    <row r="452" spans="1:11" ht="10.5" customHeight="1" x14ac:dyDescent="0.2">
      <c r="A452" s="2"/>
      <c r="B452" s="16" t="s">
        <v>258</v>
      </c>
      <c r="C452" s="317">
        <v>18965453.899999917</v>
      </c>
      <c r="D452" s="317">
        <v>5200203.05</v>
      </c>
      <c r="E452" s="317">
        <v>24165656.949999917</v>
      </c>
      <c r="F452" s="318"/>
      <c r="G452" s="318">
        <v>79794.76999999999</v>
      </c>
      <c r="H452" s="281">
        <v>0.16079385279447789</v>
      </c>
      <c r="I452" s="70"/>
    </row>
    <row r="453" spans="1:11" ht="10.5" customHeight="1" x14ac:dyDescent="0.2">
      <c r="A453" s="2"/>
      <c r="B453" s="67" t="s">
        <v>259</v>
      </c>
      <c r="C453" s="317">
        <v>74065535.460000008</v>
      </c>
      <c r="D453" s="317">
        <v>20925048.96999998</v>
      </c>
      <c r="E453" s="317">
        <v>94990584.429999977</v>
      </c>
      <c r="F453" s="318"/>
      <c r="G453" s="318">
        <v>437326.16</v>
      </c>
      <c r="H453" s="281">
        <v>-4.5485304304732743E-2</v>
      </c>
      <c r="I453" s="69"/>
    </row>
    <row r="454" spans="1:11" ht="10.5" customHeight="1" x14ac:dyDescent="0.2">
      <c r="A454" s="2"/>
      <c r="B454" s="67" t="s">
        <v>260</v>
      </c>
      <c r="C454" s="317">
        <v>2402069.8099999581</v>
      </c>
      <c r="D454" s="317">
        <v>5405057.7900001695</v>
      </c>
      <c r="E454" s="317">
        <v>7807127.6000001281</v>
      </c>
      <c r="F454" s="318"/>
      <c r="G454" s="318">
        <v>44650.39</v>
      </c>
      <c r="H454" s="281">
        <v>0.11107624694545404</v>
      </c>
      <c r="I454" s="69"/>
    </row>
    <row r="455" spans="1:11" ht="10.5" customHeight="1" x14ac:dyDescent="0.2">
      <c r="A455" s="2"/>
      <c r="B455" s="67" t="s">
        <v>261</v>
      </c>
      <c r="C455" s="317"/>
      <c r="D455" s="317">
        <v>3868401.9699999825</v>
      </c>
      <c r="E455" s="317">
        <v>3868401.9699999825</v>
      </c>
      <c r="F455" s="318"/>
      <c r="G455" s="318">
        <v>23919.640000000003</v>
      </c>
      <c r="H455" s="281">
        <v>3.7019346810627241E-2</v>
      </c>
      <c r="I455" s="69"/>
    </row>
    <row r="456" spans="1:11" ht="10.5" customHeight="1" x14ac:dyDescent="0.2">
      <c r="A456" s="2"/>
      <c r="B456" s="67" t="s">
        <v>262</v>
      </c>
      <c r="C456" s="317">
        <v>2433717.9500000146</v>
      </c>
      <c r="D456" s="317">
        <v>20943412.860000167</v>
      </c>
      <c r="E456" s="317">
        <v>23377130.810000185</v>
      </c>
      <c r="F456" s="318"/>
      <c r="G456" s="318">
        <v>77372.45</v>
      </c>
      <c r="H456" s="281">
        <v>5.5078099372318778E-3</v>
      </c>
      <c r="I456" s="69"/>
    </row>
    <row r="457" spans="1:11" ht="10.5" customHeight="1" x14ac:dyDescent="0.2">
      <c r="A457" s="2"/>
      <c r="B457" s="67" t="s">
        <v>264</v>
      </c>
      <c r="C457" s="317"/>
      <c r="D457" s="317">
        <v>83999454.440000787</v>
      </c>
      <c r="E457" s="317">
        <v>83999454.440000787</v>
      </c>
      <c r="F457" s="318"/>
      <c r="G457" s="318">
        <v>358119.72999999992</v>
      </c>
      <c r="H457" s="281">
        <v>4.2363706582829508E-2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164370.1600000007</v>
      </c>
      <c r="D460" s="317">
        <v>603505.52</v>
      </c>
      <c r="E460" s="317">
        <v>767875.68000000075</v>
      </c>
      <c r="F460" s="318"/>
      <c r="G460" s="318">
        <v>2881.89</v>
      </c>
      <c r="H460" s="281">
        <v>-9.6225246774573114E-2</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35533150.590000138</v>
      </c>
      <c r="E463" s="317">
        <v>35533150.590000138</v>
      </c>
      <c r="F463" s="318"/>
      <c r="G463" s="318">
        <v>141003.80000000005</v>
      </c>
      <c r="H463" s="281">
        <v>-2.6838768413352643E-2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749567.45000000019</v>
      </c>
      <c r="E465" s="317">
        <v>749567.45000000019</v>
      </c>
      <c r="F465" s="318"/>
      <c r="G465" s="318">
        <v>1140.28</v>
      </c>
      <c r="H465" s="281">
        <v>0.19899269043377421</v>
      </c>
      <c r="I465" s="71"/>
      <c r="L465" s="28"/>
    </row>
    <row r="466" spans="1:12" s="28" customFormat="1" ht="10.5" customHeight="1" x14ac:dyDescent="0.2">
      <c r="A466" s="54"/>
      <c r="B466" s="29" t="s">
        <v>155</v>
      </c>
      <c r="C466" s="308">
        <v>561897552.94998717</v>
      </c>
      <c r="D466" s="308">
        <v>1431371851.729959</v>
      </c>
      <c r="E466" s="308">
        <v>1993269404.6799462</v>
      </c>
      <c r="F466" s="315"/>
      <c r="G466" s="315">
        <v>10521249.389999993</v>
      </c>
      <c r="H466" s="186">
        <v>5.3542083162651632E-2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3643689.0199999996</v>
      </c>
      <c r="D469" s="308">
        <v>2002785.0699999998</v>
      </c>
      <c r="E469" s="308">
        <v>5646474.0899999989</v>
      </c>
      <c r="F469" s="315"/>
      <c r="G469" s="315">
        <v>63063.060000000012</v>
      </c>
      <c r="H469" s="186">
        <v>-8.1671387147859931E-2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-564.06000000000017</v>
      </c>
      <c r="D471" s="306">
        <v>39531.760000000002</v>
      </c>
      <c r="E471" s="306">
        <v>38967.699999999997</v>
      </c>
      <c r="F471" s="313"/>
      <c r="G471" s="313">
        <v>252.12</v>
      </c>
      <c r="H471" s="185"/>
      <c r="I471" s="69"/>
      <c r="L471" s="28"/>
    </row>
    <row r="472" spans="1:12" s="28" customFormat="1" ht="10.5" customHeight="1" x14ac:dyDescent="0.2">
      <c r="A472" s="54"/>
      <c r="B472" s="75" t="s">
        <v>159</v>
      </c>
      <c r="C472" s="306">
        <v>38964499.950000182</v>
      </c>
      <c r="D472" s="306">
        <v>355048816.47350585</v>
      </c>
      <c r="E472" s="306">
        <v>394013316.42350602</v>
      </c>
      <c r="F472" s="313"/>
      <c r="G472" s="313">
        <v>1445159.4100000015</v>
      </c>
      <c r="H472" s="185">
        <v>2.1402345512288923E-2</v>
      </c>
      <c r="I472" s="70"/>
      <c r="K472" s="5"/>
      <c r="L472" s="5"/>
    </row>
    <row r="473" spans="1:12" ht="10.5" customHeight="1" x14ac:dyDescent="0.2">
      <c r="A473" s="2"/>
      <c r="B473" s="75" t="s">
        <v>26</v>
      </c>
      <c r="C473" s="306">
        <v>12088267.789999934</v>
      </c>
      <c r="D473" s="306">
        <v>196054301.1299997</v>
      </c>
      <c r="E473" s="306">
        <v>208142568.91999966</v>
      </c>
      <c r="F473" s="313"/>
      <c r="G473" s="313">
        <v>1131249.4000000006</v>
      </c>
      <c r="H473" s="185">
        <v>4.7637021035051186E-2</v>
      </c>
      <c r="I473" s="69"/>
    </row>
    <row r="474" spans="1:12" ht="10.5" customHeight="1" x14ac:dyDescent="0.2">
      <c r="A474" s="2"/>
      <c r="B474" s="75" t="s">
        <v>27</v>
      </c>
      <c r="C474" s="306">
        <v>36596084.529999986</v>
      </c>
      <c r="D474" s="306">
        <v>608252129.72999883</v>
      </c>
      <c r="E474" s="306">
        <v>644848214.2599988</v>
      </c>
      <c r="F474" s="313"/>
      <c r="G474" s="313">
        <v>3260680.8699999945</v>
      </c>
      <c r="H474" s="185">
        <v>6.8820589720473668E-2</v>
      </c>
      <c r="I474" s="69"/>
    </row>
    <row r="475" spans="1:12" ht="10.5" customHeight="1" x14ac:dyDescent="0.2">
      <c r="A475" s="2"/>
      <c r="B475" s="75" t="s">
        <v>274</v>
      </c>
      <c r="C475" s="306">
        <v>1045369.8000000003</v>
      </c>
      <c r="D475" s="306">
        <v>15805432.410000011</v>
      </c>
      <c r="E475" s="306">
        <v>16850802.210000008</v>
      </c>
      <c r="F475" s="313"/>
      <c r="G475" s="313">
        <v>125963.31000000003</v>
      </c>
      <c r="H475" s="185">
        <v>1.1787606880937052E-2</v>
      </c>
      <c r="I475" s="69"/>
    </row>
    <row r="476" spans="1:12" ht="10.5" customHeight="1" x14ac:dyDescent="0.2">
      <c r="A476" s="2"/>
      <c r="B476" s="75" t="s">
        <v>273</v>
      </c>
      <c r="C476" s="306">
        <v>3217.5</v>
      </c>
      <c r="D476" s="306">
        <v>55240</v>
      </c>
      <c r="E476" s="306">
        <v>58457.5</v>
      </c>
      <c r="F476" s="313"/>
      <c r="G476" s="313">
        <v>51325</v>
      </c>
      <c r="H476" s="185">
        <v>0.38525373905357485</v>
      </c>
      <c r="I476" s="69"/>
    </row>
    <row r="477" spans="1:12" ht="10.5" customHeight="1" x14ac:dyDescent="0.2">
      <c r="A477" s="2"/>
      <c r="B477" s="75" t="s">
        <v>49</v>
      </c>
      <c r="C477" s="306">
        <v>28119.469999999998</v>
      </c>
      <c r="D477" s="306">
        <v>126766761.4875703</v>
      </c>
      <c r="E477" s="306">
        <v>126794880.9575703</v>
      </c>
      <c r="F477" s="313"/>
      <c r="G477" s="313">
        <v>403200.93000000023</v>
      </c>
      <c r="H477" s="185">
        <v>-8.7583601533165134E-2</v>
      </c>
      <c r="I477" s="69"/>
    </row>
    <row r="478" spans="1:12" ht="10.5" customHeight="1" x14ac:dyDescent="0.2">
      <c r="A478" s="2"/>
      <c r="B478" s="37" t="s">
        <v>349</v>
      </c>
      <c r="C478" s="306"/>
      <c r="D478" s="306">
        <v>831041.81253399968</v>
      </c>
      <c r="E478" s="306">
        <v>831041.81253399968</v>
      </c>
      <c r="F478" s="313"/>
      <c r="G478" s="313"/>
      <c r="H478" s="185"/>
      <c r="I478" s="69"/>
    </row>
    <row r="479" spans="1:12" x14ac:dyDescent="0.2">
      <c r="A479" s="2"/>
      <c r="B479" s="574" t="s">
        <v>459</v>
      </c>
      <c r="C479" s="305"/>
      <c r="D479" s="306">
        <v>113122.73000000001</v>
      </c>
      <c r="E479" s="306">
        <v>113122.73000000001</v>
      </c>
      <c r="F479" s="313"/>
      <c r="G479" s="313"/>
      <c r="H479" s="185">
        <v>0.24252402911205739</v>
      </c>
      <c r="I479" s="69"/>
    </row>
    <row r="480" spans="1:12" ht="10.5" customHeight="1" x14ac:dyDescent="0.2">
      <c r="A480" s="2"/>
      <c r="B480" s="75" t="s">
        <v>28</v>
      </c>
      <c r="C480" s="305">
        <v>572492.59999999916</v>
      </c>
      <c r="D480" s="306">
        <v>5658279.2099999925</v>
      </c>
      <c r="E480" s="306">
        <v>6230771.8099999921</v>
      </c>
      <c r="F480" s="313"/>
      <c r="G480" s="313">
        <v>10588.390000000001</v>
      </c>
      <c r="H480" s="185">
        <v>1.191068339720025E-2</v>
      </c>
      <c r="I480" s="69"/>
    </row>
    <row r="481" spans="1:12" ht="10.5" customHeight="1" x14ac:dyDescent="0.2">
      <c r="A481" s="2"/>
      <c r="B481" s="37" t="s">
        <v>280</v>
      </c>
      <c r="C481" s="306"/>
      <c r="D481" s="306">
        <v>-16224301.390000075</v>
      </c>
      <c r="E481" s="306">
        <v>-16224301.390000075</v>
      </c>
      <c r="F481" s="313"/>
      <c r="G481" s="313">
        <v>-76864.37</v>
      </c>
      <c r="H481" s="185">
        <v>5.6415295636786489E-2</v>
      </c>
      <c r="I481" s="69"/>
    </row>
    <row r="482" spans="1:12" ht="10.5" customHeight="1" x14ac:dyDescent="0.2">
      <c r="A482" s="2"/>
      <c r="B482" s="35" t="s">
        <v>160</v>
      </c>
      <c r="C482" s="308">
        <v>89297487.580000088</v>
      </c>
      <c r="D482" s="308">
        <v>1292400355.3536088</v>
      </c>
      <c r="E482" s="308">
        <v>1381697842.933609</v>
      </c>
      <c r="F482" s="315"/>
      <c r="G482" s="315">
        <v>6351555.0599999968</v>
      </c>
      <c r="H482" s="186">
        <v>3.5261770538817183E-2</v>
      </c>
      <c r="I482" s="69"/>
      <c r="K482" s="209" t="b">
        <f>IF(ABS(E482-SUM(E471:E481))&lt;0.001,TRUE,FALSE)</f>
        <v>1</v>
      </c>
    </row>
    <row r="483" spans="1:12" ht="16.5" customHeight="1" x14ac:dyDescent="0.2">
      <c r="A483" s="2"/>
      <c r="B483" s="76" t="s">
        <v>33</v>
      </c>
      <c r="C483" s="306">
        <v>18871.43</v>
      </c>
      <c r="D483" s="306">
        <v>408500.6</v>
      </c>
      <c r="E483" s="306">
        <v>427372.02999999997</v>
      </c>
      <c r="F483" s="313"/>
      <c r="G483" s="313"/>
      <c r="H483" s="185"/>
      <c r="I483" s="69"/>
      <c r="L483" s="28"/>
    </row>
    <row r="484" spans="1:12" s="28" customFormat="1" ht="14.25" customHeight="1" x14ac:dyDescent="0.2">
      <c r="A484" s="54"/>
      <c r="B484" s="76" t="s">
        <v>383</v>
      </c>
      <c r="C484" s="306"/>
      <c r="D484" s="306">
        <v>825591.37218799978</v>
      </c>
      <c r="E484" s="306">
        <v>825591.37218799978</v>
      </c>
      <c r="F484" s="313"/>
      <c r="G484" s="313"/>
      <c r="H484" s="185">
        <v>-7.5321500036160338E-2</v>
      </c>
      <c r="I484" s="70"/>
      <c r="J484" s="5"/>
      <c r="L484" s="5"/>
    </row>
    <row r="485" spans="1:12" ht="10.5" customHeight="1" x14ac:dyDescent="0.2">
      <c r="A485" s="54"/>
      <c r="B485" s="76" t="s">
        <v>446</v>
      </c>
      <c r="C485" s="306"/>
      <c r="D485" s="306">
        <v>2442203.0733550009</v>
      </c>
      <c r="E485" s="306">
        <v>2442203.0733550009</v>
      </c>
      <c r="F485" s="313"/>
      <c r="G485" s="313"/>
      <c r="H485" s="185"/>
      <c r="I485" s="69"/>
    </row>
    <row r="486" spans="1:12" ht="10.5" customHeight="1" x14ac:dyDescent="0.2">
      <c r="A486" s="2"/>
      <c r="B486" s="76" t="s">
        <v>477</v>
      </c>
      <c r="C486" s="306"/>
      <c r="D486" s="306">
        <v>11599987.950149946</v>
      </c>
      <c r="E486" s="306">
        <v>11599987.950149946</v>
      </c>
      <c r="F486" s="313"/>
      <c r="G486" s="313">
        <v>25242.269410000063</v>
      </c>
      <c r="H486" s="185">
        <v>-0.67372372292039284</v>
      </c>
      <c r="I486" s="69"/>
    </row>
    <row r="487" spans="1:12" ht="10.5" customHeight="1" x14ac:dyDescent="0.2">
      <c r="A487" s="2"/>
      <c r="B487" s="76" t="s">
        <v>492</v>
      </c>
      <c r="C487" s="306"/>
      <c r="D487" s="306">
        <v>899303.24721000041</v>
      </c>
      <c r="E487" s="306">
        <v>899303.24721000041</v>
      </c>
      <c r="F487" s="313"/>
      <c r="G487" s="313">
        <v>6.9724250000000003</v>
      </c>
      <c r="H487" s="185"/>
      <c r="I487" s="69"/>
    </row>
    <row r="488" spans="1:12" ht="13.5" customHeight="1" x14ac:dyDescent="0.2">
      <c r="A488" s="2"/>
      <c r="B488" s="76" t="s">
        <v>439</v>
      </c>
      <c r="C488" s="306"/>
      <c r="D488" s="306">
        <v>47265459.371064998</v>
      </c>
      <c r="E488" s="306">
        <v>47265459.371064998</v>
      </c>
      <c r="F488" s="313"/>
      <c r="G488" s="313"/>
      <c r="H488" s="185">
        <v>0.4955103372005758</v>
      </c>
      <c r="I488" s="69"/>
      <c r="L488" s="80"/>
    </row>
    <row r="489" spans="1:12" s="80" customFormat="1" ht="12.75" x14ac:dyDescent="0.2">
      <c r="A489" s="2"/>
      <c r="B489" s="76" t="s">
        <v>490</v>
      </c>
      <c r="C489" s="306"/>
      <c r="D489" s="306">
        <v>376995</v>
      </c>
      <c r="E489" s="306">
        <v>376995</v>
      </c>
      <c r="F489" s="313"/>
      <c r="G489" s="313">
        <v>110</v>
      </c>
      <c r="H489" s="185">
        <v>0.6580316668897197</v>
      </c>
      <c r="I489" s="79"/>
      <c r="J489" s="5"/>
      <c r="L489" s="164"/>
    </row>
    <row r="490" spans="1:12" s="80" customFormat="1" ht="12.75" x14ac:dyDescent="0.2">
      <c r="A490" s="2"/>
      <c r="B490" s="76" t="s">
        <v>480</v>
      </c>
      <c r="C490" s="306">
        <v>80272.800000000017</v>
      </c>
      <c r="D490" s="306">
        <v>4035680.0400000024</v>
      </c>
      <c r="E490" s="306">
        <v>4115952.8400000022</v>
      </c>
      <c r="F490" s="313"/>
      <c r="G490" s="313">
        <v>17803.259999999998</v>
      </c>
      <c r="H490" s="185"/>
      <c r="I490" s="79"/>
      <c r="J490" s="5"/>
      <c r="L490" s="164"/>
    </row>
    <row r="491" spans="1:12" s="80" customFormat="1" ht="12.75" x14ac:dyDescent="0.2">
      <c r="A491" s="2"/>
      <c r="B491" s="76" t="s">
        <v>494</v>
      </c>
      <c r="C491" s="306"/>
      <c r="D491" s="306">
        <v>6749103.0979959993</v>
      </c>
      <c r="E491" s="306">
        <v>6749103.0979959993</v>
      </c>
      <c r="F491" s="313"/>
      <c r="G491" s="313"/>
      <c r="H491" s="185"/>
      <c r="I491" s="79"/>
      <c r="J491" s="5"/>
      <c r="L491" s="164"/>
    </row>
    <row r="492" spans="1:12" s="80" customFormat="1" ht="12.75" x14ac:dyDescent="0.2">
      <c r="A492" s="2"/>
      <c r="B492" s="73" t="s">
        <v>158</v>
      </c>
      <c r="C492" s="306"/>
      <c r="D492" s="306">
        <v>668525.41999999993</v>
      </c>
      <c r="E492" s="306">
        <v>668525.41999999993</v>
      </c>
      <c r="F492" s="313"/>
      <c r="G492" s="313"/>
      <c r="H492" s="185">
        <v>0.30867223033822588</v>
      </c>
      <c r="I492" s="79"/>
      <c r="J492" s="5"/>
      <c r="L492" s="164"/>
    </row>
    <row r="493" spans="1:12" ht="18" customHeight="1" x14ac:dyDescent="0.2">
      <c r="A493" s="77"/>
      <c r="B493" s="78" t="s">
        <v>297</v>
      </c>
      <c r="C493" s="308">
        <v>93040320.830000103</v>
      </c>
      <c r="D493" s="308">
        <v>1369674489.5955727</v>
      </c>
      <c r="E493" s="308">
        <v>1462714810.4255726</v>
      </c>
      <c r="F493" s="315"/>
      <c r="G493" s="315">
        <v>6457780.6218349971</v>
      </c>
      <c r="H493" s="186">
        <v>2.4616083700081948E-2</v>
      </c>
      <c r="I493" s="69"/>
      <c r="K493" s="209" t="b">
        <f>IF(ABS(E493-SUM(E469,E482,E483:E492))&lt;0.001,TRUE,FALSE)</f>
        <v>1</v>
      </c>
    </row>
    <row r="494" spans="1:12" ht="12" customHeight="1" x14ac:dyDescent="0.2">
      <c r="A494" s="2"/>
      <c r="B494" s="76" t="s">
        <v>80</v>
      </c>
      <c r="C494" s="306"/>
      <c r="D494" s="306">
        <v>1619161727.7300062</v>
      </c>
      <c r="E494" s="306">
        <v>1619161727.7300062</v>
      </c>
      <c r="F494" s="313"/>
      <c r="G494" s="313"/>
      <c r="H494" s="185">
        <v>3.1188554175582972E-3</v>
      </c>
      <c r="I494" s="69"/>
    </row>
    <row r="495" spans="1:12" ht="12" customHeight="1" x14ac:dyDescent="0.2">
      <c r="A495" s="2"/>
      <c r="B495" s="76" t="s">
        <v>81</v>
      </c>
      <c r="C495" s="306"/>
      <c r="D495" s="306">
        <v>1080726026.8900027</v>
      </c>
      <c r="E495" s="306">
        <v>1080726026.8900027</v>
      </c>
      <c r="F495" s="313"/>
      <c r="G495" s="313"/>
      <c r="H495" s="185">
        <v>8.0210286721414059E-2</v>
      </c>
      <c r="I495" s="69"/>
    </row>
    <row r="496" spans="1:12" ht="12" customHeight="1" x14ac:dyDescent="0.2">
      <c r="A496" s="2"/>
      <c r="B496" s="76" t="s">
        <v>438</v>
      </c>
      <c r="C496" s="306"/>
      <c r="D496" s="306">
        <v>112678929.8600003</v>
      </c>
      <c r="E496" s="306">
        <v>112678929.8600003</v>
      </c>
      <c r="F496" s="313"/>
      <c r="G496" s="313"/>
      <c r="H496" s="185">
        <v>0.12587080419097707</v>
      </c>
      <c r="I496" s="69"/>
    </row>
    <row r="497" spans="1:12" ht="12" customHeight="1" x14ac:dyDescent="0.2">
      <c r="A497" s="2"/>
      <c r="B497" s="76" t="s">
        <v>78</v>
      </c>
      <c r="C497" s="306"/>
      <c r="D497" s="306">
        <v>216049434.42000017</v>
      </c>
      <c r="E497" s="306">
        <v>216049434.42000017</v>
      </c>
      <c r="F497" s="313"/>
      <c r="G497" s="313"/>
      <c r="H497" s="185">
        <v>5.8283973168053338E-2</v>
      </c>
      <c r="I497" s="69"/>
    </row>
    <row r="498" spans="1:12" ht="12" customHeight="1" x14ac:dyDescent="0.2">
      <c r="A498" s="2"/>
      <c r="B498" s="76" t="s">
        <v>76</v>
      </c>
      <c r="C498" s="306"/>
      <c r="D498" s="306">
        <v>965766467.06000125</v>
      </c>
      <c r="E498" s="306">
        <v>965766467.06000125</v>
      </c>
      <c r="F498" s="313"/>
      <c r="G498" s="313"/>
      <c r="H498" s="185">
        <v>0.10415566005544163</v>
      </c>
      <c r="I498" s="69"/>
    </row>
    <row r="499" spans="1:12" ht="12" customHeight="1" x14ac:dyDescent="0.2">
      <c r="A499" s="2"/>
      <c r="B499" s="76" t="s">
        <v>77</v>
      </c>
      <c r="C499" s="306"/>
      <c r="D499" s="306"/>
      <c r="E499" s="306"/>
      <c r="F499" s="313"/>
      <c r="G499" s="313"/>
      <c r="H499" s="185"/>
      <c r="I499" s="69"/>
      <c r="L499" s="28"/>
    </row>
    <row r="500" spans="1:12" s="28" customFormat="1" ht="18.75" customHeight="1" x14ac:dyDescent="0.2">
      <c r="A500" s="2"/>
      <c r="B500" s="83" t="s">
        <v>277</v>
      </c>
      <c r="C500" s="308"/>
      <c r="D500" s="308">
        <v>3994382585.9600105</v>
      </c>
      <c r="E500" s="308">
        <v>3994382585.9600105</v>
      </c>
      <c r="F500" s="315"/>
      <c r="G500" s="315"/>
      <c r="H500" s="186">
        <v>5.295233253895737E-2</v>
      </c>
      <c r="I500" s="70"/>
      <c r="J500" s="5"/>
      <c r="K500" s="209" t="b">
        <f>IF(ABS(E500-SUM(E494:E499))&lt;0.001,TRUE,FALSE)</f>
        <v>1</v>
      </c>
      <c r="L500" s="5"/>
    </row>
    <row r="501" spans="1:12" ht="10.5" customHeight="1" x14ac:dyDescent="0.2">
      <c r="A501" s="54"/>
      <c r="B501" s="52" t="s">
        <v>157</v>
      </c>
      <c r="C501" s="308">
        <v>3449169560.5499334</v>
      </c>
      <c r="D501" s="308">
        <v>15232226367.282076</v>
      </c>
      <c r="E501" s="308">
        <v>18681395927.832008</v>
      </c>
      <c r="F501" s="315">
        <v>509736654.52304542</v>
      </c>
      <c r="G501" s="315">
        <v>73329838.829800069</v>
      </c>
      <c r="H501" s="186">
        <v>3.9669610991013293E-2</v>
      </c>
      <c r="I501" s="69"/>
      <c r="K501" s="209" t="b">
        <f>IF(ABS(E501-SUM(E402,E415,E445:E446,E466,E467,E469,E482,E483:E492,E500))&lt;0.001,TRUE,FALSE)</f>
        <v>1</v>
      </c>
    </row>
    <row r="502" spans="1:12" ht="10.5" customHeight="1" x14ac:dyDescent="0.2">
      <c r="A502" s="2"/>
      <c r="B502" s="167" t="s">
        <v>181</v>
      </c>
      <c r="C502" s="319"/>
      <c r="D502" s="319"/>
      <c r="E502" s="319"/>
      <c r="F502" s="320"/>
      <c r="G502" s="320"/>
      <c r="H502" s="240"/>
      <c r="I502" s="69"/>
      <c r="L502" s="28"/>
    </row>
    <row r="503" spans="1:12" s="28" customFormat="1" x14ac:dyDescent="0.2">
      <c r="A503" s="2"/>
      <c r="B503" s="168" t="s">
        <v>182</v>
      </c>
      <c r="C503" s="321"/>
      <c r="D503" s="321">
        <v>154.02000000000001</v>
      </c>
      <c r="E503" s="321">
        <v>154.02000000000001</v>
      </c>
      <c r="F503" s="322"/>
      <c r="G503" s="322"/>
      <c r="H503" s="194"/>
      <c r="I503" s="70"/>
      <c r="J503" s="5"/>
    </row>
    <row r="504" spans="1:12" s="28" customFormat="1" ht="12.75" x14ac:dyDescent="0.2">
      <c r="A504" s="54"/>
      <c r="B504" s="212" t="s">
        <v>31</v>
      </c>
      <c r="C504" s="431">
        <v>6428882200.2799482</v>
      </c>
      <c r="D504" s="431">
        <v>18861586611.390724</v>
      </c>
      <c r="E504" s="431">
        <v>25290468811.670673</v>
      </c>
      <c r="F504" s="432"/>
      <c r="G504" s="432">
        <v>109660468.56067809</v>
      </c>
      <c r="H504" s="433">
        <v>3.7379894626579535E-2</v>
      </c>
      <c r="I504" s="70"/>
      <c r="J504" s="5"/>
      <c r="K504" s="209" t="b">
        <f>IF(ABS(E504-SUM(E297,E501:E503))&lt;0.001,TRUE,FALSE)</f>
        <v>1</v>
      </c>
    </row>
    <row r="505" spans="1:12" s="28" customFormat="1" x14ac:dyDescent="0.2">
      <c r="A505" s="54"/>
      <c r="B505" s="76" t="s">
        <v>13</v>
      </c>
      <c r="C505" s="440"/>
      <c r="D505" s="441">
        <v>254221662.05000001</v>
      </c>
      <c r="E505" s="441">
        <v>254221662.05000001</v>
      </c>
      <c r="F505" s="442"/>
      <c r="G505" s="442"/>
      <c r="H505" s="430">
        <v>-3.8168784978555026E-3</v>
      </c>
      <c r="I505" s="70"/>
      <c r="J505" s="5"/>
    </row>
    <row r="506" spans="1:12" s="28" customFormat="1" x14ac:dyDescent="0.2">
      <c r="A506" s="54"/>
      <c r="B506" s="76" t="s">
        <v>14</v>
      </c>
      <c r="C506" s="443"/>
      <c r="D506" s="311">
        <v>33548916.82</v>
      </c>
      <c r="E506" s="311">
        <v>33548916.82</v>
      </c>
      <c r="F506" s="444"/>
      <c r="G506" s="444"/>
      <c r="H506" s="428">
        <v>7.6699838178858393E-2</v>
      </c>
      <c r="I506" s="70"/>
      <c r="J506" s="5"/>
    </row>
    <row r="507" spans="1:12" s="28" customFormat="1" ht="21.75" customHeight="1" x14ac:dyDescent="0.2">
      <c r="A507" s="54"/>
      <c r="B507" s="229" t="s">
        <v>248</v>
      </c>
      <c r="C507" s="431"/>
      <c r="D507" s="431">
        <v>287770578.87</v>
      </c>
      <c r="E507" s="431">
        <v>287770578.87</v>
      </c>
      <c r="F507" s="431"/>
      <c r="G507" s="431"/>
      <c r="H507" s="445">
        <v>4.9443607293699898E-3</v>
      </c>
      <c r="I507" s="70"/>
      <c r="J507" s="5"/>
      <c r="K507" s="209" t="b">
        <f>IF(ABS(E507-SUM(E505:E506))&lt;0.001,TRUE,FALSE)</f>
        <v>1</v>
      </c>
    </row>
    <row r="508" spans="1:12" s="28" customFormat="1" ht="12" x14ac:dyDescent="0.2">
      <c r="A508" s="54"/>
      <c r="B508" s="229" t="s">
        <v>298</v>
      </c>
      <c r="C508" s="431"/>
      <c r="D508" s="431">
        <v>96466.11000000003</v>
      </c>
      <c r="E508" s="431">
        <v>96466.11000000003</v>
      </c>
      <c r="F508" s="431"/>
      <c r="G508" s="431"/>
      <c r="H508" s="445">
        <v>-0.15280509928792185</v>
      </c>
      <c r="I508" s="70"/>
    </row>
    <row r="509" spans="1:12" s="28" customFormat="1" ht="20.25" customHeight="1" x14ac:dyDescent="0.2">
      <c r="A509" s="54"/>
      <c r="B509" s="229" t="s">
        <v>421</v>
      </c>
      <c r="C509" s="229"/>
      <c r="D509" s="323">
        <v>150564.40762000001</v>
      </c>
      <c r="E509" s="323">
        <v>150564.40762000001</v>
      </c>
      <c r="F509" s="323"/>
      <c r="G509" s="324"/>
      <c r="H509" s="445">
        <v>-0.81614424573277489</v>
      </c>
      <c r="I509" s="70"/>
    </row>
    <row r="510" spans="1:12" s="28" customFormat="1" ht="12" hidden="1" x14ac:dyDescent="0.2">
      <c r="A510" s="54"/>
      <c r="B510" s="229" t="s">
        <v>495</v>
      </c>
      <c r="C510" s="229"/>
      <c r="D510" s="323"/>
      <c r="E510" s="323"/>
      <c r="F510" s="323"/>
      <c r="G510" s="324"/>
      <c r="H510" s="445"/>
      <c r="I510" s="70"/>
    </row>
    <row r="511" spans="1:12" s="28" customFormat="1" ht="12" x14ac:dyDescent="0.2">
      <c r="A511" s="54"/>
      <c r="B511" s="229" t="s">
        <v>389</v>
      </c>
      <c r="C511" s="229"/>
      <c r="D511" s="323">
        <v>21376.65</v>
      </c>
      <c r="E511" s="323">
        <v>21376.65</v>
      </c>
      <c r="F511" s="323"/>
      <c r="G511" s="324"/>
      <c r="H511" s="445">
        <v>0.27761756909808644</v>
      </c>
      <c r="I511" s="70"/>
    </row>
    <row r="512" spans="1:12" s="28" customFormat="1" ht="11.25" customHeight="1" x14ac:dyDescent="0.2">
      <c r="A512" s="54"/>
      <c r="B512" s="265" t="s">
        <v>238</v>
      </c>
      <c r="C512" s="213"/>
      <c r="D512" s="213"/>
      <c r="E512" s="213"/>
      <c r="F512" s="213"/>
      <c r="G512" s="213"/>
      <c r="H512" s="214"/>
      <c r="I512" s="70"/>
      <c r="L512" s="5"/>
    </row>
    <row r="513" spans="1:12" ht="10.5" customHeight="1" x14ac:dyDescent="0.2">
      <c r="A513" s="54"/>
      <c r="B513" s="265" t="s">
        <v>251</v>
      </c>
      <c r="C513" s="213"/>
      <c r="D513" s="213"/>
      <c r="E513" s="213"/>
      <c r="F513" s="213"/>
      <c r="G513" s="213"/>
      <c r="H513" s="214"/>
      <c r="I513" s="69"/>
    </row>
    <row r="514" spans="1:12" ht="7.5" customHeight="1" x14ac:dyDescent="0.2">
      <c r="A514" s="2"/>
      <c r="B514" s="265" t="s">
        <v>376</v>
      </c>
      <c r="C514" s="213"/>
      <c r="D514" s="213"/>
      <c r="E514" s="213"/>
      <c r="F514" s="165"/>
      <c r="G514" s="165"/>
      <c r="H514" s="215"/>
      <c r="I514" s="85"/>
    </row>
    <row r="515" spans="1:12" ht="9.75" customHeight="1" x14ac:dyDescent="0.2">
      <c r="B515" s="265" t="s">
        <v>282</v>
      </c>
      <c r="C515" s="213"/>
      <c r="D515" s="85"/>
      <c r="E515" s="86"/>
      <c r="F515" s="5"/>
      <c r="G515" s="5"/>
      <c r="H515" s="5"/>
      <c r="I515" s="8"/>
    </row>
    <row r="516" spans="1:12" ht="15.75" x14ac:dyDescent="0.25">
      <c r="B516" s="7" t="s">
        <v>288</v>
      </c>
      <c r="C516" s="8"/>
      <c r="D516" s="8"/>
      <c r="E516" s="8"/>
      <c r="F516" s="8"/>
      <c r="G516" s="8"/>
      <c r="H516" s="8"/>
    </row>
    <row r="517" spans="1:12" ht="19.5" customHeight="1" x14ac:dyDescent="0.2">
      <c r="B517" s="9"/>
      <c r="C517" s="10" t="str">
        <f>$C$3</f>
        <v>PERIODE DU 1.1 AU 31.3.2024</v>
      </c>
      <c r="D517" s="11"/>
      <c r="I517" s="15"/>
    </row>
    <row r="518" spans="1:12" ht="12.75" x14ac:dyDescent="0.2">
      <c r="B518" s="12" t="str">
        <f>B423</f>
        <v xml:space="preserve">             I - ASSURANCE MALADIE : DÉPENSES en milliers d'euros</v>
      </c>
      <c r="C518" s="13"/>
      <c r="D518" s="13"/>
      <c r="E518" s="13"/>
      <c r="F518" s="14"/>
      <c r="G518" s="15"/>
      <c r="H518" s="15"/>
      <c r="I518" s="20"/>
    </row>
    <row r="519" spans="1:12" ht="12.75" customHeight="1" x14ac:dyDescent="0.2">
      <c r="B519" s="626"/>
      <c r="C519" s="627"/>
      <c r="D519" s="87"/>
      <c r="E519" s="88" t="s">
        <v>6</v>
      </c>
      <c r="F519" s="339" t="str">
        <f>$H$5</f>
        <v>PCAP</v>
      </c>
      <c r="G519" s="197"/>
      <c r="H519" s="89"/>
      <c r="I519" s="20"/>
    </row>
    <row r="520" spans="1:12" ht="12.75" customHeight="1" x14ac:dyDescent="0.2">
      <c r="B520" s="643" t="s">
        <v>296</v>
      </c>
      <c r="C520" s="644"/>
      <c r="D520" s="90"/>
      <c r="E520" s="301"/>
      <c r="F520" s="239"/>
      <c r="G520" s="199"/>
      <c r="H520" s="90"/>
      <c r="I520" s="20"/>
      <c r="L520" s="95"/>
    </row>
    <row r="521" spans="1:12" ht="20.25" customHeight="1" x14ac:dyDescent="0.2">
      <c r="A521" s="91"/>
      <c r="B521" s="649" t="s">
        <v>295</v>
      </c>
      <c r="C521" s="650"/>
      <c r="D521" s="93"/>
      <c r="E521" s="303"/>
      <c r="F521" s="237"/>
      <c r="G521" s="200"/>
      <c r="H521" s="93"/>
      <c r="I521" s="20"/>
      <c r="L521" s="95"/>
    </row>
    <row r="522" spans="1:12" s="95" customFormat="1" ht="12" customHeight="1" x14ac:dyDescent="0.2">
      <c r="A522" s="6"/>
      <c r="B522" s="647"/>
      <c r="C522" s="648"/>
      <c r="D522" s="90"/>
      <c r="E522" s="301"/>
      <c r="F522" s="239"/>
      <c r="G522" s="199"/>
      <c r="H522" s="90"/>
      <c r="I522" s="94"/>
      <c r="J522" s="104"/>
      <c r="L522" s="5"/>
    </row>
    <row r="523" spans="1:12" ht="12.75" customHeight="1" x14ac:dyDescent="0.2">
      <c r="A523" s="91"/>
      <c r="B523" s="92" t="s">
        <v>294</v>
      </c>
      <c r="C523" s="172"/>
      <c r="D523" s="93"/>
      <c r="E523" s="303">
        <v>20432953367.232662</v>
      </c>
      <c r="F523" s="237">
        <v>5.0890691205275118E-2</v>
      </c>
      <c r="G523" s="200"/>
      <c r="H523" s="93"/>
      <c r="I523" s="20"/>
      <c r="J523" s="104"/>
      <c r="K523" s="209" t="b">
        <f>IF(ABS(E523-SUM(E524,E529,E541:E542,E545:E550))&lt;0.001,TRUE,FALSE)</f>
        <v>1</v>
      </c>
    </row>
    <row r="524" spans="1:12" ht="18" customHeight="1" x14ac:dyDescent="0.2">
      <c r="B524" s="645" t="s">
        <v>410</v>
      </c>
      <c r="C524" s="646"/>
      <c r="D524" s="90"/>
      <c r="E524" s="303">
        <v>4596184789.1732101</v>
      </c>
      <c r="F524" s="237">
        <v>-4.6110907269533263E-2</v>
      </c>
      <c r="G524" s="198"/>
      <c r="H524" s="90"/>
      <c r="I524" s="20"/>
      <c r="J524" s="104"/>
      <c r="K524" s="209" t="b">
        <f>IF(ABS(E524-SUM(E525:E528))&lt;0.001,TRUE,FALSE)</f>
        <v>1</v>
      </c>
    </row>
    <row r="525" spans="1:12" ht="15" customHeight="1" x14ac:dyDescent="0.2">
      <c r="B525" s="639" t="s">
        <v>72</v>
      </c>
      <c r="C525" s="640"/>
      <c r="D525" s="90"/>
      <c r="E525" s="301">
        <v>343528134.18551558</v>
      </c>
      <c r="F525" s="239">
        <v>0.24146093631043231</v>
      </c>
      <c r="G525" s="201"/>
      <c r="H525" s="90"/>
      <c r="I525" s="20"/>
      <c r="J525" s="104"/>
    </row>
    <row r="526" spans="1:12" ht="15" customHeight="1" x14ac:dyDescent="0.2">
      <c r="B526" s="421" t="s">
        <v>404</v>
      </c>
      <c r="C526" s="404"/>
      <c r="D526" s="90"/>
      <c r="E526" s="301">
        <v>4235463178.5728798</v>
      </c>
      <c r="F526" s="239">
        <v>-6.3758905998133164E-2</v>
      </c>
      <c r="G526" s="199"/>
      <c r="H526" s="90"/>
      <c r="I526" s="20"/>
      <c r="J526" s="104"/>
    </row>
    <row r="527" spans="1:12" ht="15" customHeight="1" x14ac:dyDescent="0.2">
      <c r="B527" s="421" t="s">
        <v>407</v>
      </c>
      <c r="C527" s="404"/>
      <c r="D527" s="90"/>
      <c r="E527" s="301">
        <v>13801606.305765001</v>
      </c>
      <c r="F527" s="239">
        <v>0.27696037384165795</v>
      </c>
      <c r="G527" s="199"/>
      <c r="H527" s="90"/>
      <c r="I527" s="20"/>
      <c r="J527" s="104"/>
    </row>
    <row r="528" spans="1:12" ht="15" customHeight="1" x14ac:dyDescent="0.2">
      <c r="B528" s="421" t="s">
        <v>405</v>
      </c>
      <c r="C528" s="404"/>
      <c r="D528" s="90"/>
      <c r="E528" s="301">
        <v>3391870.1090499992</v>
      </c>
      <c r="F528" s="239">
        <v>-0.51130804841667488</v>
      </c>
      <c r="G528" s="199"/>
      <c r="H528" s="90"/>
      <c r="I528" s="20"/>
      <c r="J528" s="104"/>
    </row>
    <row r="529" spans="2:11" ht="15" customHeight="1" x14ac:dyDescent="0.2">
      <c r="B529" s="624" t="s">
        <v>71</v>
      </c>
      <c r="C529" s="625"/>
      <c r="D529" s="90"/>
      <c r="E529" s="303">
        <v>12666382115.208124</v>
      </c>
      <c r="F529" s="237">
        <v>0.11992834444408662</v>
      </c>
      <c r="G529" s="199"/>
      <c r="H529" s="90"/>
      <c r="I529" s="20"/>
      <c r="J529" s="104"/>
      <c r="K529" s="209" t="b">
        <f>IF(ABS(E529-SUM(E530:E535))&lt;0.001,TRUE,FALSE)</f>
        <v>1</v>
      </c>
    </row>
    <row r="530" spans="2:11" ht="15" customHeight="1" x14ac:dyDescent="0.2">
      <c r="B530" s="639" t="s">
        <v>70</v>
      </c>
      <c r="C530" s="640"/>
      <c r="D530" s="90"/>
      <c r="E530" s="301"/>
      <c r="F530" s="239"/>
      <c r="G530" s="201"/>
      <c r="H530" s="90"/>
      <c r="I530" s="20"/>
      <c r="J530" s="104"/>
    </row>
    <row r="531" spans="2:11" ht="15" customHeight="1" x14ac:dyDescent="0.2">
      <c r="B531" s="639" t="s">
        <v>361</v>
      </c>
      <c r="C531" s="640"/>
      <c r="D531" s="90"/>
      <c r="E531" s="301">
        <v>0</v>
      </c>
      <c r="F531" s="239"/>
      <c r="G531" s="199"/>
      <c r="H531" s="90"/>
      <c r="I531" s="20"/>
      <c r="J531" s="104"/>
    </row>
    <row r="532" spans="2:11" ht="15" customHeight="1" x14ac:dyDescent="0.2">
      <c r="B532" s="641" t="s">
        <v>413</v>
      </c>
      <c r="C532" s="642"/>
      <c r="D532" s="90"/>
      <c r="E532" s="301">
        <v>9741072305.25</v>
      </c>
      <c r="F532" s="239">
        <v>0.11659145471151899</v>
      </c>
      <c r="G532" s="199"/>
      <c r="H532" s="90"/>
      <c r="I532" s="20"/>
      <c r="J532" s="104"/>
    </row>
    <row r="533" spans="2:11" ht="15" customHeight="1" x14ac:dyDescent="0.2">
      <c r="B533" s="639" t="s">
        <v>357</v>
      </c>
      <c r="C533" s="640"/>
      <c r="D533" s="90"/>
      <c r="E533" s="301">
        <v>1766814382.8599999</v>
      </c>
      <c r="F533" s="239">
        <v>0.1758487878239392</v>
      </c>
      <c r="G533" s="199"/>
      <c r="H533" s="90"/>
      <c r="I533" s="20"/>
      <c r="J533" s="104"/>
    </row>
    <row r="534" spans="2:11" ht="15" customHeight="1" x14ac:dyDescent="0.2">
      <c r="B534" s="639" t="s">
        <v>358</v>
      </c>
      <c r="C534" s="640"/>
      <c r="D534" s="90"/>
      <c r="E534" s="301">
        <v>332135689.61000001</v>
      </c>
      <c r="F534" s="239">
        <v>5.2773024912587729E-2</v>
      </c>
      <c r="G534" s="199"/>
      <c r="H534" s="90"/>
      <c r="I534" s="20"/>
      <c r="J534" s="104"/>
    </row>
    <row r="535" spans="2:11" ht="15" customHeight="1" x14ac:dyDescent="0.2">
      <c r="B535" s="639" t="s">
        <v>359</v>
      </c>
      <c r="C535" s="640"/>
      <c r="D535" s="90"/>
      <c r="E535" s="301">
        <v>826359737.4881289</v>
      </c>
      <c r="F535" s="239">
        <v>7.6010938954123919E-2</v>
      </c>
      <c r="G535" s="199"/>
      <c r="H535" s="90"/>
      <c r="I535" s="20"/>
      <c r="J535" s="104"/>
      <c r="K535" s="209" t="b">
        <f>IF(ABS(E535-SUM(E536:E540))&lt;0.001,TRUE,FALSE)</f>
        <v>1</v>
      </c>
    </row>
    <row r="536" spans="2:11" ht="12.75" customHeight="1" x14ac:dyDescent="0.2">
      <c r="B536" s="607" t="s">
        <v>394</v>
      </c>
      <c r="C536" s="608"/>
      <c r="D536" s="90"/>
      <c r="E536" s="301">
        <v>684907227.48069704</v>
      </c>
      <c r="F536" s="239">
        <v>2.8218739945843119E-2</v>
      </c>
      <c r="G536" s="199"/>
      <c r="H536" s="90"/>
      <c r="I536" s="20"/>
      <c r="J536" s="104"/>
    </row>
    <row r="537" spans="2:11" ht="15" customHeight="1" x14ac:dyDescent="0.2">
      <c r="B537" s="607" t="s">
        <v>395</v>
      </c>
      <c r="C537" s="608"/>
      <c r="D537" s="90"/>
      <c r="E537" s="301">
        <v>13315796.626545001</v>
      </c>
      <c r="F537" s="239">
        <v>0.12831998838309411</v>
      </c>
      <c r="G537" s="199"/>
      <c r="H537" s="90"/>
      <c r="I537" s="20"/>
      <c r="J537" s="104"/>
    </row>
    <row r="538" spans="2:11" ht="15" customHeight="1" x14ac:dyDescent="0.2">
      <c r="B538" s="607" t="s">
        <v>396</v>
      </c>
      <c r="C538" s="608"/>
      <c r="D538" s="90"/>
      <c r="E538" s="301">
        <v>21743526.481110003</v>
      </c>
      <c r="F538" s="239">
        <v>2.3805463699913654E-2</v>
      </c>
      <c r="G538" s="199"/>
      <c r="H538" s="90"/>
      <c r="I538" s="20"/>
      <c r="J538" s="104"/>
    </row>
    <row r="539" spans="2:11" ht="15" customHeight="1" x14ac:dyDescent="0.2">
      <c r="B539" s="607" t="s">
        <v>397</v>
      </c>
      <c r="C539" s="608"/>
      <c r="D539" s="90"/>
      <c r="E539" s="301">
        <v>5708548.9594350001</v>
      </c>
      <c r="F539" s="239">
        <v>9.3987236599874402E-2</v>
      </c>
      <c r="G539" s="199"/>
      <c r="H539" s="90"/>
      <c r="I539" s="20"/>
      <c r="J539" s="104"/>
    </row>
    <row r="540" spans="2:11" ht="15" customHeight="1" x14ac:dyDescent="0.2">
      <c r="B540" s="631" t="s">
        <v>406</v>
      </c>
      <c r="C540" s="632"/>
      <c r="D540" s="90"/>
      <c r="E540" s="301">
        <v>100684637.94034173</v>
      </c>
      <c r="F540" s="239">
        <v>0.58267904164476136</v>
      </c>
      <c r="G540" s="199"/>
      <c r="H540" s="90"/>
      <c r="I540" s="20"/>
      <c r="J540" s="104"/>
    </row>
    <row r="541" spans="2:11" ht="15" customHeight="1" x14ac:dyDescent="0.2">
      <c r="B541" s="624" t="s">
        <v>362</v>
      </c>
      <c r="C541" s="625"/>
      <c r="D541" s="90"/>
      <c r="E541" s="303">
        <v>4702695.2400000067</v>
      </c>
      <c r="F541" s="237">
        <v>0.22796146203019751</v>
      </c>
      <c r="G541" s="199"/>
      <c r="H541" s="90"/>
      <c r="I541" s="20"/>
      <c r="J541" s="104"/>
    </row>
    <row r="542" spans="2:11" ht="26.25" customHeight="1" x14ac:dyDescent="0.2">
      <c r="B542" s="622" t="s">
        <v>363</v>
      </c>
      <c r="C542" s="638"/>
      <c r="D542" s="90"/>
      <c r="E542" s="303">
        <v>3165683767.6113248</v>
      </c>
      <c r="F542" s="237">
        <v>-4.3968388859293439E-2</v>
      </c>
      <c r="G542" s="199"/>
      <c r="H542" s="90"/>
      <c r="I542" s="20"/>
      <c r="J542" s="104"/>
      <c r="K542" s="209" t="b">
        <f>IF(ABS(E542-SUM(E543:E544))&lt;0.001,TRUE,FALSE)</f>
        <v>1</v>
      </c>
    </row>
    <row r="543" spans="2:11" ht="12.75" x14ac:dyDescent="0.2">
      <c r="B543" s="423" t="s">
        <v>408</v>
      </c>
      <c r="C543" s="405"/>
      <c r="D543" s="90"/>
      <c r="E543" s="301">
        <v>3068471897.6787286</v>
      </c>
      <c r="F543" s="239">
        <v>-5.525012616515601E-2</v>
      </c>
      <c r="G543" s="201"/>
      <c r="H543" s="90"/>
      <c r="I543" s="20"/>
      <c r="J543" s="104"/>
    </row>
    <row r="544" spans="2:11" ht="17.25" customHeight="1" x14ac:dyDescent="0.2">
      <c r="B544" s="423" t="s">
        <v>409</v>
      </c>
      <c r="C544" s="405"/>
      <c r="D544" s="90"/>
      <c r="E544" s="301">
        <v>97211869.932595968</v>
      </c>
      <c r="F544" s="239">
        <v>0.53439152534055201</v>
      </c>
      <c r="G544" s="201"/>
      <c r="H544" s="90"/>
      <c r="I544" s="20"/>
      <c r="J544" s="104"/>
    </row>
    <row r="545" spans="1:12" ht="20.100000000000001" customHeight="1" x14ac:dyDescent="0.2">
      <c r="B545" s="622" t="s">
        <v>364</v>
      </c>
      <c r="C545" s="638"/>
      <c r="D545" s="90"/>
      <c r="E545" s="301"/>
      <c r="F545" s="239"/>
      <c r="G545" s="201"/>
      <c r="H545" s="90"/>
      <c r="I545" s="20"/>
      <c r="J545" s="104"/>
      <c r="L545" s="363"/>
    </row>
    <row r="546" spans="1:12" s="363" customFormat="1" ht="21.75" customHeight="1" x14ac:dyDescent="0.2">
      <c r="A546" s="6"/>
      <c r="B546" s="622" t="s">
        <v>365</v>
      </c>
      <c r="C546" s="630"/>
      <c r="D546" s="360"/>
      <c r="E546" s="301"/>
      <c r="F546" s="239"/>
      <c r="G546" s="199"/>
      <c r="H546" s="90"/>
      <c r="I546" s="362"/>
      <c r="J546" s="359"/>
    </row>
    <row r="547" spans="1:12" s="363" customFormat="1" ht="29.25" customHeight="1" x14ac:dyDescent="0.2">
      <c r="A547" s="356"/>
      <c r="B547" s="622" t="s">
        <v>366</v>
      </c>
      <c r="C547" s="630"/>
      <c r="D547" s="360"/>
      <c r="E547" s="301"/>
      <c r="F547" s="239"/>
      <c r="G547" s="361"/>
      <c r="H547" s="360"/>
      <c r="I547" s="362"/>
      <c r="J547" s="359"/>
    </row>
    <row r="548" spans="1:12" s="363" customFormat="1" ht="19.5" customHeight="1" x14ac:dyDescent="0.2">
      <c r="A548" s="356"/>
      <c r="B548" s="622" t="s">
        <v>367</v>
      </c>
      <c r="C548" s="630"/>
      <c r="D548" s="360"/>
      <c r="E548" s="301"/>
      <c r="F548" s="239"/>
      <c r="G548" s="361"/>
      <c r="H548" s="360"/>
      <c r="I548" s="362"/>
      <c r="J548" s="359"/>
    </row>
    <row r="549" spans="1:12" s="363" customFormat="1" ht="18.75" customHeight="1" x14ac:dyDescent="0.2">
      <c r="A549" s="356"/>
      <c r="B549" s="622" t="s">
        <v>368</v>
      </c>
      <c r="C549" s="623"/>
      <c r="D549" s="360"/>
      <c r="E549" s="301"/>
      <c r="F549" s="239"/>
      <c r="G549" s="361"/>
      <c r="H549" s="360"/>
      <c r="I549" s="362"/>
      <c r="J549" s="359"/>
      <c r="L549" s="5"/>
    </row>
    <row r="550" spans="1:12" ht="12.75" customHeight="1" x14ac:dyDescent="0.2">
      <c r="A550" s="356"/>
      <c r="B550" s="622" t="s">
        <v>369</v>
      </c>
      <c r="C550" s="623"/>
      <c r="D550" s="90"/>
      <c r="E550" s="301"/>
      <c r="F550" s="239"/>
      <c r="G550" s="361"/>
      <c r="H550" s="360"/>
      <c r="I550" s="20"/>
      <c r="J550" s="104"/>
      <c r="L550" s="95"/>
    </row>
    <row r="551" spans="1:12" s="95" customFormat="1" ht="16.5" customHeight="1" x14ac:dyDescent="0.2">
      <c r="A551" s="6"/>
      <c r="B551" s="628" t="s">
        <v>66</v>
      </c>
      <c r="C551" s="629"/>
      <c r="D551" s="93"/>
      <c r="E551" s="303">
        <v>793784770.88420105</v>
      </c>
      <c r="F551" s="237">
        <v>2.2192270694102678E-2</v>
      </c>
      <c r="G551" s="201"/>
      <c r="H551" s="90"/>
      <c r="I551" s="94"/>
      <c r="J551" s="104"/>
    </row>
    <row r="552" spans="1:12" s="95" customFormat="1" ht="16.5" customHeight="1" x14ac:dyDescent="0.2">
      <c r="A552" s="91"/>
      <c r="B552" s="624" t="s">
        <v>375</v>
      </c>
      <c r="C552" s="625"/>
      <c r="D552" s="93"/>
      <c r="E552" s="301">
        <v>783370846.27419722</v>
      </c>
      <c r="F552" s="239">
        <v>2.2089649923329402E-2</v>
      </c>
      <c r="G552" s="200"/>
      <c r="H552" s="93"/>
      <c r="I552" s="94"/>
      <c r="J552" s="104"/>
      <c r="L552" s="5"/>
    </row>
    <row r="553" spans="1:12" ht="16.5" customHeight="1" x14ac:dyDescent="0.2">
      <c r="A553" s="91"/>
      <c r="B553" s="624" t="s">
        <v>236</v>
      </c>
      <c r="C553" s="625"/>
      <c r="D553" s="90"/>
      <c r="E553" s="301">
        <v>-140308</v>
      </c>
      <c r="F553" s="239">
        <v>-0.63979348995304486</v>
      </c>
      <c r="G553" s="200"/>
      <c r="H553" s="93"/>
      <c r="I553" s="20"/>
      <c r="J553" s="104"/>
    </row>
    <row r="554" spans="1:12" ht="13.5" customHeight="1" x14ac:dyDescent="0.2">
      <c r="B554" s="624" t="s">
        <v>316</v>
      </c>
      <c r="C554" s="625"/>
      <c r="D554" s="90"/>
      <c r="E554" s="301">
        <v>-12528</v>
      </c>
      <c r="F554" s="239">
        <v>-0.25746799431009959</v>
      </c>
      <c r="G554" s="199"/>
      <c r="H554" s="90"/>
      <c r="I554" s="20"/>
      <c r="J554" s="104"/>
      <c r="L554" s="95"/>
    </row>
    <row r="555" spans="1:12" s="95" customFormat="1" ht="16.5" customHeight="1" x14ac:dyDescent="0.2">
      <c r="A555" s="6"/>
      <c r="B555" s="628" t="s">
        <v>67</v>
      </c>
      <c r="C555" s="629"/>
      <c r="D555" s="93"/>
      <c r="E555" s="303">
        <v>138790984.01388115</v>
      </c>
      <c r="F555" s="237">
        <v>6.1263901031369361E-2</v>
      </c>
      <c r="G555" s="199"/>
      <c r="H555" s="90"/>
      <c r="I555" s="94"/>
      <c r="J555" s="104"/>
      <c r="K555" s="209" t="b">
        <f>IF(ABS(E555-SUM(E556:E557))&lt;0.001,TRUE,FALSE)</f>
        <v>1</v>
      </c>
      <c r="L555" s="5"/>
    </row>
    <row r="556" spans="1:12" ht="18" customHeight="1" x14ac:dyDescent="0.2">
      <c r="A556" s="91"/>
      <c r="B556" s="624" t="s">
        <v>68</v>
      </c>
      <c r="C556" s="625"/>
      <c r="D556" s="90"/>
      <c r="E556" s="301">
        <v>127320693.59345809</v>
      </c>
      <c r="F556" s="239">
        <v>8.2719572273950215E-2</v>
      </c>
      <c r="G556" s="200"/>
      <c r="H556" s="93"/>
      <c r="I556" s="20"/>
      <c r="J556" s="104"/>
    </row>
    <row r="557" spans="1:12" ht="15" customHeight="1" x14ac:dyDescent="0.2">
      <c r="B557" s="624" t="s">
        <v>69</v>
      </c>
      <c r="C557" s="625"/>
      <c r="D557" s="90"/>
      <c r="E557" s="301">
        <v>11470290.420423031</v>
      </c>
      <c r="F557" s="239">
        <v>-0.13008555883655593</v>
      </c>
      <c r="G557" s="199"/>
      <c r="H557" s="90"/>
      <c r="I557" s="20"/>
      <c r="J557" s="104"/>
      <c r="L557" s="95"/>
    </row>
    <row r="558" spans="1:12" s="95" customFormat="1" ht="27" customHeight="1" x14ac:dyDescent="0.2">
      <c r="A558" s="6"/>
      <c r="B558" s="633" t="s">
        <v>293</v>
      </c>
      <c r="C558" s="634"/>
      <c r="D558" s="98"/>
      <c r="E558" s="326">
        <v>21365529122.130749</v>
      </c>
      <c r="F558" s="243">
        <v>4.9862269376042434E-2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31.3.2024</v>
      </c>
      <c r="D560" s="11"/>
      <c r="G560" s="8"/>
      <c r="H560" s="8"/>
    </row>
    <row r="561" spans="1:12" ht="19.5" customHeight="1" x14ac:dyDescent="0.2">
      <c r="B561" s="12" t="str">
        <f>B518</f>
        <v xml:space="preserve">             I - ASSURANCE MALADIE : DÉPENSES en milliers d'euros</v>
      </c>
      <c r="C561" s="13"/>
      <c r="D561" s="13"/>
      <c r="E561" s="13"/>
      <c r="F561" s="14"/>
      <c r="I561" s="5"/>
    </row>
    <row r="562" spans="1:12" ht="12.75" x14ac:dyDescent="0.2">
      <c r="B562" s="626"/>
      <c r="C562" s="627"/>
      <c r="D562" s="87"/>
      <c r="E562" s="88" t="s">
        <v>6</v>
      </c>
      <c r="F562" s="339" t="str">
        <f>$H$5</f>
        <v>PCAP</v>
      </c>
      <c r="G562" s="15"/>
      <c r="H562" s="15"/>
      <c r="I562" s="5"/>
      <c r="L562" s="104"/>
    </row>
    <row r="563" spans="1:12" s="104" customFormat="1" ht="13.5" customHeight="1" x14ac:dyDescent="0.2">
      <c r="A563" s="6"/>
      <c r="B563" s="635" t="s">
        <v>292</v>
      </c>
      <c r="C563" s="636"/>
      <c r="D563" s="637"/>
      <c r="E563" s="101"/>
      <c r="F563" s="176"/>
      <c r="G563" s="89"/>
      <c r="H563" s="20"/>
    </row>
    <row r="564" spans="1:12" s="104" customFormat="1" ht="22.5" customHeight="1" x14ac:dyDescent="0.2">
      <c r="A564" s="6"/>
      <c r="B564" s="604" t="s">
        <v>291</v>
      </c>
      <c r="C564" s="605"/>
      <c r="D564" s="606"/>
      <c r="E564" s="327">
        <v>2890780018.28512</v>
      </c>
      <c r="F564" s="177">
        <v>0.10536704474274616</v>
      </c>
      <c r="G564" s="102"/>
      <c r="H564" s="103"/>
      <c r="K564" s="209" t="b">
        <f>IF(ABS(E564-SUM(E565,E579,E587:E588,E592))&lt;0.001,TRUE,FALSE)</f>
        <v>1</v>
      </c>
    </row>
    <row r="565" spans="1:12" s="104" customFormat="1" ht="15" customHeight="1" x14ac:dyDescent="0.2">
      <c r="A565" s="24"/>
      <c r="B565" s="595" t="s">
        <v>183</v>
      </c>
      <c r="C565" s="596"/>
      <c r="D565" s="600"/>
      <c r="E565" s="327">
        <v>2356638688.8601651</v>
      </c>
      <c r="F565" s="177">
        <v>0.10415206755861606</v>
      </c>
      <c r="G565" s="105"/>
      <c r="H565" s="107"/>
      <c r="K565" s="209" t="b">
        <f>IF(ABS(E565-SUM(E566:E578))&lt;0.001,TRUE,FALSE)</f>
        <v>1</v>
      </c>
    </row>
    <row r="566" spans="1:12" s="104" customFormat="1" ht="15.75" customHeight="1" x14ac:dyDescent="0.2">
      <c r="A566" s="6"/>
      <c r="B566" s="601" t="s">
        <v>53</v>
      </c>
      <c r="C566" s="602"/>
      <c r="D566" s="603"/>
      <c r="E566" s="328">
        <v>1745891056.9999983</v>
      </c>
      <c r="F566" s="174">
        <v>8.8482359090568563E-2</v>
      </c>
      <c r="G566" s="109"/>
      <c r="H566" s="106"/>
    </row>
    <row r="567" spans="1:12" s="104" customFormat="1" ht="15.75" customHeight="1" x14ac:dyDescent="0.2">
      <c r="A567" s="6"/>
      <c r="B567" s="169" t="s">
        <v>360</v>
      </c>
      <c r="C567" s="383"/>
      <c r="D567" s="384"/>
      <c r="E567" s="328">
        <v>58350717.180114053</v>
      </c>
      <c r="F567" s="174"/>
      <c r="G567" s="109"/>
      <c r="H567" s="106"/>
    </row>
    <row r="568" spans="1:12" s="104" customFormat="1" ht="12.75" x14ac:dyDescent="0.2">
      <c r="A568" s="6"/>
      <c r="B568" s="601" t="s">
        <v>428</v>
      </c>
      <c r="C568" s="602"/>
      <c r="D568" s="603"/>
      <c r="E568" s="328">
        <v>98544681.730000481</v>
      </c>
      <c r="F568" s="174">
        <v>9.0775750366625108E-2</v>
      </c>
      <c r="G568" s="109"/>
      <c r="H568" s="106"/>
    </row>
    <row r="569" spans="1:12" s="104" customFormat="1" ht="40.5" customHeight="1" x14ac:dyDescent="0.2">
      <c r="A569" s="6"/>
      <c r="B569" s="601" t="s">
        <v>54</v>
      </c>
      <c r="C569" s="602"/>
      <c r="D569" s="603"/>
      <c r="E569" s="328">
        <v>6473037.1699999878</v>
      </c>
      <c r="F569" s="174">
        <v>2.6273487373029702E-3</v>
      </c>
      <c r="G569" s="109"/>
      <c r="H569" s="106"/>
    </row>
    <row r="570" spans="1:12" s="104" customFormat="1" ht="15" customHeight="1" x14ac:dyDescent="0.2">
      <c r="A570" s="6"/>
      <c r="B570" s="601" t="s">
        <v>497</v>
      </c>
      <c r="C570" s="602"/>
      <c r="D570" s="603"/>
      <c r="E570" s="328">
        <v>14414710.660000339</v>
      </c>
      <c r="F570" s="174">
        <v>6.9934507552618763E-2</v>
      </c>
      <c r="G570" s="109"/>
      <c r="H570" s="106"/>
    </row>
    <row r="571" spans="1:12" s="104" customFormat="1" ht="15" customHeight="1" x14ac:dyDescent="0.2">
      <c r="A571" s="6"/>
      <c r="B571" s="601" t="s">
        <v>302</v>
      </c>
      <c r="C571" s="602"/>
      <c r="D571" s="603"/>
      <c r="E571" s="328">
        <v>1241.02</v>
      </c>
      <c r="F571" s="174">
        <v>0.3616633750274294</v>
      </c>
      <c r="G571" s="109"/>
      <c r="H571" s="106"/>
    </row>
    <row r="572" spans="1:12" s="104" customFormat="1" ht="12.75" x14ac:dyDescent="0.2">
      <c r="A572" s="6"/>
      <c r="B572" s="169" t="s">
        <v>184</v>
      </c>
      <c r="C572" s="170"/>
      <c r="D572" s="171"/>
      <c r="E572" s="328">
        <v>180410206.32999998</v>
      </c>
      <c r="F572" s="174">
        <v>0.14552605405929753</v>
      </c>
      <c r="G572" s="109"/>
      <c r="H572" s="106"/>
    </row>
    <row r="573" spans="1:12" s="104" customFormat="1" ht="12.75" x14ac:dyDescent="0.2">
      <c r="A573" s="6"/>
      <c r="B573" s="395" t="s">
        <v>373</v>
      </c>
      <c r="C573" s="170"/>
      <c r="D573" s="171"/>
      <c r="E573" s="328">
        <v>208078197.58000067</v>
      </c>
      <c r="F573" s="174">
        <v>9.2903916776345019E-2</v>
      </c>
      <c r="G573" s="109"/>
      <c r="H573" s="110"/>
    </row>
    <row r="574" spans="1:12" s="104" customFormat="1" ht="12.75" x14ac:dyDescent="0.2">
      <c r="A574" s="6"/>
      <c r="B574" s="169" t="s">
        <v>185</v>
      </c>
      <c r="C574" s="170"/>
      <c r="D574" s="171"/>
      <c r="E574" s="328">
        <v>210774.94311199972</v>
      </c>
      <c r="F574" s="174">
        <v>-0.14632355157412402</v>
      </c>
      <c r="G574" s="109"/>
      <c r="H574" s="110"/>
    </row>
    <row r="575" spans="1:12" s="104" customFormat="1" ht="24" customHeight="1" x14ac:dyDescent="0.2">
      <c r="A575" s="6"/>
      <c r="B575" s="601" t="s">
        <v>186</v>
      </c>
      <c r="C575" s="602"/>
      <c r="D575" s="603"/>
      <c r="E575" s="328">
        <v>43345884.337336972</v>
      </c>
      <c r="F575" s="174">
        <v>-3.0344379642779362E-3</v>
      </c>
      <c r="G575" s="109"/>
      <c r="H575" s="110"/>
    </row>
    <row r="576" spans="1:12" s="104" customFormat="1" ht="12.75" x14ac:dyDescent="0.2">
      <c r="A576" s="6"/>
      <c r="B576" s="601" t="s">
        <v>187</v>
      </c>
      <c r="C576" s="602"/>
      <c r="D576" s="603"/>
      <c r="E576" s="328"/>
      <c r="F576" s="174"/>
      <c r="G576" s="109"/>
      <c r="H576" s="110"/>
    </row>
    <row r="577" spans="1:11" s="104" customFormat="1" ht="12.75" x14ac:dyDescent="0.2">
      <c r="A577" s="6"/>
      <c r="B577" s="601" t="s">
        <v>188</v>
      </c>
      <c r="C577" s="602"/>
      <c r="D577" s="603"/>
      <c r="E577" s="328">
        <v>224677.90960205096</v>
      </c>
      <c r="F577" s="174">
        <v>-9.0700845637227134E-3</v>
      </c>
      <c r="G577" s="109"/>
      <c r="H577" s="106"/>
    </row>
    <row r="578" spans="1:11" s="104" customFormat="1" ht="12.75" x14ac:dyDescent="0.2">
      <c r="A578" s="6"/>
      <c r="B578" s="601" t="s">
        <v>378</v>
      </c>
      <c r="C578" s="602"/>
      <c r="D578" s="603"/>
      <c r="E578" s="328">
        <v>693503</v>
      </c>
      <c r="F578" s="174">
        <v>-7.3947663246897721E-2</v>
      </c>
      <c r="G578" s="109"/>
      <c r="H578" s="106"/>
    </row>
    <row r="579" spans="1:11" s="104" customFormat="1" ht="21" customHeight="1" x14ac:dyDescent="0.2">
      <c r="A579" s="6"/>
      <c r="B579" s="595" t="s">
        <v>55</v>
      </c>
      <c r="C579" s="596"/>
      <c r="D579" s="600"/>
      <c r="E579" s="327">
        <v>71247130.444954023</v>
      </c>
      <c r="F579" s="177">
        <v>0.13623526212161741</v>
      </c>
      <c r="G579" s="109"/>
      <c r="H579" s="106"/>
      <c r="K579" s="209" t="b">
        <f>IF(ABS(E579-SUM(E580,E583,E586))&lt;0.001,TRUE,FALSE)</f>
        <v>1</v>
      </c>
    </row>
    <row r="580" spans="1:11" s="104" customFormat="1" ht="18" customHeight="1" x14ac:dyDescent="0.2">
      <c r="A580" s="6"/>
      <c r="B580" s="619" t="s">
        <v>56</v>
      </c>
      <c r="C580" s="620"/>
      <c r="D580" s="621"/>
      <c r="E580" s="328">
        <v>43549799.340836003</v>
      </c>
      <c r="F580" s="174">
        <v>0.10251781343678235</v>
      </c>
      <c r="G580" s="108"/>
      <c r="H580" s="106"/>
      <c r="K580" s="209" t="b">
        <f>IF(ABS(E580-SUM(E581:E582))&lt;0.001,TRUE,FALSE)</f>
        <v>1</v>
      </c>
    </row>
    <row r="581" spans="1:11" s="104" customFormat="1" ht="15" customHeight="1" x14ac:dyDescent="0.2">
      <c r="A581" s="6"/>
      <c r="B581" s="601" t="s">
        <v>57</v>
      </c>
      <c r="C581" s="602"/>
      <c r="D581" s="603"/>
      <c r="E581" s="328">
        <v>1450527.5800000015</v>
      </c>
      <c r="F581" s="174">
        <v>2.510170151209401E-2</v>
      </c>
      <c r="G581" s="109"/>
      <c r="H581" s="106"/>
    </row>
    <row r="582" spans="1:11" s="104" customFormat="1" ht="15" customHeight="1" x14ac:dyDescent="0.2">
      <c r="A582" s="6"/>
      <c r="B582" s="601" t="s">
        <v>58</v>
      </c>
      <c r="C582" s="602"/>
      <c r="D582" s="603"/>
      <c r="E582" s="328">
        <v>42099271.760836005</v>
      </c>
      <c r="F582" s="174">
        <v>0.10539410530353055</v>
      </c>
      <c r="G582" s="109"/>
      <c r="H582" s="111"/>
    </row>
    <row r="583" spans="1:11" s="104" customFormat="1" ht="18" customHeight="1" x14ac:dyDescent="0.2">
      <c r="A583" s="24"/>
      <c r="B583" s="619" t="s">
        <v>379</v>
      </c>
      <c r="C583" s="620"/>
      <c r="D583" s="621"/>
      <c r="E583" s="328">
        <v>27697331.104118012</v>
      </c>
      <c r="F583" s="174">
        <v>0.19363207896496526</v>
      </c>
      <c r="G583" s="109"/>
      <c r="H583" s="112"/>
      <c r="K583" s="209" t="b">
        <f>IF(ABS(E583-SUM(E584:E585))&lt;0.001,TRUE,FALSE)</f>
        <v>1</v>
      </c>
    </row>
    <row r="584" spans="1:11" s="104" customFormat="1" ht="15" customHeight="1" x14ac:dyDescent="0.2">
      <c r="A584" s="24"/>
      <c r="B584" s="601" t="s">
        <v>372</v>
      </c>
      <c r="C584" s="602"/>
      <c r="D584" s="603"/>
      <c r="E584" s="328"/>
      <c r="F584" s="174"/>
      <c r="G584" s="109"/>
      <c r="H584" s="107"/>
    </row>
    <row r="585" spans="1:11" s="104" customFormat="1" ht="15" customHeight="1" x14ac:dyDescent="0.2">
      <c r="A585" s="6"/>
      <c r="B585" s="601" t="s">
        <v>434</v>
      </c>
      <c r="C585" s="602"/>
      <c r="D585" s="603"/>
      <c r="E585" s="328">
        <v>27697331.104118012</v>
      </c>
      <c r="F585" s="174">
        <v>0.19363207896496526</v>
      </c>
      <c r="G585" s="109"/>
      <c r="H585" s="106"/>
    </row>
    <row r="586" spans="1:11" s="104" customFormat="1" ht="15" customHeight="1" x14ac:dyDescent="0.2">
      <c r="A586" s="6"/>
      <c r="B586" s="619" t="s">
        <v>180</v>
      </c>
      <c r="C586" s="620"/>
      <c r="D586" s="621"/>
      <c r="E586" s="328"/>
      <c r="F586" s="174"/>
      <c r="G586" s="109"/>
      <c r="H586" s="111"/>
    </row>
    <row r="587" spans="1:11" s="104" customFormat="1" ht="18" customHeight="1" x14ac:dyDescent="0.2">
      <c r="A587" s="6"/>
      <c r="B587" s="595" t="s">
        <v>189</v>
      </c>
      <c r="C587" s="596"/>
      <c r="D587" s="600"/>
      <c r="E587" s="327">
        <v>221400774.42000073</v>
      </c>
      <c r="F587" s="177">
        <v>2.7911407166787194E-2</v>
      </c>
      <c r="G587" s="109"/>
      <c r="H587" s="111"/>
    </row>
    <row r="588" spans="1:11" s="104" customFormat="1" ht="26.25" customHeight="1" x14ac:dyDescent="0.2">
      <c r="A588" s="24"/>
      <c r="B588" s="595" t="s">
        <v>190</v>
      </c>
      <c r="C588" s="596"/>
      <c r="D588" s="600"/>
      <c r="E588" s="327">
        <v>263666843.31999978</v>
      </c>
      <c r="F588" s="177">
        <v>0.17571825521554607</v>
      </c>
      <c r="G588" s="109"/>
      <c r="H588" s="107"/>
      <c r="K588" s="209" t="b">
        <f>IF(ABS(E588-SUM(E589:E591))&lt;0.001,TRUE,FALSE)</f>
        <v>1</v>
      </c>
    </row>
    <row r="589" spans="1:11" s="104" customFormat="1" ht="17.25" customHeight="1" x14ac:dyDescent="0.2">
      <c r="A589" s="6"/>
      <c r="B589" s="601" t="s">
        <v>191</v>
      </c>
      <c r="C589" s="602"/>
      <c r="D589" s="603"/>
      <c r="E589" s="328">
        <v>221752986.16999975</v>
      </c>
      <c r="F589" s="174">
        <v>0.13750863746317998</v>
      </c>
      <c r="G589" s="109"/>
      <c r="H589" s="106"/>
    </row>
    <row r="590" spans="1:11" s="104" customFormat="1" ht="17.25" customHeight="1" x14ac:dyDescent="0.2">
      <c r="A590" s="6"/>
      <c r="B590" s="601" t="s">
        <v>392</v>
      </c>
      <c r="C590" s="602"/>
      <c r="D590" s="603"/>
      <c r="E590" s="328">
        <v>121445.12000000036</v>
      </c>
      <c r="F590" s="174">
        <v>1.7537624221870329E-2</v>
      </c>
      <c r="G590" s="109"/>
      <c r="H590" s="106"/>
    </row>
    <row r="591" spans="1:11" s="104" customFormat="1" ht="17.25" customHeight="1" x14ac:dyDescent="0.2">
      <c r="A591" s="6"/>
      <c r="B591" s="422" t="s">
        <v>393</v>
      </c>
      <c r="C591" s="383"/>
      <c r="D591" s="384"/>
      <c r="E591" s="328">
        <v>41792412.030000068</v>
      </c>
      <c r="F591" s="174">
        <v>0.4315080110487659</v>
      </c>
      <c r="G591" s="109"/>
      <c r="H591" s="106"/>
    </row>
    <row r="592" spans="1:11" s="104" customFormat="1" ht="13.5" customHeight="1" x14ac:dyDescent="0.2">
      <c r="A592" s="6"/>
      <c r="B592" s="595" t="s">
        <v>82</v>
      </c>
      <c r="C592" s="609"/>
      <c r="D592" s="610"/>
      <c r="E592" s="327">
        <v>-22173418.760000005</v>
      </c>
      <c r="F592" s="177">
        <v>3.254972052345817E-2</v>
      </c>
      <c r="G592" s="109"/>
      <c r="H592" s="106"/>
    </row>
    <row r="593" spans="1:12" s="104" customFormat="1" ht="32.25" customHeight="1" x14ac:dyDescent="0.2">
      <c r="A593" s="6"/>
      <c r="B593" s="604" t="s">
        <v>60</v>
      </c>
      <c r="C593" s="605"/>
      <c r="D593" s="606"/>
      <c r="E593" s="327">
        <v>150681278.4658629</v>
      </c>
      <c r="F593" s="177">
        <v>-0.57645657888196133</v>
      </c>
      <c r="G593" s="102"/>
      <c r="H593" s="106"/>
      <c r="K593" s="209" t="b">
        <f>IF(ABS(E593-SUM(E594:E596))&lt;0.001,TRUE,FALSE)</f>
        <v>1</v>
      </c>
    </row>
    <row r="594" spans="1:12" s="104" customFormat="1" ht="12.75" customHeight="1" x14ac:dyDescent="0.2">
      <c r="A594" s="24"/>
      <c r="B594" s="681" t="s">
        <v>390</v>
      </c>
      <c r="C594" s="602"/>
      <c r="D594" s="603"/>
      <c r="E594" s="328">
        <v>88255659.019422933</v>
      </c>
      <c r="F594" s="174">
        <v>-0.68632670512050575</v>
      </c>
      <c r="G594" s="105"/>
      <c r="H594" s="107"/>
    </row>
    <row r="595" spans="1:12" s="104" customFormat="1" ht="12.75" customHeight="1" x14ac:dyDescent="0.2">
      <c r="A595" s="24"/>
      <c r="B595" s="681" t="s">
        <v>391</v>
      </c>
      <c r="C595" s="602"/>
      <c r="D595" s="603"/>
      <c r="E595" s="328">
        <v>62425619.446439981</v>
      </c>
      <c r="F595" s="174">
        <v>-0.16096569934688709</v>
      </c>
      <c r="G595" s="105"/>
      <c r="H595" s="107"/>
    </row>
    <row r="596" spans="1:12" s="104" customFormat="1" ht="12.75" customHeight="1" x14ac:dyDescent="0.2">
      <c r="A596" s="24"/>
      <c r="B596" s="681" t="s">
        <v>462</v>
      </c>
      <c r="C596" s="602"/>
      <c r="D596" s="603"/>
      <c r="E596" s="328"/>
      <c r="F596" s="174"/>
      <c r="G596" s="105"/>
      <c r="H596" s="107"/>
    </row>
    <row r="597" spans="1:12" s="104" customFormat="1" ht="17.25" hidden="1" customHeight="1" x14ac:dyDescent="0.2">
      <c r="A597" s="24"/>
      <c r="B597" s="604"/>
      <c r="C597" s="605"/>
      <c r="D597" s="606"/>
      <c r="E597" s="327"/>
      <c r="F597" s="177"/>
      <c r="G597" s="105"/>
      <c r="H597" s="107"/>
      <c r="L597" s="359"/>
    </row>
    <row r="598" spans="1:12" s="359" customFormat="1" ht="29.25" customHeight="1" x14ac:dyDescent="0.2">
      <c r="A598" s="6"/>
      <c r="B598" s="604" t="s">
        <v>481</v>
      </c>
      <c r="C598" s="605"/>
      <c r="D598" s="606"/>
      <c r="E598" s="328"/>
      <c r="F598" s="328"/>
      <c r="G598" s="109"/>
      <c r="H598" s="106"/>
    </row>
    <row r="599" spans="1:12" s="359" customFormat="1" ht="25.5" customHeight="1" x14ac:dyDescent="0.2">
      <c r="A599" s="356"/>
      <c r="B599" s="604" t="s">
        <v>482</v>
      </c>
      <c r="C599" s="611"/>
      <c r="D599" s="612"/>
      <c r="E599" s="328"/>
      <c r="F599" s="174"/>
      <c r="G599" s="357"/>
      <c r="H599" s="358"/>
    </row>
    <row r="600" spans="1:12" s="359" customFormat="1" ht="24.75" customHeight="1" x14ac:dyDescent="0.2">
      <c r="A600" s="356"/>
      <c r="B600" s="604" t="s">
        <v>342</v>
      </c>
      <c r="C600" s="611"/>
      <c r="D600" s="612"/>
      <c r="E600" s="327">
        <v>699109220.81650388</v>
      </c>
      <c r="F600" s="177">
        <v>-7.6616105014271074E-2</v>
      </c>
      <c r="G600" s="357"/>
      <c r="H600" s="358"/>
      <c r="K600" s="209" t="b">
        <f>IF(ABS(E600-SUM(E601,E610))&lt;0.001,TRUE,FALSE)</f>
        <v>1</v>
      </c>
    </row>
    <row r="601" spans="1:12" s="359" customFormat="1" ht="21" customHeight="1" x14ac:dyDescent="0.2">
      <c r="A601" s="356"/>
      <c r="B601" s="595" t="s">
        <v>61</v>
      </c>
      <c r="C601" s="596"/>
      <c r="D601" s="600"/>
      <c r="E601" s="327">
        <v>223643471.01543757</v>
      </c>
      <c r="F601" s="177">
        <v>-5.0059487211929432E-2</v>
      </c>
      <c r="G601" s="357"/>
      <c r="H601" s="358"/>
      <c r="K601" s="209" t="b">
        <f>IF(ABS(E601-SUM(E602:E609))&lt;0.001,TRUE,FALSE)</f>
        <v>0</v>
      </c>
      <c r="L601" s="104"/>
    </row>
    <row r="602" spans="1:12" s="104" customFormat="1" ht="18.75" customHeight="1" x14ac:dyDescent="0.2">
      <c r="A602" s="6"/>
      <c r="B602" s="601" t="s">
        <v>471</v>
      </c>
      <c r="C602" s="602"/>
      <c r="D602" s="603"/>
      <c r="E602" s="328">
        <v>20621.879962599342</v>
      </c>
      <c r="F602" s="174">
        <v>-0.25346391198431939</v>
      </c>
      <c r="G602" s="105"/>
      <c r="H602" s="106"/>
    </row>
    <row r="603" spans="1:12" s="104" customFormat="1" ht="18.75" customHeight="1" x14ac:dyDescent="0.2">
      <c r="A603" s="6"/>
      <c r="B603" s="601" t="s">
        <v>473</v>
      </c>
      <c r="C603" s="602"/>
      <c r="D603" s="603"/>
      <c r="E603" s="328">
        <v>221477146.81330106</v>
      </c>
      <c r="F603" s="174">
        <v>-5.9881675929308265E-2</v>
      </c>
      <c r="G603" s="105"/>
      <c r="H603" s="106"/>
    </row>
    <row r="604" spans="1:12" s="104" customFormat="1" ht="18.75" customHeight="1" x14ac:dyDescent="0.2">
      <c r="A604" s="6"/>
      <c r="B604" s="601" t="s">
        <v>430</v>
      </c>
      <c r="C604" s="602"/>
      <c r="D604" s="603"/>
      <c r="E604" s="328"/>
      <c r="F604" s="174"/>
      <c r="G604" s="105"/>
      <c r="H604" s="106"/>
    </row>
    <row r="605" spans="1:12" s="104" customFormat="1" ht="15" customHeight="1" x14ac:dyDescent="0.2">
      <c r="A605" s="6"/>
      <c r="B605" s="601" t="s">
        <v>469</v>
      </c>
      <c r="C605" s="602"/>
      <c r="D605" s="603"/>
      <c r="E605" s="328">
        <v>-3.7899999999999991</v>
      </c>
      <c r="F605" s="174"/>
      <c r="G605" s="108"/>
      <c r="H605" s="106"/>
    </row>
    <row r="606" spans="1:12" s="104" customFormat="1" ht="12.75" customHeight="1" x14ac:dyDescent="0.2">
      <c r="A606" s="6"/>
      <c r="B606" s="601" t="s">
        <v>399</v>
      </c>
      <c r="C606" s="602"/>
      <c r="D606" s="603"/>
      <c r="E606" s="328">
        <v>0</v>
      </c>
      <c r="F606" s="174">
        <v>-1</v>
      </c>
      <c r="G606" s="109"/>
      <c r="H606" s="106"/>
    </row>
    <row r="607" spans="1:12" s="104" customFormat="1" ht="12.75" customHeight="1" x14ac:dyDescent="0.2">
      <c r="A607" s="6"/>
      <c r="B607" s="601" t="s">
        <v>400</v>
      </c>
      <c r="C607" s="602"/>
      <c r="D607" s="603"/>
      <c r="E607" s="328"/>
      <c r="F607" s="174"/>
      <c r="G607" s="109"/>
      <c r="H607" s="106"/>
    </row>
    <row r="608" spans="1:12" s="104" customFormat="1" ht="12.75" customHeight="1" x14ac:dyDescent="0.2">
      <c r="A608" s="6"/>
      <c r="B608" s="681" t="s">
        <v>443</v>
      </c>
      <c r="C608" s="602"/>
      <c r="D608" s="603"/>
      <c r="E608" s="328">
        <v>2030066.002174</v>
      </c>
      <c r="F608" s="174"/>
      <c r="G608" s="109"/>
      <c r="H608" s="106"/>
    </row>
    <row r="609" spans="1:12" s="104" customFormat="1" ht="12.75" customHeight="1" x14ac:dyDescent="0.2">
      <c r="A609" s="6"/>
      <c r="B609" s="681" t="s">
        <v>401</v>
      </c>
      <c r="C609" s="602"/>
      <c r="D609" s="603"/>
      <c r="E609" s="328">
        <v>115620.5</v>
      </c>
      <c r="F609" s="174">
        <v>0.24484653849748206</v>
      </c>
      <c r="G609" s="102"/>
      <c r="H609" s="106"/>
    </row>
    <row r="610" spans="1:12" s="104" customFormat="1" ht="11.25" customHeight="1" x14ac:dyDescent="0.2">
      <c r="A610" s="6"/>
      <c r="B610" s="595" t="s">
        <v>62</v>
      </c>
      <c r="C610" s="596"/>
      <c r="D610" s="600"/>
      <c r="E610" s="327">
        <v>475465749.80106616</v>
      </c>
      <c r="F610" s="177">
        <v>-8.8600663734046514E-2</v>
      </c>
      <c r="G610" s="102"/>
      <c r="H610" s="106"/>
      <c r="K610" s="209" t="b">
        <f>IF(ABS(E610-SUM(E611:E619))&lt;0.001,TRUE,FALSE)</f>
        <v>1</v>
      </c>
    </row>
    <row r="611" spans="1:12" s="104" customFormat="1" ht="15" customHeight="1" x14ac:dyDescent="0.2">
      <c r="A611" s="6"/>
      <c r="B611" s="601" t="s">
        <v>470</v>
      </c>
      <c r="C611" s="602"/>
      <c r="D611" s="603"/>
      <c r="E611" s="328">
        <v>175250365.41543353</v>
      </c>
      <c r="F611" s="174">
        <v>-0.61205048365107251</v>
      </c>
      <c r="G611" s="108"/>
      <c r="H611" s="113"/>
    </row>
    <row r="612" spans="1:12" s="104" customFormat="1" ht="15" customHeight="1" x14ac:dyDescent="0.2">
      <c r="A612" s="6"/>
      <c r="B612" s="601" t="s">
        <v>474</v>
      </c>
      <c r="C612" s="602"/>
      <c r="D612" s="603"/>
      <c r="E612" s="328">
        <v>262588486.13727</v>
      </c>
      <c r="F612" s="174"/>
      <c r="G612" s="108"/>
      <c r="H612" s="113"/>
    </row>
    <row r="613" spans="1:12" s="104" customFormat="1" ht="15" customHeight="1" x14ac:dyDescent="0.2">
      <c r="A613" s="6"/>
      <c r="B613" s="601" t="s">
        <v>402</v>
      </c>
      <c r="C613" s="602"/>
      <c r="D613" s="603"/>
      <c r="E613" s="328">
        <v>13697803.579999987</v>
      </c>
      <c r="F613" s="174">
        <v>-0.72334481255543936</v>
      </c>
      <c r="G613" s="108"/>
      <c r="H613" s="113"/>
    </row>
    <row r="614" spans="1:12" s="104" customFormat="1" ht="12.75" customHeight="1" x14ac:dyDescent="0.2">
      <c r="A614" s="6"/>
      <c r="B614" s="601" t="s">
        <v>469</v>
      </c>
      <c r="C614" s="602"/>
      <c r="D614" s="603"/>
      <c r="E614" s="328">
        <v>1458316.3800000018</v>
      </c>
      <c r="F614" s="174">
        <v>-0.65157863900533064</v>
      </c>
      <c r="G614" s="109"/>
      <c r="H614" s="113"/>
    </row>
    <row r="615" spans="1:12" s="104" customFormat="1" ht="12.75" customHeight="1" x14ac:dyDescent="0.2">
      <c r="A615" s="6"/>
      <c r="B615" s="601" t="s">
        <v>472</v>
      </c>
      <c r="C615" s="602"/>
      <c r="D615" s="603"/>
      <c r="E615" s="328">
        <v>797205.62</v>
      </c>
      <c r="F615" s="174"/>
      <c r="G615" s="109"/>
      <c r="H615" s="113"/>
    </row>
    <row r="616" spans="1:12" s="104" customFormat="1" ht="12.75" customHeight="1" x14ac:dyDescent="0.2">
      <c r="A616" s="6"/>
      <c r="B616" s="601" t="s">
        <v>399</v>
      </c>
      <c r="C616" s="602"/>
      <c r="D616" s="603"/>
      <c r="E616" s="328">
        <v>10498932.746862991</v>
      </c>
      <c r="F616" s="174"/>
      <c r="G616" s="109"/>
      <c r="H616" s="113"/>
    </row>
    <row r="617" spans="1:12" s="104" customFormat="1" ht="12.75" customHeight="1" x14ac:dyDescent="0.2">
      <c r="A617" s="6"/>
      <c r="B617" s="601" t="s">
        <v>400</v>
      </c>
      <c r="C617" s="602"/>
      <c r="D617" s="603"/>
      <c r="E617" s="328">
        <v>-17016</v>
      </c>
      <c r="F617" s="174">
        <v>-0.74542190305206457</v>
      </c>
      <c r="G617" s="109"/>
      <c r="H617" s="113"/>
      <c r="L617" s="457"/>
    </row>
    <row r="618" spans="1:12" s="457" customFormat="1" ht="12.75" customHeight="1" x14ac:dyDescent="0.2">
      <c r="A618" s="6"/>
      <c r="B618" s="542" t="s">
        <v>425</v>
      </c>
      <c r="C618" s="545"/>
      <c r="D618" s="546"/>
      <c r="E618" s="453">
        <v>6490960.2414999893</v>
      </c>
      <c r="F618" s="454">
        <v>0.31137636086728282</v>
      </c>
      <c r="G618" s="109"/>
      <c r="H618" s="113"/>
      <c r="K618" s="104"/>
    </row>
    <row r="619" spans="1:12" s="457" customFormat="1" ht="12.75" customHeight="1" x14ac:dyDescent="0.2">
      <c r="A619" s="452"/>
      <c r="B619" s="681" t="s">
        <v>403</v>
      </c>
      <c r="C619" s="602"/>
      <c r="D619" s="603"/>
      <c r="E619" s="453">
        <v>4700695.6800000165</v>
      </c>
      <c r="F619" s="454">
        <v>-0.33063293186447162</v>
      </c>
      <c r="G619" s="455"/>
      <c r="H619" s="456"/>
    </row>
    <row r="620" spans="1:12" s="457" customFormat="1" ht="21" customHeight="1" x14ac:dyDescent="0.2">
      <c r="A620" s="452"/>
      <c r="B620" s="604" t="s">
        <v>343</v>
      </c>
      <c r="C620" s="605"/>
      <c r="D620" s="605"/>
      <c r="E620" s="458"/>
      <c r="F620" s="459"/>
      <c r="G620" s="455"/>
      <c r="H620" s="456"/>
    </row>
    <row r="621" spans="1:12" s="457" customFormat="1" ht="18.75" customHeight="1" x14ac:dyDescent="0.2">
      <c r="A621" s="452"/>
      <c r="B621" s="604" t="s">
        <v>344</v>
      </c>
      <c r="C621" s="605"/>
      <c r="D621" s="605"/>
      <c r="E621" s="458">
        <v>55989104.451159969</v>
      </c>
      <c r="F621" s="459">
        <v>-5.7675829659816658E-2</v>
      </c>
      <c r="G621" s="460"/>
      <c r="H621" s="461"/>
      <c r="K621" s="209" t="b">
        <f>IF(ABS(E621-SUM(E622:E624))&lt;0.001,TRUE,FALSE)</f>
        <v>1</v>
      </c>
    </row>
    <row r="622" spans="1:12" s="457" customFormat="1" ht="15" customHeight="1" x14ac:dyDescent="0.2">
      <c r="A622" s="452"/>
      <c r="B622" s="595" t="s">
        <v>63</v>
      </c>
      <c r="C622" s="596"/>
      <c r="D622" s="596"/>
      <c r="E622" s="453">
        <v>16994660.57115997</v>
      </c>
      <c r="F622" s="454">
        <v>8.8664811482900729E-2</v>
      </c>
      <c r="G622" s="460"/>
      <c r="H622" s="461"/>
    </row>
    <row r="623" spans="1:12" s="457" customFormat="1" ht="12.75" customHeight="1" x14ac:dyDescent="0.2">
      <c r="A623" s="452"/>
      <c r="B623" s="595" t="s">
        <v>64</v>
      </c>
      <c r="C623" s="596"/>
      <c r="D623" s="596"/>
      <c r="E623" s="453">
        <v>38994443.879999988</v>
      </c>
      <c r="F623" s="454">
        <v>-5.476731440384941E-2</v>
      </c>
      <c r="G623" s="462"/>
      <c r="H623" s="461"/>
      <c r="L623" s="466"/>
    </row>
    <row r="624" spans="1:12" s="457" customFormat="1" ht="12.75" customHeight="1" x14ac:dyDescent="0.2">
      <c r="A624" s="452"/>
      <c r="B624" s="595" t="s">
        <v>478</v>
      </c>
      <c r="C624" s="596"/>
      <c r="D624" s="596"/>
      <c r="E624" s="453"/>
      <c r="F624" s="581"/>
      <c r="G624" s="462"/>
      <c r="H624" s="461"/>
      <c r="L624" s="466"/>
    </row>
    <row r="625" spans="1:12" s="457" customFormat="1" ht="12.75" customHeight="1" x14ac:dyDescent="0.2">
      <c r="A625" s="452"/>
      <c r="B625" s="595" t="s">
        <v>479</v>
      </c>
      <c r="C625" s="596"/>
      <c r="D625" s="596"/>
      <c r="E625" s="453"/>
      <c r="F625" s="581"/>
      <c r="G625" s="462"/>
      <c r="H625" s="461"/>
      <c r="L625" s="466"/>
    </row>
    <row r="626" spans="1:12" s="466" customFormat="1" ht="12.75" customHeight="1" x14ac:dyDescent="0.2">
      <c r="A626" s="452"/>
      <c r="B626" s="613" t="s">
        <v>290</v>
      </c>
      <c r="C626" s="614"/>
      <c r="D626" s="615"/>
      <c r="E626" s="326">
        <v>3796559622.0186467</v>
      </c>
      <c r="F626" s="243">
        <v>2.3871989192787435E-3</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31.3.2024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626"/>
      <c r="C630" s="627"/>
      <c r="D630" s="87"/>
      <c r="E630" s="88" t="s">
        <v>6</v>
      </c>
      <c r="F630" s="339" t="str">
        <f>$H$5</f>
        <v>PCAP</v>
      </c>
      <c r="G630" s="15"/>
      <c r="H630" s="15"/>
      <c r="I630" s="20"/>
    </row>
    <row r="631" spans="1:12" s="121" customFormat="1" ht="15.75" customHeight="1" x14ac:dyDescent="0.2">
      <c r="A631" s="6"/>
      <c r="B631" s="126" t="s">
        <v>475</v>
      </c>
      <c r="C631" s="126"/>
      <c r="D631" s="126"/>
      <c r="E631" s="326">
        <v>298945180.77205372</v>
      </c>
      <c r="F631" s="243">
        <v>0.11904931807529673</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25461033924.921452</v>
      </c>
      <c r="F633" s="408">
        <v>4.3251864873700363E-2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18193488.629999977</v>
      </c>
      <c r="F635" s="408">
        <v>-0.18899787766404719</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23157116.080000006</v>
      </c>
      <c r="F637" s="408">
        <v>-5.1458417419359526E-2</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1878329780.99</v>
      </c>
      <c r="F639" s="408">
        <v>3.5204569399871266E-2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28343298.25</v>
      </c>
      <c r="F641" s="408">
        <v>2.5353093207246102E-2</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1122105826.5700006</v>
      </c>
      <c r="F643" s="412">
        <v>5.7714054043600527E-3</v>
      </c>
      <c r="G643" s="173"/>
      <c r="H643" s="130"/>
      <c r="I643" s="111"/>
      <c r="J643" s="104"/>
    </row>
    <row r="644" spans="2:12" ht="12.75" customHeight="1" x14ac:dyDescent="0.2">
      <c r="B644" s="149" t="s">
        <v>83</v>
      </c>
      <c r="C644" s="217"/>
      <c r="D644" s="230"/>
      <c r="E644" s="289">
        <v>117673.52000000002</v>
      </c>
      <c r="F644" s="179">
        <v>-0.16707517716199349</v>
      </c>
      <c r="G644" s="173"/>
      <c r="H644" s="130"/>
      <c r="I644" s="111"/>
      <c r="J644" s="104"/>
    </row>
    <row r="645" spans="2:12" ht="12.75" customHeight="1" x14ac:dyDescent="0.2">
      <c r="B645" s="162" t="s">
        <v>84</v>
      </c>
      <c r="C645" s="231"/>
      <c r="D645" s="232"/>
      <c r="E645" s="413">
        <v>2089759.6400000001</v>
      </c>
      <c r="F645" s="187">
        <v>-0.59837364360176515</v>
      </c>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1132026525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55243905191.309746</v>
      </c>
      <c r="F656" s="418">
        <v>3.7207643820664327E-2</v>
      </c>
      <c r="G656" s="173"/>
      <c r="H656" s="130"/>
      <c r="I656" s="111"/>
      <c r="K656" s="209" t="b">
        <f>IF(ABS(E656-SUM(E504,E507:E511,E633,E635,E637,E639,E641,E643:E645,E654))&lt;0.001,TRUE,FALSE)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4">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1:C521"/>
    <mergeCell ref="B522:C522"/>
    <mergeCell ref="B529:C529"/>
    <mergeCell ref="B534:C534"/>
    <mergeCell ref="B533:C533"/>
    <mergeCell ref="B530:C530"/>
    <mergeCell ref="B532:C532"/>
    <mergeCell ref="B538:C538"/>
    <mergeCell ref="B557:C557"/>
    <mergeCell ref="B519:C519"/>
    <mergeCell ref="B520:C520"/>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5"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31.3.2024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40261935</v>
      </c>
      <c r="D10" s="30">
        <v>14101204</v>
      </c>
      <c r="E10" s="30">
        <v>54363139</v>
      </c>
      <c r="F10" s="222">
        <v>558817</v>
      </c>
      <c r="G10" s="179">
        <v>-7.8611875734160286E-3</v>
      </c>
      <c r="H10" s="20"/>
    </row>
    <row r="11" spans="1:8" ht="10.5" customHeight="1" x14ac:dyDescent="0.2">
      <c r="B11" s="16" t="s">
        <v>23</v>
      </c>
      <c r="C11" s="30">
        <v>791256</v>
      </c>
      <c r="D11" s="30">
        <v>2384499</v>
      </c>
      <c r="E11" s="30">
        <v>3175755</v>
      </c>
      <c r="F11" s="222">
        <v>1322</v>
      </c>
      <c r="G11" s="179">
        <v>-0.11216591477309423</v>
      </c>
      <c r="H11" s="20"/>
    </row>
    <row r="12" spans="1:8" ht="10.5" customHeight="1" x14ac:dyDescent="0.2">
      <c r="B12" s="33" t="s">
        <v>193</v>
      </c>
      <c r="C12" s="30">
        <v>158966.99999999971</v>
      </c>
      <c r="D12" s="30">
        <v>574217.19999999995</v>
      </c>
      <c r="E12" s="30">
        <v>733184.19999999972</v>
      </c>
      <c r="F12" s="222">
        <v>554681</v>
      </c>
      <c r="G12" s="179">
        <v>-6.0709659393710202E-2</v>
      </c>
      <c r="H12" s="20"/>
    </row>
    <row r="13" spans="1:8" ht="10.5" customHeight="1" x14ac:dyDescent="0.2">
      <c r="B13" s="33" t="s">
        <v>194</v>
      </c>
      <c r="C13" s="30">
        <v>2132468</v>
      </c>
      <c r="D13" s="30">
        <v>874432</v>
      </c>
      <c r="E13" s="30">
        <v>3006900</v>
      </c>
      <c r="F13" s="222">
        <v>141109</v>
      </c>
      <c r="G13" s="179">
        <v>9.8253870888169725E-3</v>
      </c>
      <c r="H13" s="20"/>
    </row>
    <row r="14" spans="1:8" x14ac:dyDescent="0.2">
      <c r="B14" s="33" t="s">
        <v>322</v>
      </c>
      <c r="C14" s="30">
        <v>89104</v>
      </c>
      <c r="D14" s="30">
        <v>23862</v>
      </c>
      <c r="E14" s="30">
        <v>112966</v>
      </c>
      <c r="F14" s="222">
        <v>6029</v>
      </c>
      <c r="G14" s="179">
        <v>7.3657998783454914E-2</v>
      </c>
      <c r="H14" s="20"/>
    </row>
    <row r="15" spans="1:8" x14ac:dyDescent="0.2">
      <c r="B15" s="33" t="s">
        <v>324</v>
      </c>
      <c r="C15" s="30">
        <v>10</v>
      </c>
      <c r="D15" s="30">
        <v>2</v>
      </c>
      <c r="E15" s="30">
        <v>12</v>
      </c>
      <c r="F15" s="222">
        <v>3</v>
      </c>
      <c r="G15" s="179">
        <v>0</v>
      </c>
      <c r="H15" s="20"/>
    </row>
    <row r="16" spans="1:8" x14ac:dyDescent="0.2">
      <c r="B16" s="33" t="s">
        <v>325</v>
      </c>
      <c r="C16" s="30">
        <v>51</v>
      </c>
      <c r="D16" s="30">
        <v>803</v>
      </c>
      <c r="E16" s="30">
        <v>854</v>
      </c>
      <c r="F16" s="222">
        <v>763</v>
      </c>
      <c r="G16" s="179">
        <v>3.2648125755743607E-2</v>
      </c>
      <c r="H16" s="20"/>
    </row>
    <row r="17" spans="1:8" x14ac:dyDescent="0.2">
      <c r="B17" s="33" t="s">
        <v>320</v>
      </c>
      <c r="C17" s="30">
        <v>487459</v>
      </c>
      <c r="D17" s="30">
        <v>226367</v>
      </c>
      <c r="E17" s="30">
        <v>713826</v>
      </c>
      <c r="F17" s="222">
        <v>15122</v>
      </c>
      <c r="G17" s="179">
        <v>-9.602228835560056E-2</v>
      </c>
      <c r="H17" s="20"/>
    </row>
    <row r="18" spans="1:8" x14ac:dyDescent="0.2">
      <c r="B18" s="33" t="s">
        <v>321</v>
      </c>
      <c r="C18" s="30">
        <v>87524</v>
      </c>
      <c r="D18" s="30">
        <v>3160</v>
      </c>
      <c r="E18" s="30">
        <v>90684</v>
      </c>
      <c r="F18" s="222">
        <v>159</v>
      </c>
      <c r="G18" s="179">
        <v>0.16280918614640894</v>
      </c>
      <c r="H18" s="20"/>
    </row>
    <row r="19" spans="1:8" x14ac:dyDescent="0.2">
      <c r="B19" s="33" t="s">
        <v>323</v>
      </c>
      <c r="C19" s="30">
        <v>1468320</v>
      </c>
      <c r="D19" s="30">
        <v>620238</v>
      </c>
      <c r="E19" s="30">
        <v>2088558</v>
      </c>
      <c r="F19" s="222">
        <v>119033</v>
      </c>
      <c r="G19" s="179">
        <v>4.221983416265318E-2</v>
      </c>
      <c r="H19" s="20"/>
    </row>
    <row r="20" spans="1:8" x14ac:dyDescent="0.2">
      <c r="B20" s="16" t="s">
        <v>195</v>
      </c>
      <c r="C20" s="30">
        <v>2291434.9999999995</v>
      </c>
      <c r="D20" s="30">
        <v>1448649.2</v>
      </c>
      <c r="E20" s="30">
        <v>3740084.1999999993</v>
      </c>
      <c r="F20" s="222">
        <v>695790</v>
      </c>
      <c r="G20" s="179">
        <v>-4.8245736935413897E-3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14943300</v>
      </c>
      <c r="D23" s="30">
        <v>5421049</v>
      </c>
      <c r="E23" s="30">
        <v>20364349</v>
      </c>
      <c r="F23" s="222">
        <v>1332506</v>
      </c>
      <c r="G23" s="179">
        <v>-1.8562319646326042E-2</v>
      </c>
      <c r="H23" s="20"/>
    </row>
    <row r="24" spans="1:8" ht="10.5" customHeight="1" x14ac:dyDescent="0.2">
      <c r="B24" s="16" t="s">
        <v>23</v>
      </c>
      <c r="C24" s="30">
        <v>5945</v>
      </c>
      <c r="D24" s="30">
        <v>8916</v>
      </c>
      <c r="E24" s="30">
        <v>14861</v>
      </c>
      <c r="F24" s="222">
        <v>39</v>
      </c>
      <c r="G24" s="179">
        <v>-0.24879947429611282</v>
      </c>
      <c r="H24" s="34"/>
    </row>
    <row r="25" spans="1:8" ht="10.5" customHeight="1" x14ac:dyDescent="0.2">
      <c r="B25" s="33" t="s">
        <v>193</v>
      </c>
      <c r="C25" s="30">
        <v>726217.19000000006</v>
      </c>
      <c r="D25" s="30">
        <v>4635958.83</v>
      </c>
      <c r="E25" s="30">
        <v>5362176.0199999996</v>
      </c>
      <c r="F25" s="222">
        <v>4431021.3499999996</v>
      </c>
      <c r="G25" s="179">
        <v>-1.0620638795598936E-2</v>
      </c>
      <c r="H25" s="34"/>
    </row>
    <row r="26" spans="1:8" ht="10.5" customHeight="1" x14ac:dyDescent="0.2">
      <c r="B26" s="33" t="s">
        <v>194</v>
      </c>
      <c r="C26" s="30">
        <v>31375047.009999998</v>
      </c>
      <c r="D26" s="30">
        <v>15494809</v>
      </c>
      <c r="E26" s="30">
        <v>46869856.009999998</v>
      </c>
      <c r="F26" s="222">
        <v>6834825</v>
      </c>
      <c r="G26" s="179">
        <v>2.2580889734940657E-2</v>
      </c>
      <c r="H26" s="34"/>
    </row>
    <row r="27" spans="1:8" ht="10.5" customHeight="1" x14ac:dyDescent="0.2">
      <c r="B27" s="33" t="s">
        <v>322</v>
      </c>
      <c r="C27" s="30">
        <v>552544.51</v>
      </c>
      <c r="D27" s="30">
        <v>1506996</v>
      </c>
      <c r="E27" s="30">
        <v>2059540.51</v>
      </c>
      <c r="F27" s="222">
        <v>1259261</v>
      </c>
      <c r="G27" s="179">
        <v>3.4906755956501057E-2</v>
      </c>
      <c r="H27" s="34"/>
    </row>
    <row r="28" spans="1:8" ht="10.5" customHeight="1" x14ac:dyDescent="0.2">
      <c r="B28" s="33" t="s">
        <v>324</v>
      </c>
      <c r="C28" s="30">
        <v>1745</v>
      </c>
      <c r="D28" s="30">
        <v>996</v>
      </c>
      <c r="E28" s="30">
        <v>2741</v>
      </c>
      <c r="F28" s="222">
        <v>2332</v>
      </c>
      <c r="G28" s="179">
        <v>-0.13232035454257673</v>
      </c>
      <c r="H28" s="34"/>
    </row>
    <row r="29" spans="1:8" ht="10.5" customHeight="1" x14ac:dyDescent="0.2">
      <c r="B29" s="33" t="s">
        <v>325</v>
      </c>
      <c r="C29" s="30">
        <v>20956</v>
      </c>
      <c r="D29" s="30">
        <v>1856172</v>
      </c>
      <c r="E29" s="30">
        <v>1877128</v>
      </c>
      <c r="F29" s="222">
        <v>1849001</v>
      </c>
      <c r="G29" s="179">
        <v>5.2320356721805572E-2</v>
      </c>
      <c r="H29" s="34"/>
    </row>
    <row r="30" spans="1:8" ht="10.5" customHeight="1" x14ac:dyDescent="0.2">
      <c r="B30" s="33" t="s">
        <v>320</v>
      </c>
      <c r="C30" s="30">
        <v>5120081</v>
      </c>
      <c r="D30" s="30">
        <v>1845212</v>
      </c>
      <c r="E30" s="30">
        <v>6965293</v>
      </c>
      <c r="F30" s="222">
        <v>185405</v>
      </c>
      <c r="G30" s="179">
        <v>1.2981764186601907E-2</v>
      </c>
      <c r="H30" s="34"/>
    </row>
    <row r="31" spans="1:8" ht="10.5" customHeight="1" x14ac:dyDescent="0.2">
      <c r="B31" s="33" t="s">
        <v>321</v>
      </c>
      <c r="C31" s="30">
        <v>12547952</v>
      </c>
      <c r="D31" s="30">
        <v>3715024</v>
      </c>
      <c r="E31" s="30">
        <v>16262976</v>
      </c>
      <c r="F31" s="222">
        <v>974575</v>
      </c>
      <c r="G31" s="179">
        <v>3.7007738226544573E-2</v>
      </c>
      <c r="H31" s="34"/>
    </row>
    <row r="32" spans="1:8" ht="10.5" customHeight="1" x14ac:dyDescent="0.2">
      <c r="B32" s="33" t="s">
        <v>323</v>
      </c>
      <c r="C32" s="30">
        <v>13131768.5</v>
      </c>
      <c r="D32" s="30">
        <v>6570409</v>
      </c>
      <c r="E32" s="30">
        <v>19702177.5</v>
      </c>
      <c r="F32" s="222">
        <v>2564251</v>
      </c>
      <c r="G32" s="179">
        <v>1.0409322349773875E-2</v>
      </c>
      <c r="H32" s="34"/>
    </row>
    <row r="33" spans="1:8" ht="10.5" customHeight="1" x14ac:dyDescent="0.2">
      <c r="B33" s="269" t="s">
        <v>195</v>
      </c>
      <c r="C33" s="30">
        <v>32101264.199999999</v>
      </c>
      <c r="D33" s="30">
        <v>20130767.829999998</v>
      </c>
      <c r="E33" s="30">
        <v>52232032.030000001</v>
      </c>
      <c r="F33" s="222">
        <v>11265846.35</v>
      </c>
      <c r="G33" s="179">
        <v>1.9070111155166103E-2</v>
      </c>
      <c r="H33" s="34"/>
    </row>
    <row r="34" spans="1:8" ht="10.5" customHeight="1" x14ac:dyDescent="0.2">
      <c r="B34" s="16" t="s">
        <v>196</v>
      </c>
      <c r="C34" s="30">
        <v>14426</v>
      </c>
      <c r="D34" s="30">
        <v>1042</v>
      </c>
      <c r="E34" s="30">
        <v>15468</v>
      </c>
      <c r="F34" s="222">
        <v>51</v>
      </c>
      <c r="G34" s="179">
        <v>-0.28817303267372296</v>
      </c>
      <c r="H34" s="34"/>
    </row>
    <row r="35" spans="1:8" ht="10.5" customHeight="1" x14ac:dyDescent="0.2">
      <c r="B35" s="16" t="s">
        <v>197</v>
      </c>
      <c r="C35" s="30">
        <v>9721</v>
      </c>
      <c r="D35" s="30">
        <v>720</v>
      </c>
      <c r="E35" s="30">
        <v>10441</v>
      </c>
      <c r="F35" s="222">
        <v>16</v>
      </c>
      <c r="G35" s="179">
        <v>-0.1921231816774992</v>
      </c>
      <c r="H35" s="34"/>
    </row>
    <row r="36" spans="1:8" ht="10.5" customHeight="1" x14ac:dyDescent="0.2">
      <c r="B36" s="16" t="s">
        <v>198</v>
      </c>
      <c r="C36" s="30">
        <v>61444.94</v>
      </c>
      <c r="D36" s="30">
        <v>841862.5</v>
      </c>
      <c r="E36" s="30">
        <v>903307.44</v>
      </c>
      <c r="F36" s="222"/>
      <c r="G36" s="179">
        <v>-0.10912387221341791</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55205235</v>
      </c>
      <c r="D39" s="30">
        <v>19522253</v>
      </c>
      <c r="E39" s="30">
        <v>74727488</v>
      </c>
      <c r="F39" s="222">
        <v>1891323</v>
      </c>
      <c r="G39" s="179">
        <v>-1.0800468160074184E-2</v>
      </c>
      <c r="H39" s="34"/>
    </row>
    <row r="40" spans="1:8" ht="10.5" customHeight="1" x14ac:dyDescent="0.2">
      <c r="B40" s="16" t="s">
        <v>23</v>
      </c>
      <c r="C40" s="30">
        <v>797201</v>
      </c>
      <c r="D40" s="30">
        <v>2393415</v>
      </c>
      <c r="E40" s="30">
        <v>3190616</v>
      </c>
      <c r="F40" s="222">
        <v>1361</v>
      </c>
      <c r="G40" s="179">
        <v>-0.11291743217213757</v>
      </c>
      <c r="H40" s="34"/>
    </row>
    <row r="41" spans="1:8" s="28" customFormat="1" ht="10.5" customHeight="1" x14ac:dyDescent="0.2">
      <c r="A41" s="24"/>
      <c r="B41" s="33" t="s">
        <v>193</v>
      </c>
      <c r="C41" s="30">
        <v>885184.18999999983</v>
      </c>
      <c r="D41" s="30">
        <v>5210176.0299999993</v>
      </c>
      <c r="E41" s="30">
        <v>6095360.2199999997</v>
      </c>
      <c r="F41" s="222">
        <v>4985702.3499999996</v>
      </c>
      <c r="G41" s="179">
        <v>-1.6926470952116635E-2</v>
      </c>
      <c r="H41" s="27"/>
    </row>
    <row r="42" spans="1:8" ht="10.5" customHeight="1" x14ac:dyDescent="0.2">
      <c r="B42" s="33" t="s">
        <v>194</v>
      </c>
      <c r="C42" s="30">
        <v>33507515.009999998</v>
      </c>
      <c r="D42" s="30">
        <v>16369241</v>
      </c>
      <c r="E42" s="30">
        <v>49876756.009999998</v>
      </c>
      <c r="F42" s="222">
        <v>6975934</v>
      </c>
      <c r="G42" s="179">
        <v>2.1802783026460881E-2</v>
      </c>
      <c r="H42" s="34"/>
    </row>
    <row r="43" spans="1:8" ht="10.5" customHeight="1" x14ac:dyDescent="0.2">
      <c r="B43" s="33" t="s">
        <v>322</v>
      </c>
      <c r="C43" s="30">
        <v>641648.51</v>
      </c>
      <c r="D43" s="30">
        <v>1530858</v>
      </c>
      <c r="E43" s="30">
        <v>2172506.5099999998</v>
      </c>
      <c r="F43" s="222">
        <v>1265290</v>
      </c>
      <c r="G43" s="179">
        <v>3.6852668807818567E-2</v>
      </c>
      <c r="H43" s="34"/>
    </row>
    <row r="44" spans="1:8" ht="10.5" customHeight="1" x14ac:dyDescent="0.2">
      <c r="B44" s="33" t="s">
        <v>324</v>
      </c>
      <c r="C44" s="30">
        <v>1755</v>
      </c>
      <c r="D44" s="30">
        <v>998</v>
      </c>
      <c r="E44" s="343">
        <v>2753</v>
      </c>
      <c r="F44" s="222">
        <v>2335</v>
      </c>
      <c r="G44" s="344">
        <v>-0.13181961526332386</v>
      </c>
      <c r="H44" s="34"/>
    </row>
    <row r="45" spans="1:8" ht="10.5" customHeight="1" x14ac:dyDescent="0.2">
      <c r="B45" s="33" t="s">
        <v>325</v>
      </c>
      <c r="C45" s="30">
        <v>21007</v>
      </c>
      <c r="D45" s="30">
        <v>1856975</v>
      </c>
      <c r="E45" s="343">
        <v>1877982</v>
      </c>
      <c r="F45" s="222">
        <v>1849764</v>
      </c>
      <c r="G45" s="344">
        <v>5.2311240562448402E-2</v>
      </c>
      <c r="H45" s="34"/>
    </row>
    <row r="46" spans="1:8" ht="10.5" customHeight="1" x14ac:dyDescent="0.2">
      <c r="B46" s="33" t="s">
        <v>320</v>
      </c>
      <c r="C46" s="30">
        <v>5607540</v>
      </c>
      <c r="D46" s="30">
        <v>2071579</v>
      </c>
      <c r="E46" s="343">
        <v>7679119</v>
      </c>
      <c r="F46" s="222">
        <v>200527</v>
      </c>
      <c r="G46" s="344">
        <v>1.7531386648019787E-3</v>
      </c>
      <c r="H46" s="34"/>
    </row>
    <row r="47" spans="1:8" ht="10.5" customHeight="1" x14ac:dyDescent="0.2">
      <c r="B47" s="33" t="s">
        <v>321</v>
      </c>
      <c r="C47" s="30">
        <v>12635476</v>
      </c>
      <c r="D47" s="30">
        <v>3718184</v>
      </c>
      <c r="E47" s="343">
        <v>16353660</v>
      </c>
      <c r="F47" s="222">
        <v>974734</v>
      </c>
      <c r="G47" s="344">
        <v>3.7630232709311429E-2</v>
      </c>
      <c r="H47" s="34"/>
    </row>
    <row r="48" spans="1:8" ht="10.5" customHeight="1" x14ac:dyDescent="0.2">
      <c r="B48" s="33" t="s">
        <v>323</v>
      </c>
      <c r="C48" s="30">
        <v>14600088.5</v>
      </c>
      <c r="D48" s="30">
        <v>7190647</v>
      </c>
      <c r="E48" s="343">
        <v>21790735.5</v>
      </c>
      <c r="F48" s="222">
        <v>2683284</v>
      </c>
      <c r="G48" s="344">
        <v>1.3373851107573387E-2</v>
      </c>
      <c r="H48" s="34"/>
    </row>
    <row r="49" spans="1:8" ht="10.5" customHeight="1" x14ac:dyDescent="0.2">
      <c r="B49" s="269" t="s">
        <v>195</v>
      </c>
      <c r="C49" s="30">
        <v>34392699.199999996</v>
      </c>
      <c r="D49" s="30">
        <v>21579417.030000001</v>
      </c>
      <c r="E49" s="343">
        <v>55972116.229999997</v>
      </c>
      <c r="F49" s="222">
        <v>11961636.35</v>
      </c>
      <c r="G49" s="344">
        <v>1.7437739074604774E-2</v>
      </c>
      <c r="H49" s="34"/>
    </row>
    <row r="50" spans="1:8" ht="10.5" customHeight="1" x14ac:dyDescent="0.2">
      <c r="B50" s="16" t="s">
        <v>196</v>
      </c>
      <c r="C50" s="30">
        <v>14426</v>
      </c>
      <c r="D50" s="30">
        <v>1042</v>
      </c>
      <c r="E50" s="343">
        <v>15468</v>
      </c>
      <c r="F50" s="222">
        <v>51</v>
      </c>
      <c r="G50" s="344">
        <v>-0.28817303267372296</v>
      </c>
      <c r="H50" s="34"/>
    </row>
    <row r="51" spans="1:8" s="28" customFormat="1" ht="10.5" customHeight="1" x14ac:dyDescent="0.2">
      <c r="A51" s="24"/>
      <c r="B51" s="16" t="s">
        <v>197</v>
      </c>
      <c r="C51" s="30">
        <v>9721</v>
      </c>
      <c r="D51" s="30">
        <v>720</v>
      </c>
      <c r="E51" s="343">
        <v>10441</v>
      </c>
      <c r="F51" s="222">
        <v>16</v>
      </c>
      <c r="G51" s="344">
        <v>-0.1921231816774992</v>
      </c>
      <c r="H51" s="27"/>
    </row>
    <row r="52" spans="1:8" ht="10.5" customHeight="1" x14ac:dyDescent="0.2">
      <c r="B52" s="16" t="s">
        <v>198</v>
      </c>
      <c r="C52" s="30">
        <v>61444.94</v>
      </c>
      <c r="D52" s="30">
        <v>841862.5</v>
      </c>
      <c r="E52" s="343">
        <v>903307.44</v>
      </c>
      <c r="F52" s="222"/>
      <c r="G52" s="344">
        <v>-0.10912387221341791</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965760</v>
      </c>
      <c r="D55" s="30">
        <v>103565</v>
      </c>
      <c r="E55" s="30">
        <v>1069325</v>
      </c>
      <c r="F55" s="222">
        <v>42</v>
      </c>
      <c r="G55" s="179">
        <v>0.10360404524949463</v>
      </c>
      <c r="H55" s="34"/>
    </row>
    <row r="56" spans="1:8" ht="10.5" customHeight="1" x14ac:dyDescent="0.2">
      <c r="B56" s="16" t="s">
        <v>23</v>
      </c>
      <c r="C56" s="30">
        <v>7759</v>
      </c>
      <c r="D56" s="30">
        <v>442</v>
      </c>
      <c r="E56" s="30">
        <v>8201</v>
      </c>
      <c r="F56" s="222"/>
      <c r="G56" s="179">
        <v>-0.13244472654183859</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2671934</v>
      </c>
      <c r="D59" s="30">
        <v>179333</v>
      </c>
      <c r="E59" s="30">
        <v>2851267</v>
      </c>
      <c r="F59" s="222">
        <v>73</v>
      </c>
      <c r="G59" s="179">
        <v>-1.1855582926352581E-2</v>
      </c>
      <c r="H59" s="36"/>
    </row>
    <row r="60" spans="1:8" s="28" customFormat="1" ht="10.5" customHeight="1" x14ac:dyDescent="0.2">
      <c r="A60" s="24"/>
      <c r="B60" s="16" t="s">
        <v>169</v>
      </c>
      <c r="C60" s="30">
        <v>776</v>
      </c>
      <c r="D60" s="30">
        <v>206</v>
      </c>
      <c r="E60" s="30">
        <v>982</v>
      </c>
      <c r="F60" s="222"/>
      <c r="G60" s="179">
        <v>0.80183486238532109</v>
      </c>
      <c r="H60" s="36"/>
    </row>
    <row r="61" spans="1:8" s="28" customFormat="1" ht="10.5" customHeight="1" x14ac:dyDescent="0.2">
      <c r="A61" s="24"/>
      <c r="B61" s="16" t="s">
        <v>199</v>
      </c>
      <c r="C61" s="30">
        <v>12274082.91</v>
      </c>
      <c r="D61" s="30">
        <v>321673.03999999998</v>
      </c>
      <c r="E61" s="30">
        <v>12595755.949999999</v>
      </c>
      <c r="F61" s="222">
        <v>249</v>
      </c>
      <c r="G61" s="179">
        <v>6.0517236388117901E-3</v>
      </c>
      <c r="H61" s="36"/>
    </row>
    <row r="62" spans="1:8" s="28" customFormat="1" ht="10.5" customHeight="1" x14ac:dyDescent="0.2">
      <c r="A62" s="24"/>
      <c r="B62" s="16" t="s">
        <v>200</v>
      </c>
      <c r="C62" s="30">
        <v>17280</v>
      </c>
      <c r="D62" s="30">
        <v>119158</v>
      </c>
      <c r="E62" s="30">
        <v>136438</v>
      </c>
      <c r="F62" s="222">
        <v>36</v>
      </c>
      <c r="G62" s="179">
        <v>6.7439640739175966E-2</v>
      </c>
      <c r="H62" s="36"/>
    </row>
    <row r="63" spans="1:8" s="28" customFormat="1" ht="10.5" customHeight="1" x14ac:dyDescent="0.2">
      <c r="A63" s="24"/>
      <c r="B63" s="16" t="s">
        <v>201</v>
      </c>
      <c r="C63" s="30">
        <v>1206210</v>
      </c>
      <c r="D63" s="30">
        <v>309504</v>
      </c>
      <c r="E63" s="30">
        <v>1515714</v>
      </c>
      <c r="F63" s="222">
        <v>19756</v>
      </c>
      <c r="G63" s="179">
        <v>9.6850800206504939E-3</v>
      </c>
      <c r="H63" s="36"/>
    </row>
    <row r="64" spans="1:8" s="28" customFormat="1" ht="10.5" customHeight="1" x14ac:dyDescent="0.2">
      <c r="A64" s="24"/>
      <c r="B64" s="16" t="s">
        <v>202</v>
      </c>
      <c r="C64" s="30">
        <v>13483633</v>
      </c>
      <c r="D64" s="30">
        <v>804961</v>
      </c>
      <c r="E64" s="30">
        <v>14288594</v>
      </c>
      <c r="F64" s="222">
        <v>8517</v>
      </c>
      <c r="G64" s="179">
        <v>8.3995456180199213E-3</v>
      </c>
      <c r="H64" s="36"/>
    </row>
    <row r="65" spans="1:8" s="28" customFormat="1" ht="10.5" customHeight="1" x14ac:dyDescent="0.2">
      <c r="A65" s="24"/>
      <c r="B65" s="16" t="s">
        <v>203</v>
      </c>
      <c r="C65" s="30">
        <v>3506645</v>
      </c>
      <c r="D65" s="30">
        <v>261798</v>
      </c>
      <c r="E65" s="30">
        <v>3768443</v>
      </c>
      <c r="F65" s="222">
        <v>24</v>
      </c>
      <c r="G65" s="179">
        <v>-3.1086436316206112E-2</v>
      </c>
      <c r="H65" s="36"/>
    </row>
    <row r="66" spans="1:8" s="28" customFormat="1" ht="10.5" customHeight="1" x14ac:dyDescent="0.2">
      <c r="A66" s="24"/>
      <c r="B66" s="16" t="s">
        <v>204</v>
      </c>
      <c r="C66" s="30">
        <v>4322368.55</v>
      </c>
      <c r="D66" s="30">
        <v>53437391.200000003</v>
      </c>
      <c r="E66" s="30">
        <v>57759759.75</v>
      </c>
      <c r="F66" s="222"/>
      <c r="G66" s="179">
        <v>1.6590124451223653E-2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3144075</v>
      </c>
      <c r="D69" s="30">
        <v>1212147</v>
      </c>
      <c r="E69" s="30">
        <v>4356222</v>
      </c>
      <c r="F69" s="222"/>
      <c r="G69" s="179">
        <v>0.1225105229998571</v>
      </c>
      <c r="H69" s="36"/>
    </row>
    <row r="70" spans="1:8" s="28" customFormat="1" ht="10.5" customHeight="1" x14ac:dyDescent="0.2">
      <c r="A70" s="24"/>
      <c r="B70" s="16" t="s">
        <v>23</v>
      </c>
      <c r="C70" s="30">
        <v>7271</v>
      </c>
      <c r="D70" s="30">
        <v>26903</v>
      </c>
      <c r="E70" s="30">
        <v>34174</v>
      </c>
      <c r="F70" s="222"/>
      <c r="G70" s="179">
        <v>3.272793206612068E-2</v>
      </c>
      <c r="H70" s="36"/>
    </row>
    <row r="71" spans="1:8" s="28" customFormat="1" ht="10.5" customHeight="1" x14ac:dyDescent="0.2">
      <c r="A71" s="24"/>
      <c r="B71" s="33" t="s">
        <v>193</v>
      </c>
      <c r="C71" s="30">
        <v>1300211.96</v>
      </c>
      <c r="D71" s="30">
        <v>639542.01</v>
      </c>
      <c r="E71" s="30">
        <v>1939753.97</v>
      </c>
      <c r="F71" s="222"/>
      <c r="G71" s="179">
        <v>6.8941837917668725E-2</v>
      </c>
      <c r="H71" s="36"/>
    </row>
    <row r="72" spans="1:8" ht="10.5" customHeight="1" x14ac:dyDescent="0.2">
      <c r="B72" s="33" t="s">
        <v>194</v>
      </c>
      <c r="C72" s="30">
        <v>2277566.5</v>
      </c>
      <c r="D72" s="30">
        <v>600814</v>
      </c>
      <c r="E72" s="30">
        <v>2878380.5</v>
      </c>
      <c r="F72" s="222"/>
      <c r="G72" s="179">
        <v>5.953072453781405E-2</v>
      </c>
      <c r="H72" s="34"/>
    </row>
    <row r="73" spans="1:8" ht="10.5" customHeight="1" x14ac:dyDescent="0.2">
      <c r="B73" s="33" t="s">
        <v>322</v>
      </c>
      <c r="C73" s="30">
        <v>33532</v>
      </c>
      <c r="D73" s="30">
        <v>23562</v>
      </c>
      <c r="E73" s="30">
        <v>57094</v>
      </c>
      <c r="F73" s="222"/>
      <c r="G73" s="179">
        <v>0.41632040484725197</v>
      </c>
      <c r="H73" s="34"/>
    </row>
    <row r="74" spans="1:8" ht="10.5" customHeight="1" x14ac:dyDescent="0.2">
      <c r="B74" s="33" t="s">
        <v>324</v>
      </c>
      <c r="C74" s="30">
        <v>39</v>
      </c>
      <c r="D74" s="30">
        <v>30</v>
      </c>
      <c r="E74" s="30">
        <v>69</v>
      </c>
      <c r="F74" s="222"/>
      <c r="G74" s="179">
        <v>0.40816326530612246</v>
      </c>
      <c r="H74" s="34"/>
    </row>
    <row r="75" spans="1:8" ht="10.5" customHeight="1" x14ac:dyDescent="0.2">
      <c r="B75" s="33" t="s">
        <v>325</v>
      </c>
      <c r="C75" s="30">
        <v>242</v>
      </c>
      <c r="D75" s="30">
        <v>8742</v>
      </c>
      <c r="E75" s="30">
        <v>8984</v>
      </c>
      <c r="F75" s="222"/>
      <c r="G75" s="179">
        <v>-0.34110744407774107</v>
      </c>
      <c r="H75" s="34"/>
    </row>
    <row r="76" spans="1:8" ht="10.5" customHeight="1" x14ac:dyDescent="0.2">
      <c r="B76" s="33" t="s">
        <v>320</v>
      </c>
      <c r="C76" s="30">
        <v>150351</v>
      </c>
      <c r="D76" s="30">
        <v>39650</v>
      </c>
      <c r="E76" s="30">
        <v>190001</v>
      </c>
      <c r="F76" s="222"/>
      <c r="G76" s="179">
        <v>6.604387589070293E-2</v>
      </c>
      <c r="H76" s="34"/>
    </row>
    <row r="77" spans="1:8" ht="10.5" customHeight="1" x14ac:dyDescent="0.2">
      <c r="B77" s="33" t="s">
        <v>321</v>
      </c>
      <c r="C77" s="30">
        <v>614135.5</v>
      </c>
      <c r="D77" s="30">
        <v>69241</v>
      </c>
      <c r="E77" s="30">
        <v>683376.5</v>
      </c>
      <c r="F77" s="222"/>
      <c r="G77" s="179">
        <v>0.11633641531625716</v>
      </c>
      <c r="H77" s="34"/>
    </row>
    <row r="78" spans="1:8" ht="10.5" customHeight="1" x14ac:dyDescent="0.2">
      <c r="B78" s="33" t="s">
        <v>323</v>
      </c>
      <c r="C78" s="30">
        <v>1479267</v>
      </c>
      <c r="D78" s="30">
        <v>459589</v>
      </c>
      <c r="E78" s="30">
        <v>1938856</v>
      </c>
      <c r="F78" s="222"/>
      <c r="G78" s="179">
        <v>3.5564038422866817E-2</v>
      </c>
      <c r="H78" s="34"/>
    </row>
    <row r="79" spans="1:8" ht="10.5" customHeight="1" x14ac:dyDescent="0.2">
      <c r="B79" s="16" t="s">
        <v>195</v>
      </c>
      <c r="C79" s="30">
        <v>3577778.46</v>
      </c>
      <c r="D79" s="30">
        <v>1240356.01</v>
      </c>
      <c r="E79" s="30">
        <v>4818134.47</v>
      </c>
      <c r="F79" s="222"/>
      <c r="G79" s="179">
        <v>6.3299587166367521E-2</v>
      </c>
      <c r="H79" s="34"/>
    </row>
    <row r="80" spans="1:8" ht="10.5" customHeight="1" x14ac:dyDescent="0.2">
      <c r="B80" s="16" t="s">
        <v>196</v>
      </c>
      <c r="C80" s="30">
        <v>3683</v>
      </c>
      <c r="D80" s="30">
        <v>359</v>
      </c>
      <c r="E80" s="30">
        <v>4042</v>
      </c>
      <c r="F80" s="222"/>
      <c r="G80" s="179">
        <v>0.2127212721272127</v>
      </c>
      <c r="H80" s="34"/>
    </row>
    <row r="81" spans="1:8" ht="10.5" customHeight="1" x14ac:dyDescent="0.2">
      <c r="B81" s="16" t="s">
        <v>197</v>
      </c>
      <c r="C81" s="30">
        <v>1484</v>
      </c>
      <c r="D81" s="30">
        <v>101</v>
      </c>
      <c r="E81" s="30">
        <v>1585</v>
      </c>
      <c r="F81" s="222"/>
      <c r="G81" s="179">
        <v>0.24509033778476041</v>
      </c>
      <c r="H81" s="34"/>
    </row>
    <row r="82" spans="1:8" s="28" customFormat="1" ht="10.5" customHeight="1" x14ac:dyDescent="0.2">
      <c r="A82" s="24"/>
      <c r="B82" s="16" t="s">
        <v>198</v>
      </c>
      <c r="C82" s="30">
        <v>2130</v>
      </c>
      <c r="D82" s="30">
        <v>25850</v>
      </c>
      <c r="E82" s="30">
        <v>27980</v>
      </c>
      <c r="F82" s="222"/>
      <c r="G82" s="179">
        <v>-0.40308059905277982</v>
      </c>
      <c r="H82" s="36"/>
    </row>
    <row r="83" spans="1:8" s="28" customFormat="1" ht="10.5" customHeight="1" x14ac:dyDescent="0.2">
      <c r="A83" s="24"/>
      <c r="B83" s="16" t="s">
        <v>200</v>
      </c>
      <c r="C83" s="46">
        <v>3173</v>
      </c>
      <c r="D83" s="46">
        <v>38334</v>
      </c>
      <c r="E83" s="46">
        <v>41507</v>
      </c>
      <c r="F83" s="222"/>
      <c r="G83" s="190">
        <v>-4.6999127519860351E-2</v>
      </c>
      <c r="H83" s="47"/>
    </row>
    <row r="84" spans="1:8" s="28" customFormat="1" ht="10.5" customHeight="1" x14ac:dyDescent="0.2">
      <c r="A84" s="24"/>
      <c r="B84" s="16" t="s">
        <v>201</v>
      </c>
      <c r="C84" s="46">
        <v>215880</v>
      </c>
      <c r="D84" s="46">
        <v>94241</v>
      </c>
      <c r="E84" s="345">
        <v>310121</v>
      </c>
      <c r="F84" s="222"/>
      <c r="G84" s="346">
        <v>-3.3743504375407518E-3</v>
      </c>
      <c r="H84" s="47"/>
    </row>
    <row r="85" spans="1:8" s="28" customFormat="1" ht="10.5" customHeight="1" x14ac:dyDescent="0.2">
      <c r="A85" s="24"/>
      <c r="B85" s="16" t="s">
        <v>202</v>
      </c>
      <c r="C85" s="46">
        <v>2430343</v>
      </c>
      <c r="D85" s="46">
        <v>180550</v>
      </c>
      <c r="E85" s="345">
        <v>2610893</v>
      </c>
      <c r="F85" s="222"/>
      <c r="G85" s="346">
        <v>3.4430392184441327E-2</v>
      </c>
      <c r="H85" s="47"/>
    </row>
    <row r="86" spans="1:8" s="28" customFormat="1" ht="10.5" customHeight="1" x14ac:dyDescent="0.2">
      <c r="A86" s="24"/>
      <c r="B86" s="16" t="s">
        <v>203</v>
      </c>
      <c r="C86" s="46">
        <v>719961</v>
      </c>
      <c r="D86" s="46">
        <v>71161</v>
      </c>
      <c r="E86" s="345">
        <v>791122</v>
      </c>
      <c r="F86" s="222"/>
      <c r="G86" s="346">
        <v>1.6007027475477109E-2</v>
      </c>
      <c r="H86" s="47"/>
    </row>
    <row r="87" spans="1:8" s="28" customFormat="1" ht="10.5" customHeight="1" x14ac:dyDescent="0.2">
      <c r="A87" s="24"/>
      <c r="B87" s="16" t="s">
        <v>204</v>
      </c>
      <c r="C87" s="46">
        <v>502127.92000000004</v>
      </c>
      <c r="D87" s="46">
        <v>5790129.75</v>
      </c>
      <c r="E87" s="345">
        <v>6292257.6699999999</v>
      </c>
      <c r="F87" s="222"/>
      <c r="G87" s="346">
        <v>6.7860528049017876E-2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61987004</v>
      </c>
      <c r="D90" s="46">
        <v>21017298</v>
      </c>
      <c r="E90" s="345">
        <v>83004302</v>
      </c>
      <c r="F90" s="222">
        <v>1891438</v>
      </c>
      <c r="G90" s="346">
        <v>-3.2936435812940257E-3</v>
      </c>
      <c r="H90" s="47"/>
    </row>
    <row r="91" spans="1:8" ht="10.5" customHeight="1" x14ac:dyDescent="0.2">
      <c r="B91" s="16" t="s">
        <v>23</v>
      </c>
      <c r="C91" s="348">
        <v>813007</v>
      </c>
      <c r="D91" s="46">
        <v>2420966</v>
      </c>
      <c r="E91" s="345">
        <v>3233973</v>
      </c>
      <c r="F91" s="222">
        <v>1361</v>
      </c>
      <c r="G91" s="346">
        <v>-0.11150706857799553</v>
      </c>
      <c r="H91" s="47"/>
    </row>
    <row r="92" spans="1:8" ht="10.5" customHeight="1" x14ac:dyDescent="0.2">
      <c r="B92" s="33" t="s">
        <v>193</v>
      </c>
      <c r="C92" s="348">
        <v>14703789.060000002</v>
      </c>
      <c r="D92" s="46">
        <v>6177988.0800000001</v>
      </c>
      <c r="E92" s="46">
        <v>20881777.140000004</v>
      </c>
      <c r="F92" s="222">
        <v>4986017.3499999996</v>
      </c>
      <c r="G92" s="190">
        <v>6.3686615840763405E-3</v>
      </c>
      <c r="H92" s="47"/>
    </row>
    <row r="93" spans="1:8" ht="10.5" customHeight="1" x14ac:dyDescent="0.2">
      <c r="B93" s="33" t="s">
        <v>194</v>
      </c>
      <c r="C93" s="348">
        <v>35785081.509999998</v>
      </c>
      <c r="D93" s="46">
        <v>16970055</v>
      </c>
      <c r="E93" s="46">
        <v>52755136.509999998</v>
      </c>
      <c r="F93" s="222">
        <v>6975934</v>
      </c>
      <c r="G93" s="190">
        <v>2.3791828291565453E-2</v>
      </c>
      <c r="H93" s="47"/>
    </row>
    <row r="94" spans="1:8" ht="10.5" customHeight="1" x14ac:dyDescent="0.2">
      <c r="B94" s="33" t="s">
        <v>322</v>
      </c>
      <c r="C94" s="348">
        <v>675180.51</v>
      </c>
      <c r="D94" s="46">
        <v>1554420</v>
      </c>
      <c r="E94" s="46">
        <v>2229600.5099999998</v>
      </c>
      <c r="F94" s="222">
        <v>1265290</v>
      </c>
      <c r="G94" s="190">
        <v>4.4015483229310925E-2</v>
      </c>
      <c r="H94" s="47"/>
    </row>
    <row r="95" spans="1:8" ht="10.5" customHeight="1" x14ac:dyDescent="0.2">
      <c r="B95" s="33" t="s">
        <v>324</v>
      </c>
      <c r="C95" s="348">
        <v>1794</v>
      </c>
      <c r="D95" s="46">
        <v>1028</v>
      </c>
      <c r="E95" s="46">
        <v>2822</v>
      </c>
      <c r="F95" s="222">
        <v>2335</v>
      </c>
      <c r="G95" s="190">
        <v>-0.12360248447204969</v>
      </c>
      <c r="H95" s="47"/>
    </row>
    <row r="96" spans="1:8" ht="10.5" customHeight="1" x14ac:dyDescent="0.2">
      <c r="B96" s="33" t="s">
        <v>325</v>
      </c>
      <c r="C96" s="348">
        <v>21249</v>
      </c>
      <c r="D96" s="46">
        <v>1865717</v>
      </c>
      <c r="E96" s="46">
        <v>1886966</v>
      </c>
      <c r="F96" s="222">
        <v>1849764</v>
      </c>
      <c r="G96" s="190">
        <v>4.9328212089346346E-2</v>
      </c>
      <c r="H96" s="47"/>
    </row>
    <row r="97" spans="2:8" ht="10.5" customHeight="1" x14ac:dyDescent="0.2">
      <c r="B97" s="33" t="s">
        <v>320</v>
      </c>
      <c r="C97" s="348">
        <v>5757891</v>
      </c>
      <c r="D97" s="46">
        <v>2111229</v>
      </c>
      <c r="E97" s="46">
        <v>7869120</v>
      </c>
      <c r="F97" s="222">
        <v>200527</v>
      </c>
      <c r="G97" s="190">
        <v>3.2139583447541309E-3</v>
      </c>
      <c r="H97" s="47"/>
    </row>
    <row r="98" spans="2:8" ht="10.5" customHeight="1" x14ac:dyDescent="0.2">
      <c r="B98" s="33" t="s">
        <v>321</v>
      </c>
      <c r="C98" s="348">
        <v>13249611.5</v>
      </c>
      <c r="D98" s="46">
        <v>3787425</v>
      </c>
      <c r="E98" s="46">
        <v>17037036.5</v>
      </c>
      <c r="F98" s="222">
        <v>974734</v>
      </c>
      <c r="G98" s="190">
        <v>4.0572975375449349E-2</v>
      </c>
      <c r="H98" s="47"/>
    </row>
    <row r="99" spans="2:8" ht="10.5" customHeight="1" x14ac:dyDescent="0.2">
      <c r="B99" s="33" t="s">
        <v>323</v>
      </c>
      <c r="C99" s="348">
        <v>16079355.5</v>
      </c>
      <c r="D99" s="46">
        <v>7650236</v>
      </c>
      <c r="E99" s="46">
        <v>23729591.5</v>
      </c>
      <c r="F99" s="222">
        <v>2683284</v>
      </c>
      <c r="G99" s="190">
        <v>1.5151189116296759E-2</v>
      </c>
      <c r="H99" s="47"/>
    </row>
    <row r="100" spans="2:8" ht="10.5" customHeight="1" x14ac:dyDescent="0.2">
      <c r="B100" s="16" t="s">
        <v>195</v>
      </c>
      <c r="C100" s="348">
        <v>50488870.57</v>
      </c>
      <c r="D100" s="46">
        <v>23148043.079999998</v>
      </c>
      <c r="E100" s="46">
        <v>73636913.649999991</v>
      </c>
      <c r="F100" s="222">
        <v>11961951.35</v>
      </c>
      <c r="G100" s="190">
        <v>1.8790025656995724E-2</v>
      </c>
      <c r="H100" s="47"/>
    </row>
    <row r="101" spans="2:8" ht="10.5" customHeight="1" x14ac:dyDescent="0.2">
      <c r="B101" s="16" t="s">
        <v>196</v>
      </c>
      <c r="C101" s="348">
        <v>18109</v>
      </c>
      <c r="D101" s="46">
        <v>1401</v>
      </c>
      <c r="E101" s="46">
        <v>19510</v>
      </c>
      <c r="F101" s="222">
        <v>51</v>
      </c>
      <c r="G101" s="190">
        <v>-0.22156166460519489</v>
      </c>
      <c r="H101" s="47"/>
    </row>
    <row r="102" spans="2:8" ht="10.5" customHeight="1" x14ac:dyDescent="0.2">
      <c r="B102" s="16" t="s">
        <v>197</v>
      </c>
      <c r="C102" s="348">
        <v>11205</v>
      </c>
      <c r="D102" s="46">
        <v>821</v>
      </c>
      <c r="E102" s="46">
        <v>12026</v>
      </c>
      <c r="F102" s="222">
        <v>16</v>
      </c>
      <c r="G102" s="190">
        <v>-0.15291963090793825</v>
      </c>
      <c r="H102" s="47"/>
    </row>
    <row r="103" spans="2:8" ht="10.5" customHeight="1" x14ac:dyDescent="0.2">
      <c r="B103" s="16" t="s">
        <v>198</v>
      </c>
      <c r="C103" s="348">
        <v>63574.94</v>
      </c>
      <c r="D103" s="46">
        <v>867712.5</v>
      </c>
      <c r="E103" s="46">
        <v>931287.44</v>
      </c>
      <c r="F103" s="222"/>
      <c r="G103" s="190">
        <v>-0.1221127141597117</v>
      </c>
      <c r="H103" s="47"/>
    </row>
    <row r="104" spans="2:8" ht="10.5" customHeight="1" x14ac:dyDescent="0.2">
      <c r="B104" s="16" t="s">
        <v>200</v>
      </c>
      <c r="C104" s="348">
        <v>20453</v>
      </c>
      <c r="D104" s="46">
        <v>157492</v>
      </c>
      <c r="E104" s="46">
        <v>177945</v>
      </c>
      <c r="F104" s="222">
        <v>36</v>
      </c>
      <c r="G104" s="190">
        <v>3.8355157201876544E-2</v>
      </c>
      <c r="H104" s="47"/>
    </row>
    <row r="105" spans="2:8" ht="10.5" customHeight="1" x14ac:dyDescent="0.2">
      <c r="B105" s="16" t="s">
        <v>201</v>
      </c>
      <c r="C105" s="348">
        <v>1422090</v>
      </c>
      <c r="D105" s="46">
        <v>403745</v>
      </c>
      <c r="E105" s="46">
        <v>1825835</v>
      </c>
      <c r="F105" s="222">
        <v>19756</v>
      </c>
      <c r="G105" s="190">
        <v>7.4428392812408983E-3</v>
      </c>
      <c r="H105" s="47"/>
    </row>
    <row r="106" spans="2:8" ht="10.5" customHeight="1" x14ac:dyDescent="0.2">
      <c r="B106" s="16" t="s">
        <v>202</v>
      </c>
      <c r="C106" s="348">
        <v>15913976</v>
      </c>
      <c r="D106" s="46">
        <v>985511</v>
      </c>
      <c r="E106" s="46">
        <v>16899487</v>
      </c>
      <c r="F106" s="222">
        <v>8517</v>
      </c>
      <c r="G106" s="190">
        <v>1.2335290594275072E-2</v>
      </c>
      <c r="H106" s="47"/>
    </row>
    <row r="107" spans="2:8" ht="10.5" customHeight="1" x14ac:dyDescent="0.2">
      <c r="B107" s="16" t="s">
        <v>203</v>
      </c>
      <c r="C107" s="348">
        <v>4226606</v>
      </c>
      <c r="D107" s="46">
        <v>332959</v>
      </c>
      <c r="E107" s="46">
        <v>4559565</v>
      </c>
      <c r="F107" s="222">
        <v>24</v>
      </c>
      <c r="G107" s="190">
        <v>-2.3230899182456244E-2</v>
      </c>
      <c r="H107" s="47"/>
    </row>
    <row r="108" spans="2:8" ht="10.5" customHeight="1" x14ac:dyDescent="0.2">
      <c r="B108" s="16" t="s">
        <v>204</v>
      </c>
      <c r="C108" s="348">
        <v>4824496.47</v>
      </c>
      <c r="D108" s="46">
        <v>59227520.950000003</v>
      </c>
      <c r="E108" s="46">
        <v>64052017.420000002</v>
      </c>
      <c r="F108" s="222"/>
      <c r="G108" s="190">
        <v>2.1407660787777338E-2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31.3.2024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57469926.299998224</v>
      </c>
      <c r="D119" s="238">
        <v>196605962.84000143</v>
      </c>
      <c r="E119" s="238">
        <v>254075889.13999966</v>
      </c>
      <c r="F119" s="222">
        <v>612050.42000000831</v>
      </c>
      <c r="G119" s="239">
        <v>-1.3000905471660218E-2</v>
      </c>
      <c r="H119" s="20"/>
    </row>
    <row r="120" spans="1:8" ht="10.5" customHeight="1" x14ac:dyDescent="0.2">
      <c r="A120" s="2"/>
      <c r="B120" s="37" t="s">
        <v>206</v>
      </c>
      <c r="C120" s="238">
        <v>1451856.1600000001</v>
      </c>
      <c r="D120" s="238">
        <v>15618847.189999999</v>
      </c>
      <c r="E120" s="238">
        <v>17070703.350000001</v>
      </c>
      <c r="F120" s="222"/>
      <c r="G120" s="239"/>
      <c r="H120" s="20"/>
    </row>
    <row r="121" spans="1:8" ht="10.5" customHeight="1" x14ac:dyDescent="0.2">
      <c r="A121" s="2"/>
      <c r="B121" s="37" t="s">
        <v>226</v>
      </c>
      <c r="C121" s="238">
        <v>4071941.9399999995</v>
      </c>
      <c r="D121" s="238">
        <v>29278058.430000018</v>
      </c>
      <c r="E121" s="238">
        <v>33350000.370000016</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62999188.399998218</v>
      </c>
      <c r="D126" s="238">
        <v>241510073.46000144</v>
      </c>
      <c r="E126" s="238">
        <v>304509261.85999966</v>
      </c>
      <c r="F126" s="222">
        <v>612050.42000000831</v>
      </c>
      <c r="G126" s="239">
        <v>-0.20300088809635197</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49102174.800004221</v>
      </c>
      <c r="D129" s="238">
        <v>115445090.98001163</v>
      </c>
      <c r="E129" s="238">
        <v>164547265.78001586</v>
      </c>
      <c r="F129" s="222">
        <v>228577.09999999913</v>
      </c>
      <c r="G129" s="239">
        <v>1.0846138176752174E-2</v>
      </c>
      <c r="H129" s="20"/>
    </row>
    <row r="130" spans="1:8" ht="10.5" customHeight="1" x14ac:dyDescent="0.2">
      <c r="A130" s="2"/>
      <c r="B130" s="37" t="s">
        <v>207</v>
      </c>
      <c r="C130" s="238">
        <v>2175477.4999998962</v>
      </c>
      <c r="D130" s="238">
        <v>14544383.650000669</v>
      </c>
      <c r="E130" s="238">
        <v>16719861.150000563</v>
      </c>
      <c r="F130" s="222">
        <v>8802331.8700004928</v>
      </c>
      <c r="G130" s="239">
        <v>-8.9623770515370071E-2</v>
      </c>
      <c r="H130" s="20"/>
    </row>
    <row r="131" spans="1:8" ht="10.5" customHeight="1" x14ac:dyDescent="0.2">
      <c r="A131" s="2"/>
      <c r="B131" s="37" t="s">
        <v>208</v>
      </c>
      <c r="C131" s="238">
        <v>310678851.53993529</v>
      </c>
      <c r="D131" s="238">
        <v>113757679.1600119</v>
      </c>
      <c r="E131" s="238">
        <v>424436530.69994718</v>
      </c>
      <c r="F131" s="222">
        <v>2650263.4899999751</v>
      </c>
      <c r="G131" s="239">
        <v>2.8136435649615876E-2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361956509.83993942</v>
      </c>
      <c r="D135" s="238">
        <v>243747596.79002419</v>
      </c>
      <c r="E135" s="238">
        <v>605704106.62996364</v>
      </c>
      <c r="F135" s="222">
        <v>11681172.460000468</v>
      </c>
      <c r="G135" s="239">
        <v>1.9756837351117218E-2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72858710.209999278</v>
      </c>
      <c r="D138" s="238">
        <v>33457730.170000114</v>
      </c>
      <c r="E138" s="238">
        <v>106316440.37999938</v>
      </c>
      <c r="F138" s="222">
        <v>173290.89999999994</v>
      </c>
      <c r="G138" s="239">
        <v>1.4594024870844713E-2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72858710.209999278</v>
      </c>
      <c r="D141" s="238">
        <v>33457888.170000114</v>
      </c>
      <c r="E141" s="238">
        <v>106316598.37999938</v>
      </c>
      <c r="F141" s="222">
        <v>173290.89999999994</v>
      </c>
      <c r="G141" s="239">
        <v>1.4593867312008069E-2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23012417.069999825</v>
      </c>
      <c r="D144" s="238">
        <v>3805030.5599999931</v>
      </c>
      <c r="E144" s="238">
        <v>26817447.629999816</v>
      </c>
      <c r="F144" s="222">
        <v>5897.65</v>
      </c>
      <c r="G144" s="239">
        <v>9.7582682617125327E-2</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23012417.069999825</v>
      </c>
      <c r="D147" s="55">
        <v>3805030.5599999931</v>
      </c>
      <c r="E147" s="55">
        <v>26817447.629999816</v>
      </c>
      <c r="F147" s="222">
        <v>5897.65</v>
      </c>
      <c r="G147" s="182">
        <v>9.7582682617125327E-2</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380167.05000000127</v>
      </c>
      <c r="D150" s="55">
        <v>46703.809999999947</v>
      </c>
      <c r="E150" s="55">
        <v>426870.86000000115</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380167.05000000127</v>
      </c>
      <c r="D152" s="55">
        <v>46750.809999999947</v>
      </c>
      <c r="E152" s="55">
        <v>426917.86000000115</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4305</v>
      </c>
      <c r="D155" s="55">
        <v>26660.3</v>
      </c>
      <c r="E155" s="55">
        <v>30965.3</v>
      </c>
      <c r="F155" s="222"/>
      <c r="G155" s="182">
        <v>-3.8276025927317825E-2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4305</v>
      </c>
      <c r="D157" s="55">
        <v>26660.3</v>
      </c>
      <c r="E157" s="55">
        <v>30965.3</v>
      </c>
      <c r="F157" s="222"/>
      <c r="G157" s="182">
        <v>-3.8276025927317825E-2</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53.6</v>
      </c>
      <c r="D160" s="55"/>
      <c r="E160" s="55">
        <v>53.6</v>
      </c>
      <c r="F160" s="222"/>
      <c r="G160" s="182">
        <v>2.0952380952381056E-2</v>
      </c>
      <c r="H160" s="59"/>
    </row>
    <row r="161" spans="1:8" s="60" customFormat="1" ht="15" customHeight="1" x14ac:dyDescent="0.2">
      <c r="A161" s="24"/>
      <c r="B161" s="37" t="s">
        <v>205</v>
      </c>
      <c r="C161" s="55">
        <v>1116109.2400000081</v>
      </c>
      <c r="D161" s="55">
        <v>3238164.2599999895</v>
      </c>
      <c r="E161" s="55">
        <v>4354273.4999999981</v>
      </c>
      <c r="F161" s="222"/>
      <c r="G161" s="182">
        <v>-4.2169255074656853E-2</v>
      </c>
      <c r="H161" s="59"/>
    </row>
    <row r="162" spans="1:8" s="57" customFormat="1" ht="10.5" customHeight="1" x14ac:dyDescent="0.2">
      <c r="A162" s="6"/>
      <c r="B162" s="37" t="s">
        <v>206</v>
      </c>
      <c r="C162" s="55">
        <v>15753.64</v>
      </c>
      <c r="D162" s="55">
        <v>115190.19</v>
      </c>
      <c r="E162" s="55">
        <v>130943.83</v>
      </c>
      <c r="F162" s="222"/>
      <c r="G162" s="182"/>
      <c r="H162" s="56"/>
    </row>
    <row r="163" spans="1:8" s="57" customFormat="1" ht="10.5" customHeight="1" x14ac:dyDescent="0.2">
      <c r="A163" s="6"/>
      <c r="B163" s="37" t="s">
        <v>127</v>
      </c>
      <c r="C163" s="55">
        <v>86788.399999999965</v>
      </c>
      <c r="D163" s="55">
        <v>520363.54999999993</v>
      </c>
      <c r="E163" s="55">
        <v>607151.94999999984</v>
      </c>
      <c r="F163" s="222"/>
      <c r="G163" s="182"/>
      <c r="H163" s="56"/>
    </row>
    <row r="164" spans="1:8" s="57" customFormat="1" ht="10.5" customHeight="1" x14ac:dyDescent="0.2">
      <c r="A164" s="6"/>
      <c r="B164" s="37" t="s">
        <v>207</v>
      </c>
      <c r="C164" s="55">
        <v>133747.29999999993</v>
      </c>
      <c r="D164" s="55">
        <v>192860.85999999987</v>
      </c>
      <c r="E164" s="55">
        <v>326608.1599999998</v>
      </c>
      <c r="F164" s="222"/>
      <c r="G164" s="182">
        <v>3.7145126447885479E-2</v>
      </c>
      <c r="H164" s="56"/>
    </row>
    <row r="165" spans="1:8" s="57" customFormat="1" ht="10.5" customHeight="1" x14ac:dyDescent="0.2">
      <c r="A165" s="6"/>
      <c r="B165" s="37" t="s">
        <v>208</v>
      </c>
      <c r="C165" s="55">
        <v>12874.849999999997</v>
      </c>
      <c r="D165" s="55">
        <v>72227.86000000003</v>
      </c>
      <c r="E165" s="55">
        <v>85102.710000000021</v>
      </c>
      <c r="F165" s="222"/>
      <c r="G165" s="182">
        <v>-0.24656396300047423</v>
      </c>
      <c r="H165" s="56"/>
    </row>
    <row r="166" spans="1:8" s="57" customFormat="1" ht="10.5" customHeight="1" x14ac:dyDescent="0.2">
      <c r="A166" s="6"/>
      <c r="B166" s="37" t="s">
        <v>209</v>
      </c>
      <c r="C166" s="55">
        <v>642046.00000000023</v>
      </c>
      <c r="D166" s="55">
        <v>299306.90000000008</v>
      </c>
      <c r="E166" s="55">
        <v>941352.90000000037</v>
      </c>
      <c r="F166" s="222"/>
      <c r="G166" s="182">
        <v>0.10478256770089289</v>
      </c>
      <c r="H166" s="56"/>
    </row>
    <row r="167" spans="1:8" s="57" customFormat="1" ht="10.5" customHeight="1" x14ac:dyDescent="0.2">
      <c r="A167" s="6"/>
      <c r="B167" s="37" t="s">
        <v>210</v>
      </c>
      <c r="C167" s="55">
        <v>125661.70000000007</v>
      </c>
      <c r="D167" s="55">
        <v>40396.9</v>
      </c>
      <c r="E167" s="55">
        <v>166058.60000000006</v>
      </c>
      <c r="F167" s="222"/>
      <c r="G167" s="182">
        <v>-5.1063619446216291E-2</v>
      </c>
      <c r="H167" s="56"/>
    </row>
    <row r="168" spans="1:8" s="57" customFormat="1" ht="10.5" customHeight="1" x14ac:dyDescent="0.2">
      <c r="A168" s="6"/>
      <c r="B168" s="37" t="s">
        <v>211</v>
      </c>
      <c r="C168" s="55">
        <v>6841984.3399999971</v>
      </c>
      <c r="D168" s="55">
        <v>819588.68000000098</v>
      </c>
      <c r="E168" s="55">
        <v>7661573.0199999977</v>
      </c>
      <c r="F168" s="222"/>
      <c r="G168" s="182">
        <v>-7.3958667048193427E-2</v>
      </c>
      <c r="H168" s="56"/>
    </row>
    <row r="169" spans="1:8" s="57" customFormat="1" ht="10.5" customHeight="1" x14ac:dyDescent="0.2">
      <c r="A169" s="6"/>
      <c r="B169" s="37" t="s">
        <v>212</v>
      </c>
      <c r="C169" s="55">
        <v>718.4</v>
      </c>
      <c r="D169" s="55">
        <v>64.2</v>
      </c>
      <c r="E169" s="55">
        <v>782.6</v>
      </c>
      <c r="F169" s="222"/>
      <c r="G169" s="182"/>
      <c r="H169" s="56"/>
    </row>
    <row r="170" spans="1:8" s="57" customFormat="1" ht="10.5" customHeight="1" x14ac:dyDescent="0.2">
      <c r="A170" s="6"/>
      <c r="B170" s="35" t="s">
        <v>234</v>
      </c>
      <c r="C170" s="55">
        <v>8977739.4700000044</v>
      </c>
      <c r="D170" s="55">
        <v>5299104.3999999911</v>
      </c>
      <c r="E170" s="55">
        <v>14276843.869999995</v>
      </c>
      <c r="F170" s="222"/>
      <c r="G170" s="182">
        <v>-0.11389726029043667</v>
      </c>
      <c r="H170" s="56"/>
    </row>
    <row r="171" spans="1:8" s="57" customFormat="1" ht="9" x14ac:dyDescent="0.15">
      <c r="A171" s="6"/>
      <c r="B171" s="264"/>
      <c r="C171" s="55"/>
      <c r="D171" s="55"/>
      <c r="E171" s="55"/>
      <c r="F171" s="222"/>
      <c r="G171" s="182"/>
      <c r="H171" s="56"/>
    </row>
    <row r="172" spans="1:8" s="57" customFormat="1" x14ac:dyDescent="0.2">
      <c r="A172" s="6"/>
      <c r="B172" s="35" t="s">
        <v>233</v>
      </c>
      <c r="C172" s="55">
        <v>530430780.03993666</v>
      </c>
      <c r="D172" s="55">
        <v>527912850.49002576</v>
      </c>
      <c r="E172" s="55">
        <v>1058343630.5299624</v>
      </c>
      <c r="F172" s="222">
        <v>12472411.430000475</v>
      </c>
      <c r="G172" s="182">
        <v>-5.6465469215259412E-2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1059338.3000000145</v>
      </c>
      <c r="D176" s="55">
        <v>711304.39000000467</v>
      </c>
      <c r="E176" s="55">
        <v>1770642.6900000193</v>
      </c>
      <c r="F176" s="222">
        <v>143586.71999999988</v>
      </c>
      <c r="G176" s="182">
        <v>-3.6283880715836325E-2</v>
      </c>
      <c r="H176" s="59"/>
    </row>
    <row r="177" spans="1:8" s="60" customFormat="1" ht="10.5" customHeight="1" x14ac:dyDescent="0.2">
      <c r="A177" s="24"/>
      <c r="B177" s="37" t="s">
        <v>214</v>
      </c>
      <c r="C177" s="55">
        <v>2694074762.4699998</v>
      </c>
      <c r="D177" s="55">
        <v>1748382755.6600001</v>
      </c>
      <c r="E177" s="55">
        <v>4442457518.1300001</v>
      </c>
      <c r="F177" s="222">
        <v>248600354.18000001</v>
      </c>
      <c r="G177" s="182">
        <v>-3.6068065390497339E-2</v>
      </c>
      <c r="H177" s="59"/>
    </row>
    <row r="178" spans="1:8" s="60" customFormat="1" ht="10.5" customHeight="1" x14ac:dyDescent="0.2">
      <c r="A178" s="24"/>
      <c r="B178" s="37" t="s">
        <v>215</v>
      </c>
      <c r="C178" s="55">
        <v>552109.90000000014</v>
      </c>
      <c r="D178" s="55">
        <v>168267.15</v>
      </c>
      <c r="E178" s="55">
        <v>720377.05</v>
      </c>
      <c r="F178" s="222">
        <v>21589.25</v>
      </c>
      <c r="G178" s="182">
        <v>-0.70559527466833427</v>
      </c>
      <c r="H178" s="59"/>
    </row>
    <row r="179" spans="1:8" s="60" customFormat="1" ht="10.5" customHeight="1" x14ac:dyDescent="0.2">
      <c r="A179" s="24"/>
      <c r="B179" s="37" t="s">
        <v>216</v>
      </c>
      <c r="C179" s="55">
        <v>823750.86</v>
      </c>
      <c r="D179" s="55">
        <v>497834.67000000004</v>
      </c>
      <c r="E179" s="55">
        <v>1321585.53</v>
      </c>
      <c r="F179" s="222">
        <v>50476.659999999996</v>
      </c>
      <c r="G179" s="182">
        <v>-9.7626351685653923E-2</v>
      </c>
      <c r="H179" s="59"/>
    </row>
    <row r="180" spans="1:8" s="60" customFormat="1" ht="10.5" customHeight="1" x14ac:dyDescent="0.2">
      <c r="A180" s="24"/>
      <c r="B180" s="37" t="s">
        <v>217</v>
      </c>
      <c r="C180" s="55">
        <v>4923913.0699998336</v>
      </c>
      <c r="D180" s="55">
        <v>3243875.3599999915</v>
      </c>
      <c r="E180" s="55">
        <v>8167788.4299998246</v>
      </c>
      <c r="F180" s="222">
        <v>369261.49999999767</v>
      </c>
      <c r="G180" s="182">
        <v>-9.5587514072584479E-2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2701433874.5999994</v>
      </c>
      <c r="D186" s="166">
        <v>1753004037.23</v>
      </c>
      <c r="E186" s="166">
        <v>4454437911.8299999</v>
      </c>
      <c r="F186" s="342">
        <v>249185268.31</v>
      </c>
      <c r="G186" s="194">
        <v>-3.6558247091761809E-2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43055175.106467247</v>
      </c>
      <c r="E189" s="55">
        <v>43055175.106467247</v>
      </c>
      <c r="F189" s="222"/>
      <c r="G189" s="185">
        <v>-3.8087339205605475E-2</v>
      </c>
      <c r="H189" s="69"/>
    </row>
    <row r="190" spans="1:8" ht="10.5" hidden="1" customHeight="1" x14ac:dyDescent="0.2">
      <c r="A190" s="2"/>
      <c r="B190" s="82" t="s">
        <v>81</v>
      </c>
      <c r="C190" s="55"/>
      <c r="D190" s="55">
        <v>29968261.300864168</v>
      </c>
      <c r="E190" s="55">
        <v>29968261.300864168</v>
      </c>
      <c r="F190" s="222"/>
      <c r="G190" s="185">
        <v>3.6427267824867604E-2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79453520.407331407</v>
      </c>
      <c r="E192" s="377">
        <v>79453520.407331407</v>
      </c>
      <c r="F192" s="393"/>
      <c r="G192" s="394">
        <v>5.8268186760526142E-3</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B207" sqref="B207"/>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31.3.2024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241398</v>
      </c>
      <c r="D10" s="222">
        <v>1327</v>
      </c>
      <c r="E10" s="179">
        <v>-0.12923123539087522</v>
      </c>
      <c r="F10" s="20"/>
    </row>
    <row r="11" spans="1:6" ht="10.5" customHeight="1" x14ac:dyDescent="0.2">
      <c r="B11" s="16" t="s">
        <v>23</v>
      </c>
      <c r="C11" s="30">
        <v>2491</v>
      </c>
      <c r="D11" s="222"/>
      <c r="E11" s="179">
        <v>-0.21444339325134032</v>
      </c>
      <c r="F11" s="20"/>
    </row>
    <row r="12" spans="1:6" ht="10.5" customHeight="1" x14ac:dyDescent="0.2">
      <c r="B12" s="16" t="s">
        <v>218</v>
      </c>
      <c r="C12" s="30">
        <v>536.69999999999993</v>
      </c>
      <c r="D12" s="222"/>
      <c r="E12" s="179">
        <v>-0.25644222776392356</v>
      </c>
      <c r="F12" s="20"/>
    </row>
    <row r="13" spans="1:6" ht="10.5" customHeight="1" x14ac:dyDescent="0.2">
      <c r="B13" s="33" t="s">
        <v>193</v>
      </c>
      <c r="C13" s="30">
        <v>17631</v>
      </c>
      <c r="D13" s="222">
        <v>205</v>
      </c>
      <c r="E13" s="179">
        <v>-9.0529247910863475E-2</v>
      </c>
      <c r="F13" s="20"/>
    </row>
    <row r="14" spans="1:6" x14ac:dyDescent="0.2">
      <c r="B14" s="33" t="s">
        <v>194</v>
      </c>
      <c r="C14" s="30">
        <v>251</v>
      </c>
      <c r="D14" s="222">
        <v>6</v>
      </c>
      <c r="E14" s="179">
        <v>0.10087719298245612</v>
      </c>
      <c r="F14" s="20"/>
    </row>
    <row r="15" spans="1:6" x14ac:dyDescent="0.2">
      <c r="B15" s="33" t="s">
        <v>322</v>
      </c>
      <c r="C15" s="30">
        <v>5</v>
      </c>
      <c r="D15" s="222">
        <v>4</v>
      </c>
      <c r="E15" s="179">
        <v>-0.44444444444444442</v>
      </c>
      <c r="F15" s="20"/>
    </row>
    <row r="16" spans="1:6" x14ac:dyDescent="0.2">
      <c r="B16" s="33" t="s">
        <v>324</v>
      </c>
      <c r="C16" s="30"/>
      <c r="D16" s="222"/>
      <c r="E16" s="179"/>
      <c r="F16" s="20"/>
    </row>
    <row r="17" spans="1:6" x14ac:dyDescent="0.2">
      <c r="B17" s="33" t="s">
        <v>325</v>
      </c>
      <c r="C17" s="30">
        <v>11554</v>
      </c>
      <c r="D17" s="222">
        <v>95</v>
      </c>
      <c r="E17" s="179">
        <v>-0.1054506039021369</v>
      </c>
      <c r="F17" s="20"/>
    </row>
    <row r="18" spans="1:6" x14ac:dyDescent="0.2">
      <c r="B18" s="33" t="s">
        <v>320</v>
      </c>
      <c r="C18" s="30">
        <v>12</v>
      </c>
      <c r="D18" s="222">
        <v>0</v>
      </c>
      <c r="E18" s="179">
        <v>-0.25</v>
      </c>
      <c r="F18" s="20"/>
    </row>
    <row r="19" spans="1:6" x14ac:dyDescent="0.2">
      <c r="B19" s="33" t="s">
        <v>321</v>
      </c>
      <c r="C19" s="30">
        <v>5809</v>
      </c>
      <c r="D19" s="222">
        <v>100</v>
      </c>
      <c r="E19" s="179">
        <v>-6.5626507962039615E-2</v>
      </c>
      <c r="F19" s="20"/>
    </row>
    <row r="20" spans="1:6" x14ac:dyDescent="0.2">
      <c r="B20" s="33" t="s">
        <v>323</v>
      </c>
      <c r="C20" s="30">
        <v>18167.7</v>
      </c>
      <c r="D20" s="222">
        <v>205</v>
      </c>
      <c r="E20" s="179">
        <v>-9.6484946140303673E-2</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511243</v>
      </c>
      <c r="D23" s="222">
        <v>76557</v>
      </c>
      <c r="E23" s="179">
        <v>-0.11122333850815602</v>
      </c>
      <c r="F23" s="20"/>
    </row>
    <row r="24" spans="1:6" ht="10.5" customHeight="1" x14ac:dyDescent="0.2">
      <c r="B24" s="16" t="s">
        <v>23</v>
      </c>
      <c r="C24" s="30">
        <v>16</v>
      </c>
      <c r="D24" s="222"/>
      <c r="E24" s="179"/>
      <c r="F24" s="34"/>
    </row>
    <row r="25" spans="1:6" ht="10.5" customHeight="1" x14ac:dyDescent="0.2">
      <c r="B25" s="33" t="s">
        <v>193</v>
      </c>
      <c r="C25" s="30">
        <v>9998</v>
      </c>
      <c r="D25" s="222">
        <v>1925</v>
      </c>
      <c r="E25" s="179">
        <v>-0.19454111884506309</v>
      </c>
      <c r="F25" s="34"/>
    </row>
    <row r="26" spans="1:6" ht="10.5" customHeight="1" x14ac:dyDescent="0.2">
      <c r="B26" s="33" t="s">
        <v>194</v>
      </c>
      <c r="C26" s="30">
        <v>293563</v>
      </c>
      <c r="D26" s="222">
        <v>67139</v>
      </c>
      <c r="E26" s="179">
        <v>-6.749594598672537E-2</v>
      </c>
      <c r="F26" s="34"/>
    </row>
    <row r="27" spans="1:6" ht="10.5" customHeight="1" x14ac:dyDescent="0.2">
      <c r="B27" s="33" t="s">
        <v>322</v>
      </c>
      <c r="C27" s="30">
        <v>1795</v>
      </c>
      <c r="D27" s="222">
        <v>1104</v>
      </c>
      <c r="E27" s="179">
        <v>-6.8500259470679836E-2</v>
      </c>
      <c r="F27" s="34"/>
    </row>
    <row r="28" spans="1:6" ht="10.5" customHeight="1" x14ac:dyDescent="0.2">
      <c r="B28" s="33" t="s">
        <v>324</v>
      </c>
      <c r="C28" s="30">
        <v>23743</v>
      </c>
      <c r="D28" s="222">
        <v>23215</v>
      </c>
      <c r="E28" s="179">
        <v>-9.1663797390871826E-2</v>
      </c>
      <c r="F28" s="34"/>
    </row>
    <row r="29" spans="1:6" ht="10.5" customHeight="1" x14ac:dyDescent="0.2">
      <c r="B29" s="33" t="s">
        <v>325</v>
      </c>
      <c r="C29" s="30">
        <v>25502</v>
      </c>
      <c r="D29" s="222">
        <v>23603</v>
      </c>
      <c r="E29" s="179">
        <v>-6.4661654135338309E-2</v>
      </c>
      <c r="F29" s="34"/>
    </row>
    <row r="30" spans="1:6" ht="10.5" customHeight="1" x14ac:dyDescent="0.2">
      <c r="B30" s="33" t="s">
        <v>320</v>
      </c>
      <c r="C30" s="30">
        <v>178885</v>
      </c>
      <c r="D30" s="222">
        <v>3433</v>
      </c>
      <c r="E30" s="179">
        <v>-6.5201032597903441E-2</v>
      </c>
      <c r="F30" s="34"/>
    </row>
    <row r="31" spans="1:6" ht="10.5" customHeight="1" x14ac:dyDescent="0.2">
      <c r="B31" s="33" t="s">
        <v>321</v>
      </c>
      <c r="C31" s="30">
        <v>8093</v>
      </c>
      <c r="D31" s="222">
        <v>1165</v>
      </c>
      <c r="E31" s="179">
        <v>-9.5459552074409482E-3</v>
      </c>
      <c r="F31" s="34"/>
    </row>
    <row r="32" spans="1:6" ht="10.5" customHeight="1" x14ac:dyDescent="0.2">
      <c r="B32" s="33" t="s">
        <v>323</v>
      </c>
      <c r="C32" s="30">
        <v>55545</v>
      </c>
      <c r="D32" s="222">
        <v>14619</v>
      </c>
      <c r="E32" s="179">
        <v>-7.3439259351932962E-2</v>
      </c>
      <c r="F32" s="34"/>
    </row>
    <row r="33" spans="1:6" ht="10.5" customHeight="1" x14ac:dyDescent="0.2">
      <c r="B33" s="16" t="s">
        <v>195</v>
      </c>
      <c r="C33" s="30">
        <v>303561</v>
      </c>
      <c r="D33" s="222">
        <v>69064</v>
      </c>
      <c r="E33" s="179">
        <v>-7.2315228422828004E-2</v>
      </c>
      <c r="F33" s="34"/>
    </row>
    <row r="34" spans="1:6" ht="10.5" customHeight="1" x14ac:dyDescent="0.2">
      <c r="B34" s="16" t="s">
        <v>196</v>
      </c>
      <c r="C34" s="30">
        <v>10</v>
      </c>
      <c r="D34" s="222"/>
      <c r="E34" s="179">
        <v>-0.54545454545454541</v>
      </c>
      <c r="F34" s="34"/>
    </row>
    <row r="35" spans="1:6" ht="10.5" customHeight="1" x14ac:dyDescent="0.2">
      <c r="B35" s="16" t="s">
        <v>197</v>
      </c>
      <c r="C35" s="30">
        <v>3</v>
      </c>
      <c r="D35" s="222"/>
      <c r="E35" s="179">
        <v>-0.4</v>
      </c>
      <c r="F35" s="34"/>
    </row>
    <row r="36" spans="1:6" ht="10.5" customHeight="1" x14ac:dyDescent="0.2">
      <c r="B36" s="16" t="s">
        <v>198</v>
      </c>
      <c r="C36" s="30">
        <v>90</v>
      </c>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752641</v>
      </c>
      <c r="D39" s="222">
        <v>77884</v>
      </c>
      <c r="E39" s="179">
        <v>-0.1170796942911273</v>
      </c>
      <c r="F39" s="34"/>
    </row>
    <row r="40" spans="1:6" ht="10.5" customHeight="1" x14ac:dyDescent="0.2">
      <c r="B40" s="16" t="s">
        <v>23</v>
      </c>
      <c r="C40" s="30">
        <v>2507</v>
      </c>
      <c r="D40" s="222"/>
      <c r="E40" s="179">
        <v>-0.25519904931669635</v>
      </c>
      <c r="F40" s="34"/>
    </row>
    <row r="41" spans="1:6" s="28" customFormat="1" ht="10.5" customHeight="1" x14ac:dyDescent="0.2">
      <c r="A41" s="24"/>
      <c r="B41" s="33" t="s">
        <v>193</v>
      </c>
      <c r="C41" s="30">
        <v>10534.7</v>
      </c>
      <c r="D41" s="222">
        <v>1925</v>
      </c>
      <c r="E41" s="179">
        <v>-0.1979428380003958</v>
      </c>
      <c r="F41" s="27"/>
    </row>
    <row r="42" spans="1:6" ht="10.5" customHeight="1" x14ac:dyDescent="0.2">
      <c r="B42" s="33" t="s">
        <v>194</v>
      </c>
      <c r="C42" s="343">
        <v>311194</v>
      </c>
      <c r="D42" s="222">
        <v>67344</v>
      </c>
      <c r="E42" s="344">
        <v>-6.8832052902849328E-2</v>
      </c>
      <c r="F42" s="34"/>
    </row>
    <row r="43" spans="1:6" ht="10.5" customHeight="1" x14ac:dyDescent="0.2">
      <c r="B43" s="33" t="s">
        <v>322</v>
      </c>
      <c r="C43" s="343">
        <v>2046</v>
      </c>
      <c r="D43" s="222">
        <v>1110</v>
      </c>
      <c r="E43" s="344">
        <v>-5.0580046403712275E-2</v>
      </c>
      <c r="F43" s="34"/>
    </row>
    <row r="44" spans="1:6" ht="10.5" customHeight="1" x14ac:dyDescent="0.2">
      <c r="B44" s="33" t="s">
        <v>324</v>
      </c>
      <c r="C44" s="343">
        <v>23748</v>
      </c>
      <c r="D44" s="222">
        <v>23219</v>
      </c>
      <c r="E44" s="344">
        <v>-9.1785222579164771E-2</v>
      </c>
      <c r="F44" s="34"/>
    </row>
    <row r="45" spans="1:6" ht="10.5" customHeight="1" x14ac:dyDescent="0.2">
      <c r="B45" s="33" t="s">
        <v>325</v>
      </c>
      <c r="C45" s="343">
        <v>25502</v>
      </c>
      <c r="D45" s="222">
        <v>23603</v>
      </c>
      <c r="E45" s="344">
        <v>-6.4661654135338309E-2</v>
      </c>
      <c r="F45" s="34"/>
    </row>
    <row r="46" spans="1:6" ht="10.5" customHeight="1" x14ac:dyDescent="0.2">
      <c r="B46" s="33" t="s">
        <v>320</v>
      </c>
      <c r="C46" s="343">
        <v>190439</v>
      </c>
      <c r="D46" s="222">
        <v>3528</v>
      </c>
      <c r="E46" s="344">
        <v>-6.7745914880701807E-2</v>
      </c>
      <c r="F46" s="34"/>
    </row>
    <row r="47" spans="1:6" ht="10.5" customHeight="1" x14ac:dyDescent="0.2">
      <c r="B47" s="33" t="s">
        <v>321</v>
      </c>
      <c r="C47" s="343">
        <v>8105</v>
      </c>
      <c r="D47" s="222">
        <v>1165</v>
      </c>
      <c r="E47" s="344">
        <v>-1.0015878832295155E-2</v>
      </c>
      <c r="F47" s="34"/>
    </row>
    <row r="48" spans="1:6" ht="10.5" customHeight="1" x14ac:dyDescent="0.2">
      <c r="B48" s="33" t="s">
        <v>323</v>
      </c>
      <c r="C48" s="343">
        <v>61354</v>
      </c>
      <c r="D48" s="222">
        <v>14719</v>
      </c>
      <c r="E48" s="344">
        <v>-7.2705151554081082E-2</v>
      </c>
      <c r="F48" s="34"/>
    </row>
    <row r="49" spans="1:6" ht="10.5" customHeight="1" x14ac:dyDescent="0.2">
      <c r="B49" s="16" t="s">
        <v>196</v>
      </c>
      <c r="C49" s="343">
        <v>321728.7</v>
      </c>
      <c r="D49" s="222">
        <v>69269</v>
      </c>
      <c r="E49" s="344">
        <v>-7.3714465204914759E-2</v>
      </c>
      <c r="F49" s="34"/>
    </row>
    <row r="50" spans="1:6" s="28" customFormat="1" ht="10.5" customHeight="1" x14ac:dyDescent="0.2">
      <c r="A50" s="24"/>
      <c r="B50" s="16" t="s">
        <v>197</v>
      </c>
      <c r="C50" s="343">
        <v>10</v>
      </c>
      <c r="D50" s="222"/>
      <c r="E50" s="344">
        <v>-0.54545454545454541</v>
      </c>
      <c r="F50" s="27"/>
    </row>
    <row r="51" spans="1:6" ht="10.5" customHeight="1" x14ac:dyDescent="0.2">
      <c r="B51" s="16" t="s">
        <v>198</v>
      </c>
      <c r="C51" s="343">
        <v>3</v>
      </c>
      <c r="D51" s="222"/>
      <c r="E51" s="344">
        <v>-0.4</v>
      </c>
      <c r="F51" s="34"/>
    </row>
    <row r="52" spans="1:6" ht="11.25" customHeight="1" x14ac:dyDescent="0.2">
      <c r="B52" s="16" t="s">
        <v>303</v>
      </c>
      <c r="C52" s="343">
        <v>90</v>
      </c>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325137</v>
      </c>
      <c r="D55" s="222">
        <v>505</v>
      </c>
      <c r="E55" s="179">
        <v>2.9197912083390065E-2</v>
      </c>
      <c r="F55" s="34"/>
    </row>
    <row r="56" spans="1:6" ht="10.5" customHeight="1" x14ac:dyDescent="0.2">
      <c r="B56" s="16" t="s">
        <v>169</v>
      </c>
      <c r="C56" s="30">
        <v>14113</v>
      </c>
      <c r="D56" s="222"/>
      <c r="E56" s="179">
        <v>-0.20130164119977367</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5713</v>
      </c>
      <c r="D59" s="222"/>
      <c r="E59" s="179">
        <v>-6.4822393190374861E-2</v>
      </c>
      <c r="F59" s="36"/>
    </row>
    <row r="60" spans="1:6" s="28" customFormat="1" ht="10.5" customHeight="1" x14ac:dyDescent="0.2">
      <c r="A60" s="24"/>
      <c r="B60" s="16" t="s">
        <v>23</v>
      </c>
      <c r="C60" s="30">
        <v>1</v>
      </c>
      <c r="D60" s="222"/>
      <c r="E60" s="179"/>
      <c r="F60" s="36"/>
    </row>
    <row r="61" spans="1:6" s="28" customFormat="1" ht="10.5" customHeight="1" x14ac:dyDescent="0.2">
      <c r="A61" s="24"/>
      <c r="B61" s="16" t="s">
        <v>199</v>
      </c>
      <c r="C61" s="30">
        <v>5195</v>
      </c>
      <c r="D61" s="222"/>
      <c r="E61" s="179">
        <v>-9.6992873283504255E-2</v>
      </c>
      <c r="F61" s="36"/>
    </row>
    <row r="62" spans="1:6" s="28" customFormat="1" ht="10.5" customHeight="1" x14ac:dyDescent="0.2">
      <c r="A62" s="24"/>
      <c r="B62" s="16" t="s">
        <v>200</v>
      </c>
      <c r="C62" s="30">
        <v>357</v>
      </c>
      <c r="D62" s="222"/>
      <c r="E62" s="179">
        <v>-8.3333333333333037E-3</v>
      </c>
      <c r="F62" s="36"/>
    </row>
    <row r="63" spans="1:6" s="28" customFormat="1" ht="10.5" customHeight="1" x14ac:dyDescent="0.2">
      <c r="A63" s="24"/>
      <c r="B63" s="16" t="s">
        <v>201</v>
      </c>
      <c r="C63" s="30">
        <v>1311</v>
      </c>
      <c r="D63" s="222">
        <v>2</v>
      </c>
      <c r="E63" s="179">
        <v>-1.0566037735849076E-2</v>
      </c>
      <c r="F63" s="36"/>
    </row>
    <row r="64" spans="1:6" s="28" customFormat="1" ht="10.5" customHeight="1" x14ac:dyDescent="0.2">
      <c r="A64" s="24"/>
      <c r="B64" s="16" t="s">
        <v>202</v>
      </c>
      <c r="C64" s="30">
        <v>45884</v>
      </c>
      <c r="D64" s="222"/>
      <c r="E64" s="179">
        <v>2.0551601423487442E-2</v>
      </c>
      <c r="F64" s="36"/>
    </row>
    <row r="65" spans="1:6" s="28" customFormat="1" ht="10.5" customHeight="1" x14ac:dyDescent="0.2">
      <c r="A65" s="24"/>
      <c r="B65" s="16" t="s">
        <v>203</v>
      </c>
      <c r="C65" s="30">
        <v>2923</v>
      </c>
      <c r="D65" s="222"/>
      <c r="E65" s="179">
        <v>-7.7917981072555209E-2</v>
      </c>
      <c r="F65" s="36"/>
    </row>
    <row r="66" spans="1:6" s="28" customFormat="1" ht="10.5" customHeight="1" x14ac:dyDescent="0.2">
      <c r="A66" s="24"/>
      <c r="B66" s="16" t="s">
        <v>204</v>
      </c>
      <c r="C66" s="30">
        <v>2585.0100000000002</v>
      </c>
      <c r="D66" s="222"/>
      <c r="E66" s="179">
        <v>-4.9977949283351641E-2</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54004</v>
      </c>
      <c r="D69" s="222"/>
      <c r="E69" s="179">
        <v>-2.7768007552897433E-4</v>
      </c>
      <c r="F69" s="36"/>
    </row>
    <row r="70" spans="1:6" s="28" customFormat="1" ht="10.5" customHeight="1" x14ac:dyDescent="0.2">
      <c r="A70" s="24"/>
      <c r="B70" s="16" t="s">
        <v>23</v>
      </c>
      <c r="C70" s="30">
        <v>3111</v>
      </c>
      <c r="D70" s="222"/>
      <c r="E70" s="179">
        <v>6.468172484599588E-2</v>
      </c>
      <c r="F70" s="36"/>
    </row>
    <row r="71" spans="1:6" s="28" customFormat="1" ht="10.5" customHeight="1" x14ac:dyDescent="0.2">
      <c r="A71" s="24"/>
      <c r="B71" s="33" t="s">
        <v>193</v>
      </c>
      <c r="C71" s="30">
        <v>5935</v>
      </c>
      <c r="D71" s="222"/>
      <c r="E71" s="179">
        <v>0.16867517328292392</v>
      </c>
      <c r="F71" s="36"/>
    </row>
    <row r="72" spans="1:6" s="28" customFormat="1" ht="10.5" customHeight="1" x14ac:dyDescent="0.2">
      <c r="A72" s="24"/>
      <c r="B72" s="33" t="s">
        <v>194</v>
      </c>
      <c r="C72" s="30">
        <v>10219</v>
      </c>
      <c r="D72" s="222"/>
      <c r="E72" s="179">
        <v>1.8132908239513856E-2</v>
      </c>
      <c r="F72" s="36"/>
    </row>
    <row r="73" spans="1:6" s="28" customFormat="1" ht="10.5" customHeight="1" x14ac:dyDescent="0.2">
      <c r="A73" s="24"/>
      <c r="B73" s="33" t="s">
        <v>322</v>
      </c>
      <c r="C73" s="30">
        <v>69</v>
      </c>
      <c r="D73" s="222"/>
      <c r="E73" s="179">
        <v>0.13114754098360648</v>
      </c>
      <c r="F73" s="36"/>
    </row>
    <row r="74" spans="1:6" s="28" customFormat="1" ht="10.5" customHeight="1" x14ac:dyDescent="0.2">
      <c r="A74" s="24"/>
      <c r="B74" s="33" t="s">
        <v>324</v>
      </c>
      <c r="C74" s="30">
        <v>652</v>
      </c>
      <c r="D74" s="222"/>
      <c r="E74" s="179">
        <v>0.11643835616438358</v>
      </c>
      <c r="F74" s="36"/>
    </row>
    <row r="75" spans="1:6" s="28" customFormat="1" ht="10.5" customHeight="1" x14ac:dyDescent="0.2">
      <c r="A75" s="24"/>
      <c r="B75" s="33" t="s">
        <v>325</v>
      </c>
      <c r="C75" s="30">
        <v>378</v>
      </c>
      <c r="D75" s="222"/>
      <c r="E75" s="179">
        <v>-6.6666666666666652E-2</v>
      </c>
      <c r="F75" s="36"/>
    </row>
    <row r="76" spans="1:6" s="28" customFormat="1" ht="10.5" customHeight="1" x14ac:dyDescent="0.2">
      <c r="A76" s="24"/>
      <c r="B76" s="33" t="s">
        <v>320</v>
      </c>
      <c r="C76" s="30">
        <v>1912</v>
      </c>
      <c r="D76" s="222"/>
      <c r="E76" s="179">
        <v>8.5746734809767133E-2</v>
      </c>
      <c r="F76" s="36"/>
    </row>
    <row r="77" spans="1:6" s="28" customFormat="1" ht="10.5" customHeight="1" x14ac:dyDescent="0.2">
      <c r="A77" s="24"/>
      <c r="B77" s="33" t="s">
        <v>321</v>
      </c>
      <c r="C77" s="30">
        <v>1307</v>
      </c>
      <c r="D77" s="222"/>
      <c r="E77" s="179">
        <v>0.21130676552363292</v>
      </c>
      <c r="F77" s="36"/>
    </row>
    <row r="78" spans="1:6" s="28" customFormat="1" ht="10.5" customHeight="1" x14ac:dyDescent="0.2">
      <c r="A78" s="24"/>
      <c r="B78" s="33" t="s">
        <v>323</v>
      </c>
      <c r="C78" s="30">
        <v>5901</v>
      </c>
      <c r="D78" s="222"/>
      <c r="E78" s="179">
        <v>-4.0019521717911122E-2</v>
      </c>
      <c r="F78" s="36"/>
    </row>
    <row r="79" spans="1:6" s="28" customFormat="1" ht="10.5" customHeight="1" x14ac:dyDescent="0.2">
      <c r="A79" s="24"/>
      <c r="B79" s="16" t="s">
        <v>195</v>
      </c>
      <c r="C79" s="30">
        <v>16154</v>
      </c>
      <c r="D79" s="222"/>
      <c r="E79" s="179">
        <v>6.8711380446432102E-2</v>
      </c>
      <c r="F79" s="36"/>
    </row>
    <row r="80" spans="1:6" s="28" customFormat="1" ht="10.5" customHeight="1" x14ac:dyDescent="0.2">
      <c r="A80" s="24"/>
      <c r="B80" s="16" t="s">
        <v>196</v>
      </c>
      <c r="C80" s="30">
        <v>14</v>
      </c>
      <c r="D80" s="222"/>
      <c r="E80" s="179">
        <v>-0.22222222222222221</v>
      </c>
      <c r="F80" s="36"/>
    </row>
    <row r="81" spans="1:6" s="28" customFormat="1" ht="10.5" customHeight="1" x14ac:dyDescent="0.2">
      <c r="A81" s="24"/>
      <c r="B81" s="16" t="s">
        <v>197</v>
      </c>
      <c r="C81" s="30">
        <v>3</v>
      </c>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145</v>
      </c>
      <c r="D83" s="222"/>
      <c r="E83" s="344">
        <v>5.0724637681159424E-2</v>
      </c>
      <c r="F83" s="34"/>
    </row>
    <row r="84" spans="1:6" ht="10.5" customHeight="1" x14ac:dyDescent="0.2">
      <c r="B84" s="16" t="s">
        <v>201</v>
      </c>
      <c r="C84" s="343">
        <v>389</v>
      </c>
      <c r="D84" s="222"/>
      <c r="E84" s="344">
        <v>-1.2690355329949221E-2</v>
      </c>
      <c r="F84" s="20"/>
    </row>
    <row r="85" spans="1:6" ht="10.5" customHeight="1" x14ac:dyDescent="0.2">
      <c r="B85" s="16" t="s">
        <v>202</v>
      </c>
      <c r="C85" s="343">
        <v>9743</v>
      </c>
      <c r="D85" s="222"/>
      <c r="E85" s="344">
        <v>0.15575326215895613</v>
      </c>
      <c r="F85" s="34"/>
    </row>
    <row r="86" spans="1:6" ht="10.5" customHeight="1" x14ac:dyDescent="0.2">
      <c r="B86" s="16" t="s">
        <v>203</v>
      </c>
      <c r="C86" s="343">
        <v>1064</v>
      </c>
      <c r="D86" s="222"/>
      <c r="E86" s="344">
        <v>-3.1847133757961776E-2</v>
      </c>
      <c r="F86" s="34"/>
    </row>
    <row r="87" spans="1:6" ht="10.5" customHeight="1" x14ac:dyDescent="0.2">
      <c r="B87" s="16" t="s">
        <v>204</v>
      </c>
      <c r="C87" s="343">
        <v>110</v>
      </c>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1137495</v>
      </c>
      <c r="D90" s="222">
        <v>78389</v>
      </c>
      <c r="E90" s="346">
        <v>-7.4067592141872196E-2</v>
      </c>
      <c r="F90" s="47"/>
    </row>
    <row r="91" spans="1:6" s="28" customFormat="1" ht="10.5" customHeight="1" x14ac:dyDescent="0.2">
      <c r="A91" s="24"/>
      <c r="B91" s="16" t="s">
        <v>169</v>
      </c>
      <c r="C91" s="345">
        <v>19732</v>
      </c>
      <c r="D91" s="222"/>
      <c r="E91" s="346">
        <v>-0.17639201936722593</v>
      </c>
      <c r="F91" s="47"/>
    </row>
    <row r="92" spans="1:6" ht="10.5" customHeight="1" x14ac:dyDescent="0.2">
      <c r="B92" s="33" t="s">
        <v>193</v>
      </c>
      <c r="C92" s="345">
        <v>104414.7</v>
      </c>
      <c r="D92" s="222">
        <v>2012</v>
      </c>
      <c r="E92" s="346">
        <v>5.7524687294272514E-2</v>
      </c>
      <c r="F92" s="47"/>
    </row>
    <row r="93" spans="1:6" ht="10.5" customHeight="1" x14ac:dyDescent="0.2">
      <c r="B93" s="33" t="s">
        <v>194</v>
      </c>
      <c r="C93" s="46">
        <v>321413</v>
      </c>
      <c r="D93" s="222">
        <v>67344</v>
      </c>
      <c r="E93" s="190">
        <v>-6.6296376452679828E-2</v>
      </c>
      <c r="F93" s="47"/>
    </row>
    <row r="94" spans="1:6" ht="10.5" customHeight="1" x14ac:dyDescent="0.2">
      <c r="B94" s="33" t="s">
        <v>322</v>
      </c>
      <c r="C94" s="46">
        <v>2115</v>
      </c>
      <c r="D94" s="222">
        <v>1110</v>
      </c>
      <c r="E94" s="190">
        <v>-4.5577617328519837E-2</v>
      </c>
      <c r="F94" s="47"/>
    </row>
    <row r="95" spans="1:6" ht="10.5" customHeight="1" x14ac:dyDescent="0.2">
      <c r="B95" s="33" t="s">
        <v>324</v>
      </c>
      <c r="C95" s="46">
        <v>24400</v>
      </c>
      <c r="D95" s="222">
        <v>23219</v>
      </c>
      <c r="E95" s="190">
        <v>-8.7236271135717525E-2</v>
      </c>
      <c r="F95" s="47"/>
    </row>
    <row r="96" spans="1:6" ht="10.5" customHeight="1" x14ac:dyDescent="0.2">
      <c r="B96" s="33" t="s">
        <v>325</v>
      </c>
      <c r="C96" s="46">
        <v>25880</v>
      </c>
      <c r="D96" s="222">
        <v>23603</v>
      </c>
      <c r="E96" s="190">
        <v>-6.4691001084206667E-2</v>
      </c>
      <c r="F96" s="47"/>
    </row>
    <row r="97" spans="2:6" ht="10.5" customHeight="1" x14ac:dyDescent="0.2">
      <c r="B97" s="33" t="s">
        <v>320</v>
      </c>
      <c r="C97" s="46">
        <v>192351</v>
      </c>
      <c r="D97" s="222">
        <v>3528</v>
      </c>
      <c r="E97" s="190">
        <v>-6.6434024626405686E-2</v>
      </c>
      <c r="F97" s="47"/>
    </row>
    <row r="98" spans="2:6" ht="10.5" customHeight="1" x14ac:dyDescent="0.2">
      <c r="B98" s="33" t="s">
        <v>321</v>
      </c>
      <c r="C98" s="46">
        <v>9412</v>
      </c>
      <c r="D98" s="222">
        <v>1165</v>
      </c>
      <c r="E98" s="190">
        <v>1.575652924670834E-2</v>
      </c>
      <c r="F98" s="47"/>
    </row>
    <row r="99" spans="2:6" ht="10.5" customHeight="1" x14ac:dyDescent="0.2">
      <c r="B99" s="33" t="s">
        <v>323</v>
      </c>
      <c r="C99" s="46">
        <v>67255</v>
      </c>
      <c r="D99" s="222">
        <v>14719</v>
      </c>
      <c r="E99" s="190">
        <v>-6.992663684199607E-2</v>
      </c>
      <c r="F99" s="47"/>
    </row>
    <row r="100" spans="2:6" ht="10.5" customHeight="1" x14ac:dyDescent="0.2">
      <c r="B100" s="16" t="s">
        <v>195</v>
      </c>
      <c r="C100" s="46">
        <v>425827.7</v>
      </c>
      <c r="D100" s="222">
        <v>69356</v>
      </c>
      <c r="E100" s="190">
        <v>-3.8697472399341293E-2</v>
      </c>
      <c r="F100" s="47"/>
    </row>
    <row r="101" spans="2:6" ht="10.5" customHeight="1" x14ac:dyDescent="0.2">
      <c r="B101" s="16" t="s">
        <v>196</v>
      </c>
      <c r="C101" s="46">
        <v>24</v>
      </c>
      <c r="D101" s="222"/>
      <c r="E101" s="190">
        <v>-0.4</v>
      </c>
      <c r="F101" s="47"/>
    </row>
    <row r="102" spans="2:6" ht="10.5" customHeight="1" x14ac:dyDescent="0.2">
      <c r="B102" s="16" t="s">
        <v>197</v>
      </c>
      <c r="C102" s="46">
        <v>6</v>
      </c>
      <c r="D102" s="222"/>
      <c r="E102" s="190">
        <v>0.19999999999999996</v>
      </c>
      <c r="F102" s="47"/>
    </row>
    <row r="103" spans="2:6" ht="10.5" customHeight="1" x14ac:dyDescent="0.2">
      <c r="B103" s="16" t="s">
        <v>198</v>
      </c>
      <c r="C103" s="46">
        <v>90</v>
      </c>
      <c r="D103" s="222"/>
      <c r="E103" s="190"/>
      <c r="F103" s="47"/>
    </row>
    <row r="104" spans="2:6" ht="10.5" customHeight="1" x14ac:dyDescent="0.2">
      <c r="B104" s="16" t="s">
        <v>200</v>
      </c>
      <c r="C104" s="46">
        <v>502</v>
      </c>
      <c r="D104" s="222"/>
      <c r="E104" s="190">
        <v>8.0321285140563248E-3</v>
      </c>
      <c r="F104" s="47"/>
    </row>
    <row r="105" spans="2:6" ht="10.5" customHeight="1" x14ac:dyDescent="0.2">
      <c r="B105" s="16" t="s">
        <v>201</v>
      </c>
      <c r="C105" s="46">
        <v>1700</v>
      </c>
      <c r="D105" s="222">
        <v>2</v>
      </c>
      <c r="E105" s="190">
        <v>-1.1052937754508441E-2</v>
      </c>
      <c r="F105" s="47"/>
    </row>
    <row r="106" spans="2:6" ht="10.5" customHeight="1" x14ac:dyDescent="0.2">
      <c r="B106" s="16" t="s">
        <v>202</v>
      </c>
      <c r="C106" s="46">
        <v>55627</v>
      </c>
      <c r="D106" s="222"/>
      <c r="E106" s="190">
        <v>4.1899232065929937E-2</v>
      </c>
      <c r="F106" s="47"/>
    </row>
    <row r="107" spans="2:6" ht="10.5" customHeight="1" x14ac:dyDescent="0.2">
      <c r="B107" s="16" t="s">
        <v>203</v>
      </c>
      <c r="C107" s="46">
        <v>3987</v>
      </c>
      <c r="D107" s="222"/>
      <c r="E107" s="190">
        <v>-6.6057624736472254E-2</v>
      </c>
      <c r="F107" s="47"/>
    </row>
    <row r="108" spans="2:6" ht="10.5" customHeight="1" x14ac:dyDescent="0.2">
      <c r="B108" s="16" t="s">
        <v>204</v>
      </c>
      <c r="C108" s="46">
        <v>2695.01</v>
      </c>
      <c r="D108" s="222"/>
      <c r="E108" s="190">
        <v>-0.12100130463144154</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31.3.2024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1140755.1400000083</v>
      </c>
      <c r="D119" s="222">
        <v>26596.450000000004</v>
      </c>
      <c r="E119" s="239">
        <v>-3.0100766783614064E-2</v>
      </c>
      <c r="F119" s="20"/>
    </row>
    <row r="120" spans="1:6" ht="10.5" customHeight="1" x14ac:dyDescent="0.2">
      <c r="A120" s="2"/>
      <c r="B120" s="37" t="s">
        <v>206</v>
      </c>
      <c r="C120" s="238">
        <v>2399.5</v>
      </c>
      <c r="D120" s="222"/>
      <c r="E120" s="239"/>
      <c r="F120" s="20"/>
    </row>
    <row r="121" spans="1:6" ht="10.5" customHeight="1" x14ac:dyDescent="0.2">
      <c r="A121" s="2"/>
      <c r="B121" s="37" t="s">
        <v>226</v>
      </c>
      <c r="C121" s="238">
        <v>1465.8</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1144640.4400000083</v>
      </c>
      <c r="D126" s="222">
        <v>26596.450000000004</v>
      </c>
      <c r="E126" s="239">
        <v>-3.3625593431571232E-2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1322849.4399999757</v>
      </c>
      <c r="D129" s="222">
        <v>969.05999999999983</v>
      </c>
      <c r="E129" s="239">
        <v>-3.245104328934989E-2</v>
      </c>
      <c r="F129" s="20"/>
    </row>
    <row r="130" spans="1:6" ht="10.5" customHeight="1" x14ac:dyDescent="0.2">
      <c r="A130" s="2"/>
      <c r="B130" s="37" t="s">
        <v>208</v>
      </c>
      <c r="C130" s="238">
        <v>56202.54999999993</v>
      </c>
      <c r="D130" s="222">
        <v>47332.549999999945</v>
      </c>
      <c r="E130" s="239">
        <v>-6.5806626089150999E-3</v>
      </c>
      <c r="F130" s="20"/>
    </row>
    <row r="131" spans="1:6" ht="10.5" customHeight="1" x14ac:dyDescent="0.2">
      <c r="A131" s="2"/>
      <c r="B131" s="37" t="s">
        <v>209</v>
      </c>
      <c r="C131" s="238">
        <v>1054966.679999992</v>
      </c>
      <c r="D131" s="222">
        <v>13536.750000000007</v>
      </c>
      <c r="E131" s="239">
        <v>-2.5844757780418615E-2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2434019.6699999673</v>
      </c>
      <c r="D135" s="222">
        <v>61838.359999999942</v>
      </c>
      <c r="E135" s="239">
        <v>-2.901275278519988E-2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12831.000000000002</v>
      </c>
      <c r="D138" s="222">
        <v>986</v>
      </c>
      <c r="E138" s="239">
        <v>0.17995972080448097</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12831.000000000002</v>
      </c>
      <c r="D141" s="222">
        <v>986</v>
      </c>
      <c r="E141" s="239">
        <v>0.17995972080448097</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24435.450000000008</v>
      </c>
      <c r="D144" s="222"/>
      <c r="E144" s="239">
        <v>3.614152834739448E-2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24435.450000000008</v>
      </c>
      <c r="D147" s="222"/>
      <c r="E147" s="182">
        <v>3.614152834739448E-2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1065.3000000000002</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1065.3000000000002</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765.6</v>
      </c>
      <c r="D155" s="222"/>
      <c r="E155" s="182">
        <v>-0.1364764267990074</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765.6</v>
      </c>
      <c r="D157" s="222"/>
      <c r="E157" s="182">
        <v>-0.1364764267990074</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30.6</v>
      </c>
      <c r="D160" s="222"/>
      <c r="E160" s="182">
        <v>0.85454545454545472</v>
      </c>
      <c r="F160" s="59"/>
    </row>
    <row r="161" spans="1:6" s="57" customFormat="1" ht="10.5" customHeight="1" x14ac:dyDescent="0.2">
      <c r="A161" s="6"/>
      <c r="B161" s="37" t="s">
        <v>205</v>
      </c>
      <c r="C161" s="55">
        <v>15090.799999999988</v>
      </c>
      <c r="D161" s="222"/>
      <c r="E161" s="182">
        <v>9.7279704964472469E-2</v>
      </c>
      <c r="F161" s="56"/>
    </row>
    <row r="162" spans="1:6" s="57" customFormat="1" ht="10.5" customHeight="1" x14ac:dyDescent="0.2">
      <c r="A162" s="6"/>
      <c r="B162" s="37" t="s">
        <v>206</v>
      </c>
      <c r="C162" s="55">
        <v>29.7</v>
      </c>
      <c r="D162" s="222"/>
      <c r="E162" s="182">
        <v>-4.1935483870967794E-2</v>
      </c>
      <c r="F162" s="56"/>
    </row>
    <row r="163" spans="1:6" s="57" customFormat="1" ht="10.5" customHeight="1" x14ac:dyDescent="0.2">
      <c r="A163" s="6"/>
      <c r="B163" s="37" t="s">
        <v>226</v>
      </c>
      <c r="C163" s="55">
        <v>51.5</v>
      </c>
      <c r="D163" s="222"/>
      <c r="E163" s="182"/>
      <c r="F163" s="56"/>
    </row>
    <row r="164" spans="1:6" s="57" customFormat="1" ht="10.5" customHeight="1" x14ac:dyDescent="0.2">
      <c r="A164" s="6"/>
      <c r="B164" s="37" t="s">
        <v>207</v>
      </c>
      <c r="C164" s="55">
        <v>5718.6</v>
      </c>
      <c r="D164" s="222"/>
      <c r="E164" s="182">
        <v>-9.6716106714685002E-2</v>
      </c>
      <c r="F164" s="56"/>
    </row>
    <row r="165" spans="1:6" s="57" customFormat="1" ht="10.5" customHeight="1" x14ac:dyDescent="0.2">
      <c r="A165" s="6"/>
      <c r="B165" s="37" t="s">
        <v>208</v>
      </c>
      <c r="C165" s="55">
        <v>38.400000000000006</v>
      </c>
      <c r="D165" s="222"/>
      <c r="E165" s="182"/>
      <c r="F165" s="56"/>
    </row>
    <row r="166" spans="1:6" s="57" customFormat="1" ht="10.5" customHeight="1" x14ac:dyDescent="0.2">
      <c r="A166" s="6"/>
      <c r="B166" s="37" t="s">
        <v>209</v>
      </c>
      <c r="C166" s="55">
        <v>1929.18</v>
      </c>
      <c r="D166" s="222"/>
      <c r="E166" s="182">
        <v>0.10942549887860142</v>
      </c>
      <c r="F166" s="56"/>
    </row>
    <row r="167" spans="1:6" s="57" customFormat="1" ht="10.5" customHeight="1" x14ac:dyDescent="0.2">
      <c r="A167" s="6"/>
      <c r="B167" s="37" t="s">
        <v>210</v>
      </c>
      <c r="C167" s="55">
        <v>52.1</v>
      </c>
      <c r="D167" s="222"/>
      <c r="E167" s="182">
        <v>-6.4631956912028721E-2</v>
      </c>
      <c r="F167" s="56"/>
    </row>
    <row r="168" spans="1:6" s="57" customFormat="1" ht="10.5" customHeight="1" x14ac:dyDescent="0.2">
      <c r="A168" s="6"/>
      <c r="B168" s="37" t="s">
        <v>211</v>
      </c>
      <c r="C168" s="55">
        <v>18677</v>
      </c>
      <c r="D168" s="222"/>
      <c r="E168" s="182">
        <v>-8.0426380443612944E-2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41622.87999999999</v>
      </c>
      <c r="D170" s="222"/>
      <c r="E170" s="182">
        <v>-1.8451458449081581E-2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3660000.3399999756</v>
      </c>
      <c r="D172" s="222">
        <v>89420.809999999954</v>
      </c>
      <c r="E172" s="182">
        <v>-2.9118876175172947E-2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66672.900000000052</v>
      </c>
      <c r="D176" s="222">
        <v>3363.3</v>
      </c>
      <c r="E176" s="182">
        <v>-3.8264429470051819E-3</v>
      </c>
      <c r="F176" s="59"/>
    </row>
    <row r="177" spans="1:10" s="60" customFormat="1" ht="10.5" customHeight="1" x14ac:dyDescent="0.2">
      <c r="A177" s="24"/>
      <c r="B177" s="37" t="s">
        <v>214</v>
      </c>
      <c r="C177" s="55">
        <v>99346242</v>
      </c>
      <c r="D177" s="222">
        <v>11118877</v>
      </c>
      <c r="E177" s="182">
        <v>-2.8988017894194362E-2</v>
      </c>
      <c r="F177" s="59"/>
    </row>
    <row r="178" spans="1:10" s="60" customFormat="1" ht="10.5" customHeight="1" x14ac:dyDescent="0.2">
      <c r="A178" s="24"/>
      <c r="B178" s="37" t="s">
        <v>215</v>
      </c>
      <c r="C178" s="55">
        <v>25890</v>
      </c>
      <c r="D178" s="222">
        <v>1429</v>
      </c>
      <c r="E178" s="182">
        <v>-0.36937869552244262</v>
      </c>
      <c r="F178" s="59"/>
    </row>
    <row r="179" spans="1:10" s="60" customFormat="1" ht="10.5" customHeight="1" x14ac:dyDescent="0.2">
      <c r="A179" s="24"/>
      <c r="B179" s="37" t="s">
        <v>216</v>
      </c>
      <c r="C179" s="55">
        <v>46543.5</v>
      </c>
      <c r="D179" s="222">
        <v>4462</v>
      </c>
      <c r="E179" s="182">
        <v>-0.11392971367651539</v>
      </c>
      <c r="F179" s="59"/>
    </row>
    <row r="180" spans="1:10" s="60" customFormat="1" ht="10.5" customHeight="1" x14ac:dyDescent="0.2">
      <c r="A180" s="24"/>
      <c r="B180" s="37" t="s">
        <v>217</v>
      </c>
      <c r="C180" s="55">
        <v>270575.89999999967</v>
      </c>
      <c r="D180" s="222">
        <v>13369.499999999998</v>
      </c>
      <c r="E180" s="182">
        <v>-5.7971720897764922E-2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99755924.299999982</v>
      </c>
      <c r="D186" s="342">
        <v>11141500.800000001</v>
      </c>
      <c r="E186" s="194">
        <v>-2.9232056240880877E-2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31.3.2024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611696</v>
      </c>
      <c r="D10" s="222">
        <v>12967</v>
      </c>
      <c r="E10" s="179">
        <v>-5.3171054118353656E-2</v>
      </c>
      <c r="F10" s="20"/>
    </row>
    <row r="11" spans="1:6" ht="10.5" customHeight="1" x14ac:dyDescent="0.2">
      <c r="B11" s="16" t="s">
        <v>23</v>
      </c>
      <c r="C11" s="30">
        <v>3652</v>
      </c>
      <c r="D11" s="222"/>
      <c r="E11" s="179">
        <v>-0.14832089552238803</v>
      </c>
      <c r="F11" s="20"/>
    </row>
    <row r="12" spans="1:6" ht="10.5" customHeight="1" x14ac:dyDescent="0.2">
      <c r="B12" s="16" t="s">
        <v>218</v>
      </c>
      <c r="C12" s="30">
        <v>6440.0000000000018</v>
      </c>
      <c r="D12" s="222">
        <v>1054.2</v>
      </c>
      <c r="E12" s="179">
        <v>2.6216321301318457E-2</v>
      </c>
      <c r="F12" s="20"/>
    </row>
    <row r="13" spans="1:6" ht="10.5" customHeight="1" x14ac:dyDescent="0.2">
      <c r="B13" s="33" t="s">
        <v>193</v>
      </c>
      <c r="C13" s="30">
        <v>21363</v>
      </c>
      <c r="D13" s="222">
        <v>1176</v>
      </c>
      <c r="E13" s="179">
        <v>9.5313781788351148E-2</v>
      </c>
      <c r="F13" s="20"/>
    </row>
    <row r="14" spans="1:6" x14ac:dyDescent="0.2">
      <c r="B14" s="33" t="s">
        <v>194</v>
      </c>
      <c r="C14" s="30">
        <v>2853</v>
      </c>
      <c r="D14" s="222">
        <v>257</v>
      </c>
      <c r="E14" s="179">
        <v>7.9455164585698013E-2</v>
      </c>
      <c r="F14" s="20"/>
    </row>
    <row r="15" spans="1:6" x14ac:dyDescent="0.2">
      <c r="B15" s="33" t="s">
        <v>322</v>
      </c>
      <c r="C15" s="30"/>
      <c r="D15" s="222"/>
      <c r="E15" s="179"/>
      <c r="F15" s="20"/>
    </row>
    <row r="16" spans="1:6" x14ac:dyDescent="0.2">
      <c r="B16" s="33" t="s">
        <v>324</v>
      </c>
      <c r="C16" s="30">
        <v>2</v>
      </c>
      <c r="D16" s="222">
        <v>1</v>
      </c>
      <c r="E16" s="179">
        <v>0</v>
      </c>
      <c r="F16" s="20"/>
    </row>
    <row r="17" spans="1:6" x14ac:dyDescent="0.2">
      <c r="B17" s="33" t="s">
        <v>325</v>
      </c>
      <c r="C17" s="30">
        <v>3145</v>
      </c>
      <c r="D17" s="222">
        <v>52</v>
      </c>
      <c r="E17" s="179">
        <v>-5.6907998735378218E-3</v>
      </c>
      <c r="F17" s="20"/>
    </row>
    <row r="18" spans="1:6" x14ac:dyDescent="0.2">
      <c r="B18" s="33" t="s">
        <v>320</v>
      </c>
      <c r="C18" s="30">
        <v>1430</v>
      </c>
      <c r="D18" s="222">
        <v>0</v>
      </c>
      <c r="E18" s="179">
        <v>0.21805792163543436</v>
      </c>
      <c r="F18" s="20"/>
    </row>
    <row r="19" spans="1:6" x14ac:dyDescent="0.2">
      <c r="B19" s="33" t="s">
        <v>321</v>
      </c>
      <c r="C19" s="30">
        <v>13933</v>
      </c>
      <c r="D19" s="222">
        <v>866</v>
      </c>
      <c r="E19" s="179">
        <v>0.11268168024277281</v>
      </c>
      <c r="F19" s="20"/>
    </row>
    <row r="20" spans="1:6" x14ac:dyDescent="0.2">
      <c r="B20" s="33" t="s">
        <v>323</v>
      </c>
      <c r="C20" s="30">
        <v>27803</v>
      </c>
      <c r="D20" s="222">
        <v>2230.1999999999998</v>
      </c>
      <c r="E20" s="179">
        <v>7.8493437416115253E-2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141166</v>
      </c>
      <c r="D23" s="222">
        <v>12663</v>
      </c>
      <c r="E23" s="179">
        <v>-5.9852410995944183E-3</v>
      </c>
      <c r="F23" s="20"/>
    </row>
    <row r="24" spans="1:6" ht="10.5" customHeight="1" x14ac:dyDescent="0.2">
      <c r="B24" s="16" t="s">
        <v>23</v>
      </c>
      <c r="C24" s="30">
        <v>34</v>
      </c>
      <c r="D24" s="222"/>
      <c r="E24" s="179">
        <v>-0.43333333333333335</v>
      </c>
      <c r="F24" s="34"/>
    </row>
    <row r="25" spans="1:6" ht="10.5" customHeight="1" x14ac:dyDescent="0.2">
      <c r="B25" s="33" t="s">
        <v>193</v>
      </c>
      <c r="C25" s="30">
        <v>14666.55</v>
      </c>
      <c r="D25" s="222">
        <v>1687</v>
      </c>
      <c r="E25" s="179">
        <v>-0.22425474971438264</v>
      </c>
      <c r="F25" s="34"/>
    </row>
    <row r="26" spans="1:6" ht="10.5" customHeight="1" x14ac:dyDescent="0.2">
      <c r="B26" s="33" t="s">
        <v>194</v>
      </c>
      <c r="C26" s="30">
        <v>330609</v>
      </c>
      <c r="D26" s="222">
        <v>61488</v>
      </c>
      <c r="E26" s="179">
        <v>1.838181501748859E-2</v>
      </c>
      <c r="F26" s="34"/>
    </row>
    <row r="27" spans="1:6" ht="10.5" customHeight="1" x14ac:dyDescent="0.2">
      <c r="B27" s="33" t="s">
        <v>322</v>
      </c>
      <c r="C27" s="30">
        <v>20433</v>
      </c>
      <c r="D27" s="222">
        <v>19198</v>
      </c>
      <c r="E27" s="179">
        <v>4.1941816883812155E-2</v>
      </c>
      <c r="F27" s="34"/>
    </row>
    <row r="28" spans="1:6" ht="10.5" customHeight="1" x14ac:dyDescent="0.2">
      <c r="B28" s="33" t="s">
        <v>324</v>
      </c>
      <c r="C28" s="30"/>
      <c r="D28" s="222"/>
      <c r="E28" s="179"/>
      <c r="F28" s="34"/>
    </row>
    <row r="29" spans="1:6" ht="10.5" customHeight="1" x14ac:dyDescent="0.2">
      <c r="B29" s="33" t="s">
        <v>325</v>
      </c>
      <c r="C29" s="30">
        <v>27920</v>
      </c>
      <c r="D29" s="222">
        <v>27810</v>
      </c>
      <c r="E29" s="179">
        <v>5.3505395819183565E-2</v>
      </c>
      <c r="F29" s="34"/>
    </row>
    <row r="30" spans="1:6" ht="10.5" customHeight="1" x14ac:dyDescent="0.2">
      <c r="B30" s="33" t="s">
        <v>320</v>
      </c>
      <c r="C30" s="30">
        <v>31068</v>
      </c>
      <c r="D30" s="222">
        <v>349</v>
      </c>
      <c r="E30" s="179">
        <v>-1.7395154658738643E-2</v>
      </c>
      <c r="F30" s="34"/>
    </row>
    <row r="31" spans="1:6" ht="10.5" customHeight="1" x14ac:dyDescent="0.2">
      <c r="B31" s="33" t="s">
        <v>321</v>
      </c>
      <c r="C31" s="30">
        <v>216571</v>
      </c>
      <c r="D31" s="222">
        <v>11046</v>
      </c>
      <c r="E31" s="179">
        <v>1.6669796263261594E-2</v>
      </c>
      <c r="F31" s="34"/>
    </row>
    <row r="32" spans="1:6" ht="10.5" customHeight="1" x14ac:dyDescent="0.2">
      <c r="B32" s="33" t="s">
        <v>323</v>
      </c>
      <c r="C32" s="30">
        <v>34617</v>
      </c>
      <c r="D32" s="222">
        <v>3085</v>
      </c>
      <c r="E32" s="179">
        <v>2.142161635832518E-2</v>
      </c>
      <c r="F32" s="34"/>
    </row>
    <row r="33" spans="1:6" ht="10.5" customHeight="1" x14ac:dyDescent="0.2">
      <c r="B33" s="16" t="s">
        <v>195</v>
      </c>
      <c r="C33" s="30">
        <v>345275.55</v>
      </c>
      <c r="D33" s="222">
        <v>63175</v>
      </c>
      <c r="E33" s="179">
        <v>5.0288475056898818E-3</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752862</v>
      </c>
      <c r="D39" s="222">
        <v>25630</v>
      </c>
      <c r="E39" s="344">
        <v>-4.4667748644461214E-2</v>
      </c>
      <c r="F39" s="34"/>
    </row>
    <row r="40" spans="1:6" ht="10.5" customHeight="1" x14ac:dyDescent="0.2">
      <c r="B40" s="16" t="s">
        <v>23</v>
      </c>
      <c r="C40" s="343">
        <v>3686</v>
      </c>
      <c r="D40" s="222"/>
      <c r="E40" s="344">
        <v>-0.15225390984360621</v>
      </c>
      <c r="F40" s="34"/>
    </row>
    <row r="41" spans="1:6" s="28" customFormat="1" ht="10.5" customHeight="1" x14ac:dyDescent="0.2">
      <c r="A41" s="24"/>
      <c r="B41" s="33" t="s">
        <v>193</v>
      </c>
      <c r="C41" s="343">
        <v>21106.550000000003</v>
      </c>
      <c r="D41" s="222">
        <v>2741.2</v>
      </c>
      <c r="E41" s="344">
        <v>-0.16183581209981157</v>
      </c>
      <c r="F41" s="27"/>
    </row>
    <row r="42" spans="1:6" ht="10.5" customHeight="1" x14ac:dyDescent="0.2">
      <c r="B42" s="33" t="s">
        <v>194</v>
      </c>
      <c r="C42" s="343">
        <v>351972</v>
      </c>
      <c r="D42" s="222">
        <v>62664</v>
      </c>
      <c r="E42" s="344">
        <v>2.2741834485704437E-2</v>
      </c>
      <c r="F42" s="34"/>
    </row>
    <row r="43" spans="1:6" ht="10.5" customHeight="1" x14ac:dyDescent="0.2">
      <c r="B43" s="33" t="s">
        <v>322</v>
      </c>
      <c r="C43" s="343">
        <v>23286</v>
      </c>
      <c r="D43" s="222">
        <v>19455</v>
      </c>
      <c r="E43" s="344">
        <v>4.6397195946705105E-2</v>
      </c>
      <c r="F43" s="34"/>
    </row>
    <row r="44" spans="1:6" ht="10.5" customHeight="1" x14ac:dyDescent="0.2">
      <c r="B44" s="33" t="s">
        <v>324</v>
      </c>
      <c r="C44" s="343"/>
      <c r="D44" s="222"/>
      <c r="E44" s="344"/>
      <c r="F44" s="34"/>
    </row>
    <row r="45" spans="1:6" ht="10.5" customHeight="1" x14ac:dyDescent="0.2">
      <c r="B45" s="33" t="s">
        <v>325</v>
      </c>
      <c r="C45" s="343">
        <v>27922</v>
      </c>
      <c r="D45" s="222">
        <v>27811</v>
      </c>
      <c r="E45" s="344">
        <v>5.35013582855417E-2</v>
      </c>
      <c r="F45" s="34"/>
    </row>
    <row r="46" spans="1:6" ht="10.5" customHeight="1" x14ac:dyDescent="0.2">
      <c r="B46" s="33" t="s">
        <v>320</v>
      </c>
      <c r="C46" s="343">
        <v>34213</v>
      </c>
      <c r="D46" s="222">
        <v>401</v>
      </c>
      <c r="E46" s="344">
        <v>-1.6330755297432553E-2</v>
      </c>
      <c r="F46" s="34"/>
    </row>
    <row r="47" spans="1:6" ht="10.5" customHeight="1" x14ac:dyDescent="0.2">
      <c r="B47" s="33" t="s">
        <v>321</v>
      </c>
      <c r="C47" s="30">
        <v>218001</v>
      </c>
      <c r="D47" s="222">
        <v>11046</v>
      </c>
      <c r="E47" s="179">
        <v>1.777360710384035E-2</v>
      </c>
      <c r="F47" s="34"/>
    </row>
    <row r="48" spans="1:6" ht="10.5" customHeight="1" x14ac:dyDescent="0.2">
      <c r="B48" s="33" t="s">
        <v>323</v>
      </c>
      <c r="C48" s="30">
        <v>48550</v>
      </c>
      <c r="D48" s="222">
        <v>3951</v>
      </c>
      <c r="E48" s="179">
        <v>4.6043134466636548E-2</v>
      </c>
      <c r="F48" s="34"/>
    </row>
    <row r="49" spans="1:6" ht="10.5" customHeight="1" x14ac:dyDescent="0.2">
      <c r="B49" s="16" t="s">
        <v>195</v>
      </c>
      <c r="C49" s="30">
        <v>373078.55</v>
      </c>
      <c r="D49" s="222">
        <v>65405.2</v>
      </c>
      <c r="E49" s="179">
        <v>1.0156761191114416E-2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156</v>
      </c>
      <c r="D59" s="222"/>
      <c r="E59" s="179">
        <v>-8.2352941176470629E-2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246</v>
      </c>
      <c r="D61" s="222"/>
      <c r="E61" s="179">
        <v>-6.1068702290076327E-2</v>
      </c>
      <c r="F61" s="36"/>
    </row>
    <row r="62" spans="1:6" s="28" customFormat="1" ht="10.5" customHeight="1" x14ac:dyDescent="0.2">
      <c r="A62" s="24"/>
      <c r="B62" s="16" t="s">
        <v>200</v>
      </c>
      <c r="C62" s="30">
        <v>3</v>
      </c>
      <c r="D62" s="222"/>
      <c r="E62" s="179">
        <v>-0.625</v>
      </c>
      <c r="F62" s="36"/>
    </row>
    <row r="63" spans="1:6" s="28" customFormat="1" ht="10.5" customHeight="1" x14ac:dyDescent="0.2">
      <c r="A63" s="24"/>
      <c r="B63" s="16" t="s">
        <v>201</v>
      </c>
      <c r="C63" s="30">
        <v>56</v>
      </c>
      <c r="D63" s="222">
        <v>2</v>
      </c>
      <c r="E63" s="179">
        <v>5.6603773584905648E-2</v>
      </c>
      <c r="F63" s="36"/>
    </row>
    <row r="64" spans="1:6" s="28" customFormat="1" ht="10.5" customHeight="1" x14ac:dyDescent="0.2">
      <c r="A64" s="24"/>
      <c r="B64" s="16" t="s">
        <v>202</v>
      </c>
      <c r="C64" s="30">
        <v>404</v>
      </c>
      <c r="D64" s="222"/>
      <c r="E64" s="179">
        <v>-7.7625570776255759E-2</v>
      </c>
      <c r="F64" s="36"/>
    </row>
    <row r="65" spans="1:6" s="28" customFormat="1" ht="10.5" customHeight="1" x14ac:dyDescent="0.2">
      <c r="A65" s="24"/>
      <c r="B65" s="16" t="s">
        <v>203</v>
      </c>
      <c r="C65" s="30">
        <v>368</v>
      </c>
      <c r="D65" s="222"/>
      <c r="E65" s="179">
        <v>-0.15789473684210531</v>
      </c>
      <c r="F65" s="36"/>
    </row>
    <row r="66" spans="1:6" s="28" customFormat="1" ht="10.5" customHeight="1" x14ac:dyDescent="0.2">
      <c r="A66" s="24"/>
      <c r="B66" s="16" t="s">
        <v>204</v>
      </c>
      <c r="C66" s="30">
        <v>90</v>
      </c>
      <c r="D66" s="222"/>
      <c r="E66" s="179">
        <v>0</v>
      </c>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28123</v>
      </c>
      <c r="D69" s="222"/>
      <c r="E69" s="179">
        <v>0.11621353443143478</v>
      </c>
      <c r="F69" s="36"/>
    </row>
    <row r="70" spans="1:6" s="28" customFormat="1" ht="10.5" customHeight="1" x14ac:dyDescent="0.2">
      <c r="A70" s="24"/>
      <c r="B70" s="16" t="s">
        <v>23</v>
      </c>
      <c r="C70" s="30">
        <v>23</v>
      </c>
      <c r="D70" s="222"/>
      <c r="E70" s="179">
        <v>-0.28125</v>
      </c>
      <c r="F70" s="36"/>
    </row>
    <row r="71" spans="1:6" s="28" customFormat="1" ht="10.5" customHeight="1" x14ac:dyDescent="0.2">
      <c r="A71" s="24"/>
      <c r="B71" s="33" t="s">
        <v>193</v>
      </c>
      <c r="C71" s="30">
        <v>717.04</v>
      </c>
      <c r="D71" s="222"/>
      <c r="E71" s="179">
        <v>-0.34188740202287182</v>
      </c>
      <c r="F71" s="36"/>
    </row>
    <row r="72" spans="1:6" ht="10.5" customHeight="1" x14ac:dyDescent="0.2">
      <c r="B72" s="33" t="s">
        <v>194</v>
      </c>
      <c r="C72" s="30">
        <v>4909</v>
      </c>
      <c r="D72" s="222"/>
      <c r="E72" s="179">
        <v>-0.18387364921030758</v>
      </c>
      <c r="F72" s="34"/>
    </row>
    <row r="73" spans="1:6" ht="10.5" customHeight="1" x14ac:dyDescent="0.2">
      <c r="B73" s="33" t="s">
        <v>322</v>
      </c>
      <c r="C73" s="343">
        <v>351</v>
      </c>
      <c r="D73" s="222"/>
      <c r="E73" s="344">
        <v>5.4054054054053946E-2</v>
      </c>
      <c r="F73" s="34"/>
    </row>
    <row r="74" spans="1:6" ht="10.5" customHeight="1" x14ac:dyDescent="0.2">
      <c r="B74" s="33" t="s">
        <v>324</v>
      </c>
      <c r="C74" s="343"/>
      <c r="D74" s="222"/>
      <c r="E74" s="344"/>
      <c r="F74" s="34"/>
    </row>
    <row r="75" spans="1:6" ht="10.5" customHeight="1" x14ac:dyDescent="0.2">
      <c r="B75" s="33" t="s">
        <v>325</v>
      </c>
      <c r="C75" s="343">
        <v>27</v>
      </c>
      <c r="D75" s="222"/>
      <c r="E75" s="344">
        <v>-0.63513513513513509</v>
      </c>
      <c r="F75" s="34"/>
    </row>
    <row r="76" spans="1:6" ht="10.5" customHeight="1" x14ac:dyDescent="0.2">
      <c r="B76" s="33" t="s">
        <v>320</v>
      </c>
      <c r="C76" s="343">
        <v>557</v>
      </c>
      <c r="D76" s="222"/>
      <c r="E76" s="344">
        <v>-0.12558869701726849</v>
      </c>
      <c r="F76" s="34"/>
    </row>
    <row r="77" spans="1:6" ht="10.5" customHeight="1" x14ac:dyDescent="0.2">
      <c r="B77" s="33" t="s">
        <v>321</v>
      </c>
      <c r="C77" s="343">
        <v>2431</v>
      </c>
      <c r="D77" s="222"/>
      <c r="E77" s="344">
        <v>-7.986373959121873E-2</v>
      </c>
      <c r="F77" s="34"/>
    </row>
    <row r="78" spans="1:6" ht="10.5" customHeight="1" x14ac:dyDescent="0.2">
      <c r="B78" s="33" t="s">
        <v>323</v>
      </c>
      <c r="C78" s="343">
        <v>1543</v>
      </c>
      <c r="D78" s="222"/>
      <c r="E78" s="344">
        <v>-0.33748389866895667</v>
      </c>
      <c r="F78" s="34"/>
    </row>
    <row r="79" spans="1:6" ht="10.5" customHeight="1" x14ac:dyDescent="0.2">
      <c r="B79" s="16" t="s">
        <v>195</v>
      </c>
      <c r="C79" s="343">
        <v>5626.04</v>
      </c>
      <c r="D79" s="222"/>
      <c r="E79" s="344">
        <v>-0.2081063657886365</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4</v>
      </c>
      <c r="D83" s="222"/>
      <c r="E83" s="346"/>
      <c r="F83" s="47"/>
    </row>
    <row r="84" spans="1:6" s="28" customFormat="1" ht="10.5" customHeight="1" x14ac:dyDescent="0.2">
      <c r="A84" s="24"/>
      <c r="B84" s="16" t="s">
        <v>201</v>
      </c>
      <c r="C84" s="345">
        <v>28</v>
      </c>
      <c r="D84" s="222"/>
      <c r="E84" s="346"/>
      <c r="F84" s="47"/>
    </row>
    <row r="85" spans="1:6" s="28" customFormat="1" ht="10.5" customHeight="1" x14ac:dyDescent="0.2">
      <c r="A85" s="24"/>
      <c r="B85" s="16" t="s">
        <v>202</v>
      </c>
      <c r="C85" s="46">
        <v>128</v>
      </c>
      <c r="D85" s="222"/>
      <c r="E85" s="190"/>
      <c r="F85" s="47"/>
    </row>
    <row r="86" spans="1:6" s="28" customFormat="1" ht="10.5" customHeight="1" x14ac:dyDescent="0.2">
      <c r="A86" s="24"/>
      <c r="B86" s="16" t="s">
        <v>203</v>
      </c>
      <c r="C86" s="46">
        <v>158</v>
      </c>
      <c r="D86" s="222"/>
      <c r="E86" s="190">
        <v>0.20610687022900764</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781141</v>
      </c>
      <c r="D90" s="222">
        <v>25630</v>
      </c>
      <c r="E90" s="190">
        <v>-3.9693691766583217E-2</v>
      </c>
      <c r="F90" s="47"/>
    </row>
    <row r="91" spans="1:6" ht="10.5" customHeight="1" x14ac:dyDescent="0.2">
      <c r="B91" s="16" t="s">
        <v>23</v>
      </c>
      <c r="C91" s="46">
        <v>3709</v>
      </c>
      <c r="D91" s="222"/>
      <c r="E91" s="190">
        <v>-0.15358283888635327</v>
      </c>
      <c r="F91" s="47"/>
    </row>
    <row r="92" spans="1:6" ht="10.5" customHeight="1" x14ac:dyDescent="0.2">
      <c r="B92" s="33" t="s">
        <v>193</v>
      </c>
      <c r="C92" s="46">
        <v>22071.590000000004</v>
      </c>
      <c r="D92" s="222">
        <v>2741.2</v>
      </c>
      <c r="E92" s="190">
        <v>-0.16831559678383279</v>
      </c>
      <c r="F92" s="47"/>
    </row>
    <row r="93" spans="1:6" ht="10.5" customHeight="1" x14ac:dyDescent="0.2">
      <c r="B93" s="33" t="s">
        <v>194</v>
      </c>
      <c r="C93" s="46">
        <v>356881</v>
      </c>
      <c r="D93" s="222">
        <v>62664</v>
      </c>
      <c r="E93" s="190">
        <v>1.9192627380872462E-2</v>
      </c>
      <c r="F93" s="47"/>
    </row>
    <row r="94" spans="1:6" ht="10.5" customHeight="1" x14ac:dyDescent="0.2">
      <c r="B94" s="33" t="s">
        <v>322</v>
      </c>
      <c r="C94" s="46">
        <v>23637</v>
      </c>
      <c r="D94" s="222">
        <v>19455</v>
      </c>
      <c r="E94" s="190">
        <v>4.6510083456932305E-2</v>
      </c>
      <c r="F94" s="47"/>
    </row>
    <row r="95" spans="1:6" ht="10.5" customHeight="1" x14ac:dyDescent="0.2">
      <c r="B95" s="33" t="s">
        <v>324</v>
      </c>
      <c r="C95" s="46"/>
      <c r="D95" s="222"/>
      <c r="E95" s="190"/>
      <c r="F95" s="47"/>
    </row>
    <row r="96" spans="1:6" ht="10.5" customHeight="1" x14ac:dyDescent="0.2">
      <c r="B96" s="33" t="s">
        <v>325</v>
      </c>
      <c r="C96" s="46">
        <v>27949</v>
      </c>
      <c r="D96" s="222">
        <v>27811</v>
      </c>
      <c r="E96" s="190">
        <v>5.1584016856046411E-2</v>
      </c>
      <c r="F96" s="47"/>
    </row>
    <row r="97" spans="2:6" ht="10.5" customHeight="1" x14ac:dyDescent="0.2">
      <c r="B97" s="33" t="s">
        <v>320</v>
      </c>
      <c r="C97" s="46">
        <v>34770</v>
      </c>
      <c r="D97" s="222">
        <v>401</v>
      </c>
      <c r="E97" s="190">
        <v>-1.8295781805861444E-2</v>
      </c>
      <c r="F97" s="47"/>
    </row>
    <row r="98" spans="2:6" ht="10.5" customHeight="1" x14ac:dyDescent="0.2">
      <c r="B98" s="33" t="s">
        <v>321</v>
      </c>
      <c r="C98" s="46">
        <v>220432</v>
      </c>
      <c r="D98" s="222">
        <v>11046</v>
      </c>
      <c r="E98" s="190">
        <v>1.6583962072718617E-2</v>
      </c>
      <c r="F98" s="47"/>
    </row>
    <row r="99" spans="2:6" ht="10.5" customHeight="1" x14ac:dyDescent="0.2">
      <c r="B99" s="33" t="s">
        <v>323</v>
      </c>
      <c r="C99" s="46">
        <v>50093</v>
      </c>
      <c r="D99" s="222">
        <v>3951</v>
      </c>
      <c r="E99" s="190">
        <v>2.7717369004144343E-2</v>
      </c>
      <c r="F99" s="47"/>
    </row>
    <row r="100" spans="2:6" ht="10.5" customHeight="1" x14ac:dyDescent="0.2">
      <c r="B100" s="16" t="s">
        <v>195</v>
      </c>
      <c r="C100" s="46">
        <v>378952.58999999997</v>
      </c>
      <c r="D100" s="222">
        <v>65405.2</v>
      </c>
      <c r="E100" s="190">
        <v>5.9826824032307435E-3</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7</v>
      </c>
      <c r="D104" s="222"/>
      <c r="E104" s="190"/>
      <c r="F104" s="47"/>
    </row>
    <row r="105" spans="2:6" ht="10.5" customHeight="1" x14ac:dyDescent="0.2">
      <c r="B105" s="16" t="s">
        <v>201</v>
      </c>
      <c r="C105" s="46">
        <v>84</v>
      </c>
      <c r="D105" s="222">
        <v>2</v>
      </c>
      <c r="E105" s="190">
        <v>-0.38235294117647056</v>
      </c>
      <c r="F105" s="47"/>
    </row>
    <row r="106" spans="2:6" ht="10.5" customHeight="1" x14ac:dyDescent="0.2">
      <c r="B106" s="16" t="s">
        <v>202</v>
      </c>
      <c r="C106" s="46">
        <v>532</v>
      </c>
      <c r="D106" s="222"/>
      <c r="E106" s="190">
        <v>-0.38850574712643682</v>
      </c>
      <c r="F106" s="47"/>
    </row>
    <row r="107" spans="2:6" ht="10.5" customHeight="1" x14ac:dyDescent="0.2">
      <c r="B107" s="16" t="s">
        <v>203</v>
      </c>
      <c r="C107" s="46">
        <v>526</v>
      </c>
      <c r="D107" s="222"/>
      <c r="E107" s="190">
        <v>-7.3943661971830998E-2</v>
      </c>
      <c r="F107" s="47"/>
    </row>
    <row r="108" spans="2:6" ht="10.5" customHeight="1" x14ac:dyDescent="0.2">
      <c r="B108" s="16" t="s">
        <v>204</v>
      </c>
      <c r="C108" s="46">
        <v>90</v>
      </c>
      <c r="D108" s="222"/>
      <c r="E108" s="190">
        <v>0</v>
      </c>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31.3.2024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830750.22000000032</v>
      </c>
      <c r="D119" s="222">
        <v>1193.8</v>
      </c>
      <c r="E119" s="239">
        <v>-1.5477647218435142E-2</v>
      </c>
      <c r="F119" s="20"/>
    </row>
    <row r="120" spans="1:6" ht="10.5" customHeight="1" x14ac:dyDescent="0.2">
      <c r="A120" s="2"/>
      <c r="B120" s="37" t="s">
        <v>206</v>
      </c>
      <c r="C120" s="238">
        <v>7691</v>
      </c>
      <c r="D120" s="222"/>
      <c r="E120" s="239"/>
      <c r="F120" s="20"/>
    </row>
    <row r="121" spans="1:6" ht="10.5" customHeight="1" x14ac:dyDescent="0.2">
      <c r="A121" s="2"/>
      <c r="B121" s="37" t="s">
        <v>226</v>
      </c>
      <c r="C121" s="238">
        <v>12182.2</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850644.42000000039</v>
      </c>
      <c r="D126" s="222">
        <v>1193.8</v>
      </c>
      <c r="E126" s="239">
        <v>-8.7833282560562442E-2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1075987.829999988</v>
      </c>
      <c r="D129" s="222">
        <v>561.31999999999982</v>
      </c>
      <c r="E129" s="239">
        <v>-2.9139058683770314E-3</v>
      </c>
      <c r="F129" s="20"/>
    </row>
    <row r="130" spans="1:6" ht="10.5" customHeight="1" x14ac:dyDescent="0.2">
      <c r="A130" s="2"/>
      <c r="B130" s="37" t="s">
        <v>208</v>
      </c>
      <c r="C130" s="238">
        <v>70926.760000000068</v>
      </c>
      <c r="D130" s="222">
        <v>38886.379999999932</v>
      </c>
      <c r="E130" s="239">
        <v>7.946375914972359E-2</v>
      </c>
      <c r="F130" s="20"/>
    </row>
    <row r="131" spans="1:6" ht="10.5" customHeight="1" x14ac:dyDescent="0.2">
      <c r="A131" s="2"/>
      <c r="B131" s="37" t="s">
        <v>209</v>
      </c>
      <c r="C131" s="238">
        <v>17707184.159999829</v>
      </c>
      <c r="D131" s="222">
        <v>30523.180000000073</v>
      </c>
      <c r="E131" s="239">
        <v>-1.3121355617736974E-2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18854106.749999817</v>
      </c>
      <c r="D135" s="222">
        <v>69970.880000000005</v>
      </c>
      <c r="E135" s="239">
        <v>-1.2225136284770066E-2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68715.700000000055</v>
      </c>
      <c r="D138" s="222">
        <v>291.89999999999998</v>
      </c>
      <c r="E138" s="239">
        <v>-9.3675644306100758E-2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68715.700000000055</v>
      </c>
      <c r="D141" s="222">
        <v>291.89999999999998</v>
      </c>
      <c r="E141" s="239">
        <v>-9.3675644306100758E-2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9651.6999999999989</v>
      </c>
      <c r="D144" s="222">
        <v>49.7</v>
      </c>
      <c r="E144" s="239">
        <v>0.11854487298349681</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9651.6999999999989</v>
      </c>
      <c r="D147" s="222">
        <v>49.7</v>
      </c>
      <c r="E147" s="182">
        <v>0.11854487298349681</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54</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54</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86</v>
      </c>
      <c r="D155" s="222"/>
      <c r="E155" s="182">
        <v>0.4098360655737705</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86</v>
      </c>
      <c r="D157" s="222"/>
      <c r="E157" s="182">
        <v>0.4098360655737705</v>
      </c>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14609.25</v>
      </c>
      <c r="D161" s="222"/>
      <c r="E161" s="182">
        <v>-0.16110629403556731</v>
      </c>
      <c r="F161" s="56"/>
    </row>
    <row r="162" spans="1:6" s="57" customFormat="1" ht="10.5" customHeight="1" x14ac:dyDescent="0.2">
      <c r="A162" s="6"/>
      <c r="B162" s="37" t="s">
        <v>206</v>
      </c>
      <c r="C162" s="55">
        <v>213</v>
      </c>
      <c r="D162" s="222"/>
      <c r="E162" s="182"/>
      <c r="F162" s="56"/>
    </row>
    <row r="163" spans="1:6" s="57" customFormat="1" ht="10.5" customHeight="1" x14ac:dyDescent="0.2">
      <c r="A163" s="6"/>
      <c r="B163" s="37" t="s">
        <v>226</v>
      </c>
      <c r="C163" s="55">
        <v>257.5</v>
      </c>
      <c r="D163" s="222"/>
      <c r="E163" s="182"/>
      <c r="F163" s="56"/>
    </row>
    <row r="164" spans="1:6" s="57" customFormat="1" ht="10.5" customHeight="1" x14ac:dyDescent="0.2">
      <c r="A164" s="6"/>
      <c r="B164" s="37" t="s">
        <v>207</v>
      </c>
      <c r="C164" s="55">
        <v>5000.6599999999989</v>
      </c>
      <c r="D164" s="222"/>
      <c r="E164" s="182">
        <v>-6.3853606027987286E-2</v>
      </c>
      <c r="F164" s="56"/>
    </row>
    <row r="165" spans="1:6" s="57" customFormat="1" ht="10.5" customHeight="1" x14ac:dyDescent="0.2">
      <c r="A165" s="6"/>
      <c r="B165" s="37" t="s">
        <v>208</v>
      </c>
      <c r="C165" s="55">
        <v>710.7</v>
      </c>
      <c r="D165" s="222"/>
      <c r="E165" s="182">
        <v>0.28680065181966352</v>
      </c>
      <c r="F165" s="56"/>
    </row>
    <row r="166" spans="1:6" s="57" customFormat="1" ht="10.5" customHeight="1" x14ac:dyDescent="0.2">
      <c r="A166" s="6"/>
      <c r="B166" s="37" t="s">
        <v>209</v>
      </c>
      <c r="C166" s="55">
        <v>39619.079999999994</v>
      </c>
      <c r="D166" s="222"/>
      <c r="E166" s="182">
        <v>2.9191852622123093E-2</v>
      </c>
      <c r="F166" s="56"/>
    </row>
    <row r="167" spans="1:6" s="57" customFormat="1" ht="10.5" customHeight="1" x14ac:dyDescent="0.2">
      <c r="A167" s="6"/>
      <c r="B167" s="37" t="s">
        <v>210</v>
      </c>
      <c r="C167" s="55">
        <v>350.5</v>
      </c>
      <c r="D167" s="222"/>
      <c r="E167" s="182"/>
      <c r="F167" s="56"/>
    </row>
    <row r="168" spans="1:6" s="57" customFormat="1" ht="10.5" customHeight="1" x14ac:dyDescent="0.2">
      <c r="A168" s="6"/>
      <c r="B168" s="37" t="s">
        <v>211</v>
      </c>
      <c r="C168" s="55">
        <v>1399.45</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62168.139999999992</v>
      </c>
      <c r="D170" s="222"/>
      <c r="E170" s="182">
        <v>-0.10998454845718664</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19847006.709999818</v>
      </c>
      <c r="D172" s="222">
        <v>71506.28</v>
      </c>
      <c r="E172" s="182">
        <v>-1.6339813857286223E-2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1004.6999999999999</v>
      </c>
      <c r="D176" s="222">
        <v>293.5</v>
      </c>
      <c r="E176" s="182">
        <v>-4.0401146131804788E-2</v>
      </c>
      <c r="F176" s="59"/>
    </row>
    <row r="177" spans="1:6" s="60" customFormat="1" ht="10.5" customHeight="1" x14ac:dyDescent="0.2">
      <c r="A177" s="24"/>
      <c r="B177" s="37" t="s">
        <v>214</v>
      </c>
      <c r="C177" s="55">
        <v>2009090</v>
      </c>
      <c r="D177" s="222">
        <v>592740</v>
      </c>
      <c r="E177" s="182">
        <v>-7.3602638984503699E-2</v>
      </c>
      <c r="F177" s="59"/>
    </row>
    <row r="178" spans="1:6" s="60" customFormat="1" ht="10.5" customHeight="1" x14ac:dyDescent="0.2">
      <c r="A178" s="24"/>
      <c r="B178" s="37" t="s">
        <v>215</v>
      </c>
      <c r="C178" s="55">
        <v>131</v>
      </c>
      <c r="D178" s="222">
        <v>45</v>
      </c>
      <c r="E178" s="182">
        <v>-0.76138433515482695</v>
      </c>
      <c r="F178" s="59"/>
    </row>
    <row r="179" spans="1:6" s="60" customFormat="1" ht="10.5" customHeight="1" x14ac:dyDescent="0.2">
      <c r="A179" s="24"/>
      <c r="B179" s="37" t="s">
        <v>216</v>
      </c>
      <c r="C179" s="55">
        <v>519</v>
      </c>
      <c r="D179" s="222">
        <v>114</v>
      </c>
      <c r="E179" s="182">
        <v>-0.2354154390100176</v>
      </c>
      <c r="F179" s="59"/>
    </row>
    <row r="180" spans="1:6" s="60" customFormat="1" ht="10.5" customHeight="1" x14ac:dyDescent="0.2">
      <c r="A180" s="24"/>
      <c r="B180" s="37" t="s">
        <v>217</v>
      </c>
      <c r="C180" s="55">
        <v>3925.7000000000003</v>
      </c>
      <c r="D180" s="222">
        <v>897.40000000000009</v>
      </c>
      <c r="E180" s="182">
        <v>-9.1651626637050287E-2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2014670.4</v>
      </c>
      <c r="D186" s="342">
        <v>594089.9</v>
      </c>
      <c r="E186" s="194">
        <v>-7.3846591767902869E-2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5080782.6223948169</v>
      </c>
      <c r="D189" s="222"/>
      <c r="E189" s="185">
        <v>2.431295171424197E-2</v>
      </c>
      <c r="F189" s="69"/>
    </row>
    <row r="190" spans="1:6" ht="10.5" customHeight="1" x14ac:dyDescent="0.2">
      <c r="A190" s="2"/>
      <c r="B190" s="82" t="s">
        <v>76</v>
      </c>
      <c r="C190" s="55">
        <v>15720000.486135798</v>
      </c>
      <c r="D190" s="222"/>
      <c r="E190" s="185">
        <v>5.3780921014058292E-2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20800783.108530615</v>
      </c>
      <c r="D192" s="227"/>
      <c r="E192" s="355">
        <v>4.6425540287995393E-2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view="pageBreakPreview" topLeftCell="A42" zoomScaleNormal="100" zoomScaleSheetLayoutView="100" workbookViewId="0">
      <selection activeCell="A43" sqref="A43"/>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7" width="69.28515625" style="781" bestFit="1" customWidth="1"/>
    <col min="8" max="11" width="15.7109375" style="781" customWidth="1"/>
    <col min="12" max="16384" width="11.42578125" style="781"/>
  </cols>
  <sheetData>
    <row r="1" spans="1:11" ht="42.75" customHeight="1" x14ac:dyDescent="0.2">
      <c r="A1" s="851" t="s">
        <v>660</v>
      </c>
      <c r="B1" s="850"/>
      <c r="C1" s="850"/>
      <c r="D1" s="850"/>
      <c r="E1" s="849"/>
      <c r="G1" s="851" t="str">
        <f>A1</f>
        <v xml:space="preserve">RÉSULTATS  DE SYNTHESE           </v>
      </c>
      <c r="H1" s="850"/>
      <c r="I1" s="850"/>
      <c r="J1" s="850"/>
      <c r="K1" s="849"/>
    </row>
    <row r="2" spans="1:11" ht="42.75" customHeight="1" x14ac:dyDescent="0.2">
      <c r="A2" s="848" t="s">
        <v>659</v>
      </c>
      <c r="B2" s="847"/>
      <c r="C2" s="847"/>
      <c r="D2" s="847"/>
      <c r="E2" s="846"/>
      <c r="G2" s="848" t="s">
        <v>661</v>
      </c>
      <c r="H2" s="898"/>
      <c r="I2" s="898"/>
      <c r="J2" s="898"/>
      <c r="K2" s="897"/>
    </row>
    <row r="3" spans="1:11" ht="42.75" customHeight="1" thickBot="1" x14ac:dyDescent="0.25">
      <c r="A3" s="845" t="s">
        <v>499</v>
      </c>
      <c r="B3" s="844"/>
      <c r="C3" s="844"/>
      <c r="D3" s="844"/>
      <c r="E3" s="843"/>
      <c r="G3" s="845" t="str">
        <f>A3</f>
        <v>PERIODE DU 1.1 AU 31.3.2024</v>
      </c>
      <c r="H3" s="896"/>
      <c r="I3" s="896"/>
      <c r="J3" s="896"/>
      <c r="K3" s="895"/>
    </row>
    <row r="4" spans="1:11" ht="30.75" customHeight="1" x14ac:dyDescent="0.2">
      <c r="A4" s="842" t="s">
        <v>658</v>
      </c>
      <c r="B4" s="841" t="s">
        <v>657</v>
      </c>
      <c r="C4" s="840" t="s">
        <v>656</v>
      </c>
      <c r="D4" s="839" t="s">
        <v>655</v>
      </c>
      <c r="E4" s="838" t="s">
        <v>6</v>
      </c>
      <c r="G4" s="842" t="str">
        <f>A4</f>
        <v xml:space="preserve">  PRESTATIONS</v>
      </c>
      <c r="H4" s="894" t="str">
        <f>B4</f>
        <v>maladie</v>
      </c>
      <c r="I4" s="893" t="str">
        <f>C4</f>
        <v>maternité</v>
      </c>
      <c r="J4" s="893" t="str">
        <f>D4</f>
        <v>AT</v>
      </c>
      <c r="K4" s="893" t="str">
        <f>E4</f>
        <v>TOTAL</v>
      </c>
    </row>
    <row r="5" spans="1:11" ht="13.5" thickBot="1" x14ac:dyDescent="0.25">
      <c r="A5" s="837"/>
      <c r="B5" s="836"/>
      <c r="C5" s="791"/>
      <c r="D5" s="790"/>
      <c r="E5" s="789"/>
      <c r="G5" s="837"/>
      <c r="H5" s="892"/>
      <c r="I5" s="891"/>
      <c r="J5" s="890"/>
      <c r="K5" s="889"/>
    </row>
    <row r="6" spans="1:11" x14ac:dyDescent="0.2">
      <c r="A6" s="798"/>
      <c r="B6" s="808"/>
      <c r="C6" s="807"/>
      <c r="D6" s="806"/>
      <c r="E6" s="805"/>
      <c r="G6" s="798"/>
      <c r="H6" s="871"/>
      <c r="I6" s="870"/>
      <c r="J6" s="869"/>
      <c r="K6" s="868"/>
    </row>
    <row r="7" spans="1:11" ht="24.75" customHeight="1" x14ac:dyDescent="0.2">
      <c r="A7" s="833" t="s">
        <v>88</v>
      </c>
      <c r="B7" s="797">
        <v>1735329462.0204756</v>
      </c>
      <c r="C7" s="796">
        <v>10502824.489064993</v>
      </c>
      <c r="D7" s="795">
        <v>17661758.169999998</v>
      </c>
      <c r="E7" s="794">
        <v>1763494044.6795406</v>
      </c>
      <c r="G7" s="833" t="str">
        <f>A7</f>
        <v>Omnipraticiens libéraux</v>
      </c>
      <c r="H7" s="863">
        <v>7.2768122587192119E-2</v>
      </c>
      <c r="I7" s="862">
        <v>-0.10016170369412281</v>
      </c>
      <c r="J7" s="861">
        <v>9.1286310529548054E-3</v>
      </c>
      <c r="K7" s="860">
        <v>7.0866099070264532E-2</v>
      </c>
    </row>
    <row r="8" spans="1:11" ht="14.25" customHeight="1" x14ac:dyDescent="0.2">
      <c r="A8" s="833" t="s">
        <v>102</v>
      </c>
      <c r="B8" s="797">
        <v>3410844217.1201019</v>
      </c>
      <c r="C8" s="835">
        <v>47422092.503785066</v>
      </c>
      <c r="D8" s="795">
        <v>29642204.689999994</v>
      </c>
      <c r="E8" s="794">
        <v>3487908514.3138871</v>
      </c>
      <c r="G8" s="833" t="str">
        <f>A8</f>
        <v>Spécialistes libéraux</v>
      </c>
      <c r="H8" s="863">
        <v>4.5398157121229854E-2</v>
      </c>
      <c r="I8" s="888">
        <v>-6.8798486496613354E-2</v>
      </c>
      <c r="J8" s="861">
        <v>3.736760775694381E-2</v>
      </c>
      <c r="K8" s="860">
        <v>4.3589476681856976E-2</v>
      </c>
    </row>
    <row r="9" spans="1:11" s="783" customFormat="1" x14ac:dyDescent="0.2">
      <c r="A9" s="834" t="s">
        <v>113</v>
      </c>
      <c r="B9" s="813">
        <v>5146173679.1405773</v>
      </c>
      <c r="C9" s="812">
        <v>57924916.992850073</v>
      </c>
      <c r="D9" s="811">
        <v>47303962.859999999</v>
      </c>
      <c r="E9" s="810">
        <v>5251402558.9934273</v>
      </c>
      <c r="G9" s="834" t="str">
        <f>A9</f>
        <v>TOTAL Médecins libéraux</v>
      </c>
      <c r="H9" s="875">
        <v>5.4470096904564613E-2</v>
      </c>
      <c r="I9" s="874">
        <v>-7.4646448168318336E-2</v>
      </c>
      <c r="J9" s="873">
        <v>2.664112123256146E-2</v>
      </c>
      <c r="K9" s="872">
        <v>5.259304372613105E-2</v>
      </c>
    </row>
    <row r="10" spans="1:11" ht="21" customHeight="1" x14ac:dyDescent="0.2">
      <c r="A10" s="833" t="s">
        <v>121</v>
      </c>
      <c r="B10" s="797">
        <v>858047277.24495554</v>
      </c>
      <c r="C10" s="796">
        <v>2593456.7500000014</v>
      </c>
      <c r="D10" s="795">
        <v>56667.8</v>
      </c>
      <c r="E10" s="794">
        <v>860697401.79495549</v>
      </c>
      <c r="G10" s="833" t="str">
        <f>A10</f>
        <v>Dentistes libéraux</v>
      </c>
      <c r="H10" s="863">
        <v>-0.10305095082179039</v>
      </c>
      <c r="I10" s="862">
        <v>4.5905786252169234E-2</v>
      </c>
      <c r="J10" s="861">
        <v>-6.7931469332241257E-2</v>
      </c>
      <c r="K10" s="860">
        <v>-0.10266364438126052</v>
      </c>
    </row>
    <row r="11" spans="1:11" x14ac:dyDescent="0.2">
      <c r="A11" s="833" t="s">
        <v>122</v>
      </c>
      <c r="B11" s="797">
        <v>44139907.272798792</v>
      </c>
      <c r="C11" s="796">
        <v>64553809.439999893</v>
      </c>
      <c r="D11" s="795">
        <v>1519.1799999999998</v>
      </c>
      <c r="E11" s="794">
        <v>108695235.89279869</v>
      </c>
      <c r="G11" s="833" t="str">
        <f>A11</f>
        <v>Sages-femmes libérales</v>
      </c>
      <c r="H11" s="863">
        <v>0.14815546906617061</v>
      </c>
      <c r="I11" s="862">
        <v>-9.8554250059734727E-3</v>
      </c>
      <c r="J11" s="861">
        <v>0.16026394977622282</v>
      </c>
      <c r="K11" s="860">
        <v>4.8758193016390505E-2</v>
      </c>
    </row>
    <row r="12" spans="1:11" x14ac:dyDescent="0.2">
      <c r="A12" s="833" t="s">
        <v>243</v>
      </c>
      <c r="B12" s="797">
        <v>381089863.44747299</v>
      </c>
      <c r="C12" s="796">
        <v>6097990.7100000009</v>
      </c>
      <c r="D12" s="795">
        <v>1089678.9800000002</v>
      </c>
      <c r="E12" s="794">
        <v>388277533.13747299</v>
      </c>
      <c r="G12" s="833" t="str">
        <f>A12</f>
        <v>Centres de santé (honoraires)</v>
      </c>
      <c r="H12" s="863">
        <v>7.9485286834098501E-2</v>
      </c>
      <c r="I12" s="862">
        <v>0.2790293858665609</v>
      </c>
      <c r="J12" s="861">
        <v>0.12859149427039474</v>
      </c>
      <c r="K12" s="860">
        <v>8.2269228331132815E-2</v>
      </c>
    </row>
    <row r="13" spans="1:11" s="783" customFormat="1" ht="22.5" customHeight="1" x14ac:dyDescent="0.2">
      <c r="A13" s="834" t="s">
        <v>654</v>
      </c>
      <c r="B13" s="813">
        <v>6429450727.1058044</v>
      </c>
      <c r="C13" s="812">
        <v>131170173.89285</v>
      </c>
      <c r="D13" s="811">
        <v>48451828.82</v>
      </c>
      <c r="E13" s="810">
        <v>6609072729.8186541</v>
      </c>
      <c r="G13" s="834" t="str">
        <f>A13</f>
        <v xml:space="preserve">TOTAL HONORAIRES SECTEUR PRIVÉ (médicaux et dentaires) </v>
      </c>
      <c r="H13" s="875">
        <v>3.2272508950361711E-2</v>
      </c>
      <c r="I13" s="874">
        <v>-2.8665886869093438E-2</v>
      </c>
      <c r="J13" s="873">
        <v>2.8612509273634679E-2</v>
      </c>
      <c r="K13" s="872">
        <v>3.0961927558037727E-2</v>
      </c>
    </row>
    <row r="14" spans="1:11" ht="18.75" customHeight="1" x14ac:dyDescent="0.2">
      <c r="A14" s="833" t="s">
        <v>124</v>
      </c>
      <c r="B14" s="797">
        <v>1995276391.5160301</v>
      </c>
      <c r="C14" s="796">
        <v>5785294.6399998562</v>
      </c>
      <c r="D14" s="795">
        <v>4580772.78</v>
      </c>
      <c r="E14" s="794">
        <v>2005642458.9360299</v>
      </c>
      <c r="G14" s="833" t="str">
        <f>A14</f>
        <v>Infirmiers libéraux</v>
      </c>
      <c r="H14" s="863">
        <v>4.3299228707574189E-2</v>
      </c>
      <c r="I14" s="862">
        <v>-2.8047597315822625E-2</v>
      </c>
      <c r="J14" s="861">
        <v>-2.7464649211578207E-3</v>
      </c>
      <c r="K14" s="860">
        <v>4.2968404617824252E-2</v>
      </c>
    </row>
    <row r="15" spans="1:11" x14ac:dyDescent="0.2">
      <c r="A15" s="833" t="s">
        <v>132</v>
      </c>
      <c r="B15" s="797">
        <v>1016017460.8273686</v>
      </c>
      <c r="C15" s="796">
        <v>5286529.139999995</v>
      </c>
      <c r="D15" s="795">
        <v>39894430.099999778</v>
      </c>
      <c r="E15" s="794">
        <v>1061198420.0673684</v>
      </c>
      <c r="G15" s="833" t="str">
        <f>A15</f>
        <v>Masseurs kinésithérapeutes libéraux</v>
      </c>
      <c r="H15" s="863">
        <v>1.7727891054200695E-2</v>
      </c>
      <c r="I15" s="862">
        <v>-2.4645287180176001E-2</v>
      </c>
      <c r="J15" s="861">
        <v>-7.8314313120946277E-3</v>
      </c>
      <c r="K15" s="860">
        <v>1.6523435050334268E-2</v>
      </c>
    </row>
    <row r="16" spans="1:11" x14ac:dyDescent="0.2">
      <c r="A16" s="833" t="s">
        <v>136</v>
      </c>
      <c r="B16" s="797">
        <v>199918867.66710299</v>
      </c>
      <c r="C16" s="796">
        <v>32956.949999999975</v>
      </c>
      <c r="D16" s="795">
        <v>175556.02000000022</v>
      </c>
      <c r="E16" s="794">
        <v>200127380.63710299</v>
      </c>
      <c r="G16" s="833" t="str">
        <f>A16</f>
        <v>Orthophonistes libéraux</v>
      </c>
      <c r="H16" s="863">
        <v>3.7689175162610944E-2</v>
      </c>
      <c r="I16" s="862">
        <v>0.20183245357328361</v>
      </c>
      <c r="J16" s="861">
        <v>-7.4571092511092285E-2</v>
      </c>
      <c r="K16" s="860">
        <v>3.7602098730999955E-2</v>
      </c>
    </row>
    <row r="17" spans="1:11" x14ac:dyDescent="0.2">
      <c r="A17" s="833" t="s">
        <v>141</v>
      </c>
      <c r="B17" s="797">
        <v>47308118.070000209</v>
      </c>
      <c r="C17" s="796">
        <v>70188.809999999925</v>
      </c>
      <c r="D17" s="795">
        <v>24674.630000000012</v>
      </c>
      <c r="E17" s="794">
        <v>47402981.510000214</v>
      </c>
      <c r="G17" s="833" t="str">
        <f>A17</f>
        <v>Orthoptistes libéraux</v>
      </c>
      <c r="H17" s="863">
        <v>0.11428882614105906</v>
      </c>
      <c r="I17" s="862">
        <v>6.9631786844174259E-2</v>
      </c>
      <c r="J17" s="861">
        <v>0.11825085269322377</v>
      </c>
      <c r="K17" s="860">
        <v>0.11422200162569518</v>
      </c>
    </row>
    <row r="18" spans="1:11" x14ac:dyDescent="0.2">
      <c r="A18" s="833" t="s">
        <v>139</v>
      </c>
      <c r="B18" s="797">
        <v>16000582.230000233</v>
      </c>
      <c r="C18" s="796">
        <v>2403.8100000000004</v>
      </c>
      <c r="D18" s="795">
        <v>166.14000000000001</v>
      </c>
      <c r="E18" s="794">
        <v>16003152.180000234</v>
      </c>
      <c r="G18" s="833" t="str">
        <f>A18</f>
        <v>Pédicures libéraux</v>
      </c>
      <c r="H18" s="863">
        <v>0.13471618129089857</v>
      </c>
      <c r="I18" s="862">
        <v>0.90182364808734516</v>
      </c>
      <c r="J18" s="861">
        <v>-0.64697632909778591</v>
      </c>
      <c r="K18" s="860">
        <v>0.13475884728979515</v>
      </c>
    </row>
    <row r="19" spans="1:11" x14ac:dyDescent="0.2">
      <c r="A19" s="833" t="s">
        <v>466</v>
      </c>
      <c r="B19" s="797">
        <v>5281789.21</v>
      </c>
      <c r="C19" s="796">
        <v>19780</v>
      </c>
      <c r="D19" s="795">
        <v>50810</v>
      </c>
      <c r="E19" s="794">
        <v>5352379.21</v>
      </c>
      <c r="G19" s="833" t="s">
        <v>466</v>
      </c>
      <c r="H19" s="863">
        <v>0.21622355969067408</v>
      </c>
      <c r="I19" s="862">
        <v>-0.20145337101332261</v>
      </c>
      <c r="J19" s="861">
        <v>-0.20235478806907381</v>
      </c>
      <c r="K19" s="860">
        <v>0.20787166958626546</v>
      </c>
    </row>
    <row r="20" spans="1:11" x14ac:dyDescent="0.2">
      <c r="A20" s="833" t="s">
        <v>653</v>
      </c>
      <c r="B20" s="797">
        <v>105756.07</v>
      </c>
      <c r="C20" s="796">
        <v>2154.8399999999997</v>
      </c>
      <c r="D20" s="795">
        <v>615.71</v>
      </c>
      <c r="E20" s="794">
        <v>108526.62000000001</v>
      </c>
      <c r="G20" s="833" t="str">
        <f>A20</f>
        <v>Sages-femmes libérales (actes infirmiers prescrits)</v>
      </c>
      <c r="H20" s="863">
        <v>-9.5060124776130572E-2</v>
      </c>
      <c r="I20" s="862">
        <v>-0.10348356819231397</v>
      </c>
      <c r="J20" s="861">
        <v>1.0139011546135479</v>
      </c>
      <c r="K20" s="860">
        <v>-9.2394036860670492E-2</v>
      </c>
    </row>
    <row r="21" spans="1:11" x14ac:dyDescent="0.2">
      <c r="A21" s="833" t="s">
        <v>244</v>
      </c>
      <c r="B21" s="797">
        <v>48545442.66000089</v>
      </c>
      <c r="C21" s="796">
        <v>151182.18000000008</v>
      </c>
      <c r="D21" s="795">
        <v>176420.51000000007</v>
      </c>
      <c r="E21" s="794">
        <v>48873045.350000888</v>
      </c>
      <c r="G21" s="833" t="str">
        <f>A21</f>
        <v>Centres de santé (prescriptions)</v>
      </c>
      <c r="H21" s="863">
        <v>1.6397562978975877E-3</v>
      </c>
      <c r="I21" s="862">
        <v>2.8531437074725829E-2</v>
      </c>
      <c r="J21" s="861">
        <v>-0.1152892785576517</v>
      </c>
      <c r="K21" s="860">
        <v>1.2430515291268485E-3</v>
      </c>
    </row>
    <row r="22" spans="1:11" s="783" customFormat="1" ht="20.25" customHeight="1" x14ac:dyDescent="0.2">
      <c r="A22" s="834" t="s">
        <v>287</v>
      </c>
      <c r="B22" s="813">
        <v>3328454408.2505026</v>
      </c>
      <c r="C22" s="812">
        <v>11350490.36999985</v>
      </c>
      <c r="D22" s="811">
        <v>44903445.88999977</v>
      </c>
      <c r="E22" s="810">
        <v>3384708344.5105023</v>
      </c>
      <c r="G22" s="834" t="str">
        <f>A22</f>
        <v xml:space="preserve"> TOTAL AUXILIAIRES MÉDICAUX</v>
      </c>
      <c r="H22" s="875">
        <v>3.5956874139765116E-2</v>
      </c>
      <c r="I22" s="874">
        <v>-2.4940461785802892E-2</v>
      </c>
      <c r="J22" s="873">
        <v>-8.2804130144927823E-3</v>
      </c>
      <c r="K22" s="872">
        <v>3.5127512026519314E-2</v>
      </c>
    </row>
    <row r="23" spans="1:11" ht="24.75" customHeight="1" x14ac:dyDescent="0.2">
      <c r="A23" s="833" t="s">
        <v>145</v>
      </c>
      <c r="B23" s="797">
        <v>810659242.35748112</v>
      </c>
      <c r="C23" s="796">
        <v>26341471.770000059</v>
      </c>
      <c r="D23" s="795">
        <v>526674.36</v>
      </c>
      <c r="E23" s="794">
        <v>837527388.48748124</v>
      </c>
      <c r="G23" s="833" t="str">
        <f>A23</f>
        <v>Laboratoires</v>
      </c>
      <c r="H23" s="863">
        <v>-0.10575878737432343</v>
      </c>
      <c r="I23" s="862">
        <v>-7.2001245647173362E-2</v>
      </c>
      <c r="J23" s="861">
        <v>-0.12577851122044947</v>
      </c>
      <c r="K23" s="860">
        <v>-0.10474741997959691</v>
      </c>
    </row>
    <row r="24" spans="1:11" ht="23.25" customHeight="1" x14ac:dyDescent="0.2">
      <c r="A24" s="833" t="s">
        <v>162</v>
      </c>
      <c r="B24" s="797">
        <v>1364470600.733609</v>
      </c>
      <c r="C24" s="796">
        <v>2201029.9199999981</v>
      </c>
      <c r="D24" s="795">
        <v>15026212.279999999</v>
      </c>
      <c r="E24" s="794">
        <v>1381697842.933609</v>
      </c>
      <c r="G24" s="833" t="str">
        <f>A24</f>
        <v>Frais de déplacement des malades</v>
      </c>
      <c r="H24" s="863">
        <v>3.5430207176052608E-2</v>
      </c>
      <c r="I24" s="862">
        <v>1.6980887233761344E-2</v>
      </c>
      <c r="J24" s="861">
        <v>2.2845816686456022E-2</v>
      </c>
      <c r="K24" s="860">
        <v>3.5261770538817183E-2</v>
      </c>
    </row>
    <row r="25" spans="1:11" ht="24.75" customHeight="1" x14ac:dyDescent="0.2">
      <c r="A25" s="833" t="s">
        <v>652</v>
      </c>
      <c r="B25" s="797">
        <v>2812566684.4800091</v>
      </c>
      <c r="C25" s="796"/>
      <c r="D25" s="795">
        <v>1181815901.4800014</v>
      </c>
      <c r="E25" s="794">
        <v>3994382585.9600105</v>
      </c>
      <c r="G25" s="833" t="str">
        <f>A25</f>
        <v xml:space="preserve">Prestations en espèces </v>
      </c>
      <c r="H25" s="863">
        <v>3.6055788099230934E-2</v>
      </c>
      <c r="I25" s="862"/>
      <c r="J25" s="861">
        <v>9.546987882620428E-2</v>
      </c>
      <c r="K25" s="860">
        <v>5.295233253895737E-2</v>
      </c>
    </row>
    <row r="26" spans="1:11" ht="22.5" customHeight="1" x14ac:dyDescent="0.2">
      <c r="A26" s="833" t="s">
        <v>158</v>
      </c>
      <c r="B26" s="797">
        <v>80258566.050663963</v>
      </c>
      <c r="C26" s="796">
        <v>115105.51491999997</v>
      </c>
      <c r="D26" s="795">
        <v>643295.92637999996</v>
      </c>
      <c r="E26" s="794">
        <v>81016967.491963953</v>
      </c>
      <c r="G26" s="833" t="str">
        <f>A26</f>
        <v>Autres prestations diverses</v>
      </c>
      <c r="H26" s="863">
        <v>-0.13083181634130947</v>
      </c>
      <c r="I26" s="862">
        <v>0.52230550105860418</v>
      </c>
      <c r="J26" s="861">
        <v>0.23187527893304671</v>
      </c>
      <c r="K26" s="860">
        <v>-0.12826240531123478</v>
      </c>
    </row>
    <row r="27" spans="1:11" s="783" customFormat="1" ht="18" customHeight="1" x14ac:dyDescent="0.2">
      <c r="A27" s="834" t="s">
        <v>651</v>
      </c>
      <c r="B27" s="813">
        <v>14825860228.978073</v>
      </c>
      <c r="C27" s="812">
        <v>171178271.46776992</v>
      </c>
      <c r="D27" s="811">
        <v>1291367358.7563813</v>
      </c>
      <c r="E27" s="810">
        <v>16288405859.202225</v>
      </c>
      <c r="G27" s="834" t="str">
        <f>A27</f>
        <v>TOTAL SOINS  EXÉCUTÉS EN VILLE HORS PRODUITS DE SANTÉ</v>
      </c>
      <c r="H27" s="875">
        <v>2.4401023298989744E-2</v>
      </c>
      <c r="I27" s="874">
        <v>-3.4566747159176625E-2</v>
      </c>
      <c r="J27" s="873">
        <v>8.7908205618270285E-2</v>
      </c>
      <c r="K27" s="872">
        <v>2.8500830628869878E-2</v>
      </c>
    </row>
    <row r="28" spans="1:11" ht="17.25" customHeight="1" x14ac:dyDescent="0.2">
      <c r="A28" s="833" t="s">
        <v>152</v>
      </c>
      <c r="B28" s="797">
        <v>6984111657.4684944</v>
      </c>
      <c r="C28" s="796">
        <v>18137819.380000513</v>
      </c>
      <c r="D28" s="795">
        <v>6443867.2800000645</v>
      </c>
      <c r="E28" s="794">
        <v>7008693344.1284943</v>
      </c>
      <c r="G28" s="833" t="str">
        <f>A28</f>
        <v>Médicaments</v>
      </c>
      <c r="H28" s="863">
        <v>5.4236232289397002E-2</v>
      </c>
      <c r="I28" s="862">
        <v>-1.2742805943238844E-2</v>
      </c>
      <c r="J28" s="861">
        <v>-6.5067705095509965E-2</v>
      </c>
      <c r="K28" s="860">
        <v>5.3927541323335104E-2</v>
      </c>
    </row>
    <row r="29" spans="1:11" x14ac:dyDescent="0.2">
      <c r="A29" s="833" t="s">
        <v>154</v>
      </c>
      <c r="B29" s="797">
        <v>1966067326.2499464</v>
      </c>
      <c r="C29" s="796">
        <v>19497768.869999982</v>
      </c>
      <c r="D29" s="795">
        <v>7704309.5599999856</v>
      </c>
      <c r="E29" s="794">
        <v>1993269404.6799462</v>
      </c>
      <c r="G29" s="833" t="str">
        <f>A29</f>
        <v>LPP</v>
      </c>
      <c r="H29" s="863">
        <v>5.4708891319410258E-2</v>
      </c>
      <c r="I29" s="862">
        <v>-2.8258799831621495E-2</v>
      </c>
      <c r="J29" s="861">
        <v>-1.4713335048051501E-2</v>
      </c>
      <c r="K29" s="860">
        <v>5.3542083162651632E-2</v>
      </c>
    </row>
    <row r="30" spans="1:11" x14ac:dyDescent="0.2">
      <c r="A30" s="833" t="s">
        <v>153</v>
      </c>
      <c r="B30" s="797">
        <v>97946.239999999991</v>
      </c>
      <c r="C30" s="796">
        <v>78.400000000000006</v>
      </c>
      <c r="D30" s="795">
        <v>2025</v>
      </c>
      <c r="E30" s="794">
        <v>100049.63999999998</v>
      </c>
      <c r="G30" s="833" t="str">
        <f>A30</f>
        <v>Produits d'origine humaine</v>
      </c>
      <c r="H30" s="863">
        <v>-1.6906939016481881E-2</v>
      </c>
      <c r="I30" s="862"/>
      <c r="J30" s="861"/>
      <c r="K30" s="860">
        <v>4.2050295947964056E-3</v>
      </c>
    </row>
    <row r="31" spans="1:11" s="783" customFormat="1" x14ac:dyDescent="0.2">
      <c r="A31" s="832" t="s">
        <v>650</v>
      </c>
      <c r="B31" s="813">
        <v>8950276929.9584408</v>
      </c>
      <c r="C31" s="812">
        <v>37635666.650000498</v>
      </c>
      <c r="D31" s="811">
        <v>14150201.84000005</v>
      </c>
      <c r="E31" s="810">
        <v>9002062798.4484406</v>
      </c>
      <c r="G31" s="832" t="str">
        <f>A31</f>
        <v>TOTAL PRODUITS DE SANTÉ</v>
      </c>
      <c r="H31" s="875">
        <v>5.4339187822914692E-2</v>
      </c>
      <c r="I31" s="874">
        <v>-2.0840444239273115E-2</v>
      </c>
      <c r="J31" s="873">
        <v>-3.8166393637285245E-2</v>
      </c>
      <c r="K31" s="872">
        <v>5.3841587580259365E-2</v>
      </c>
    </row>
    <row r="32" spans="1:11" s="783" customFormat="1" ht="24.75" hidden="1" customHeight="1" x14ac:dyDescent="0.2">
      <c r="A32" s="831" t="s">
        <v>649</v>
      </c>
      <c r="B32" s="830">
        <v>154.02000000000001</v>
      </c>
      <c r="C32" s="829"/>
      <c r="D32" s="828"/>
      <c r="E32" s="827">
        <v>154.02000000000001</v>
      </c>
      <c r="G32" s="831" t="str">
        <f>A32</f>
        <v>Ticket modérateur des ALD 31-32</v>
      </c>
      <c r="H32" s="887">
        <v>-0.11268579329415818</v>
      </c>
      <c r="I32" s="886"/>
      <c r="J32" s="885"/>
      <c r="K32" s="884">
        <v>-0.11268579329415818</v>
      </c>
    </row>
    <row r="33" spans="1:11" s="783" customFormat="1" ht="22.5" customHeight="1" thickBot="1" x14ac:dyDescent="0.25">
      <c r="A33" s="826" t="s">
        <v>648</v>
      </c>
      <c r="B33" s="787">
        <v>23776137312.95652</v>
      </c>
      <c r="C33" s="786">
        <v>208813938.11777034</v>
      </c>
      <c r="D33" s="785">
        <v>1305517560.5963812</v>
      </c>
      <c r="E33" s="784">
        <v>25290468811.670673</v>
      </c>
      <c r="G33" s="826" t="str">
        <f>A33</f>
        <v>TOTAL SOINS EXÉCUTÉS EN VILLE</v>
      </c>
      <c r="H33" s="855">
        <v>3.5469227189770525E-2</v>
      </c>
      <c r="I33" s="854">
        <v>-3.212128368050815E-2</v>
      </c>
      <c r="J33" s="853">
        <v>8.6364788734494935E-2</v>
      </c>
      <c r="K33" s="852">
        <v>3.7379894626579535E-2</v>
      </c>
    </row>
    <row r="34" spans="1:11" s="821" customFormat="1" ht="24.95" customHeight="1" x14ac:dyDescent="0.2">
      <c r="A34" s="819" t="s">
        <v>647</v>
      </c>
      <c r="B34" s="825">
        <v>12188222352.176512</v>
      </c>
      <c r="C34" s="824">
        <v>424382249.85883087</v>
      </c>
      <c r="D34" s="823">
        <v>58480208.412783533</v>
      </c>
      <c r="E34" s="822">
        <v>12671084810.448124</v>
      </c>
      <c r="G34" s="819" t="str">
        <f>A34</f>
        <v>ODMCO Secteur public</v>
      </c>
      <c r="H34" s="883">
        <v>0.11996985787420811</v>
      </c>
      <c r="I34" s="882">
        <v>0.11980756416208815</v>
      </c>
      <c r="J34" s="881">
        <v>0.12007638768082884</v>
      </c>
      <c r="K34" s="880">
        <v>0.11996491315288238</v>
      </c>
    </row>
    <row r="35" spans="1:11" ht="24.95" customHeight="1" x14ac:dyDescent="0.2">
      <c r="A35" s="814" t="s">
        <v>646</v>
      </c>
      <c r="B35" s="813">
        <v>3045079409.6888394</v>
      </c>
      <c r="C35" s="812">
        <v>105995865.20442522</v>
      </c>
      <c r="D35" s="811">
        <v>14608492.718059842</v>
      </c>
      <c r="E35" s="810">
        <v>3165683767.6113248</v>
      </c>
      <c r="G35" s="814" t="str">
        <f>A35</f>
        <v>MIGAC Secteur public</v>
      </c>
      <c r="H35" s="875">
        <v>-4.3968388966617367E-2</v>
      </c>
      <c r="I35" s="874">
        <v>-4.3968386364354739E-2</v>
      </c>
      <c r="J35" s="873">
        <v>-4.3968384590796217E-2</v>
      </c>
      <c r="K35" s="872">
        <v>-4.3968388859293439E-2</v>
      </c>
    </row>
    <row r="36" spans="1:11" ht="24.95" customHeight="1" x14ac:dyDescent="0.2">
      <c r="A36" s="814" t="s">
        <v>645</v>
      </c>
      <c r="B36" s="813"/>
      <c r="C36" s="812"/>
      <c r="D36" s="811"/>
      <c r="E36" s="810"/>
      <c r="G36" s="814"/>
      <c r="H36" s="875"/>
      <c r="I36" s="874"/>
      <c r="J36" s="873"/>
      <c r="K36" s="872"/>
    </row>
    <row r="37" spans="1:11" ht="24.95" customHeight="1" x14ac:dyDescent="0.2">
      <c r="A37" s="814" t="s">
        <v>644</v>
      </c>
      <c r="B37" s="813">
        <v>4434169577.7568369</v>
      </c>
      <c r="C37" s="812">
        <v>142390729.56079134</v>
      </c>
      <c r="D37" s="811">
        <v>19624481.855582248</v>
      </c>
      <c r="E37" s="810">
        <v>4596184789.1732101</v>
      </c>
      <c r="G37" s="814" t="str">
        <f>A37</f>
        <v>DAF secteur public</v>
      </c>
      <c r="H37" s="875">
        <v>-4.5458302668145323E-2</v>
      </c>
      <c r="I37" s="874">
        <v>-6.3631904018248697E-2</v>
      </c>
      <c r="J37" s="873">
        <v>-6.3631751067274589E-2</v>
      </c>
      <c r="K37" s="872">
        <v>-4.6110907269533263E-2</v>
      </c>
    </row>
    <row r="38" spans="1:11" ht="24.95" customHeight="1" x14ac:dyDescent="0.2">
      <c r="A38" s="798" t="s">
        <v>643</v>
      </c>
      <c r="B38" s="797">
        <v>746061873.30420148</v>
      </c>
      <c r="C38" s="796">
        <v>44120926.939999551</v>
      </c>
      <c r="D38" s="795">
        <v>3601970.640000002</v>
      </c>
      <c r="E38" s="794">
        <v>793784770.88420105</v>
      </c>
      <c r="G38" s="798" t="str">
        <f>A38</f>
        <v>Honoraires du secteur public</v>
      </c>
      <c r="H38" s="863">
        <v>2.3887581352600051E-2</v>
      </c>
      <c r="I38" s="862">
        <v>-2.0045306355036541E-3</v>
      </c>
      <c r="J38" s="861">
        <v>-2.2729115761923602E-2</v>
      </c>
      <c r="K38" s="860">
        <v>2.2192270694102678E-2</v>
      </c>
    </row>
    <row r="39" spans="1:11" ht="24.95" customHeight="1" x14ac:dyDescent="0.2">
      <c r="A39" s="798" t="s">
        <v>642</v>
      </c>
      <c r="B39" s="797">
        <v>134319821.39388114</v>
      </c>
      <c r="C39" s="796">
        <v>3709019.3099999977</v>
      </c>
      <c r="D39" s="795">
        <v>762143.30999999982</v>
      </c>
      <c r="E39" s="794">
        <v>138790984.01388115</v>
      </c>
      <c r="G39" s="798" t="str">
        <f>A39</f>
        <v>Autres versements du secteur public</v>
      </c>
      <c r="H39" s="863">
        <v>6.1821361643670247E-2</v>
      </c>
      <c r="I39" s="862">
        <v>-3.4175771496000151E-2</v>
      </c>
      <c r="J39" s="861">
        <v>0.73514560939763984</v>
      </c>
      <c r="K39" s="860">
        <v>6.1263901031369361E-2</v>
      </c>
    </row>
    <row r="40" spans="1:11" s="783" customFormat="1" ht="36.75" customHeight="1" thickBot="1" x14ac:dyDescent="0.25">
      <c r="A40" s="820" t="s">
        <v>641</v>
      </c>
      <c r="B40" s="813">
        <v>20547853034.320278</v>
      </c>
      <c r="C40" s="812">
        <v>720598790.8740468</v>
      </c>
      <c r="D40" s="811">
        <v>97077296.936425641</v>
      </c>
      <c r="E40" s="810">
        <v>21365529122.130749</v>
      </c>
      <c r="G40" s="820" t="str">
        <f>A40</f>
        <v>TOTAL VERSEMENTS AUX ÉTABLISSEMENTS DE SANTÉ PUBLICS ET HONORAIRES DU SECTEUR PUBLIC</v>
      </c>
      <c r="H40" s="875">
        <v>5.0060692780988569E-2</v>
      </c>
      <c r="I40" s="874">
        <v>4.4398501594485218E-2</v>
      </c>
      <c r="J40" s="873">
        <v>4.8641749259763722E-2</v>
      </c>
      <c r="K40" s="872">
        <v>4.9862269376042434E-2</v>
      </c>
    </row>
    <row r="41" spans="1:11" s="783" customFormat="1" ht="24.95" customHeight="1" x14ac:dyDescent="0.2">
      <c r="A41" s="819" t="s">
        <v>640</v>
      </c>
      <c r="B41" s="818">
        <v>2802368084.6551204</v>
      </c>
      <c r="C41" s="817">
        <v>72432804.879999787</v>
      </c>
      <c r="D41" s="816">
        <v>15979128.750000011</v>
      </c>
      <c r="E41" s="815">
        <v>2890780018.28512</v>
      </c>
      <c r="G41" s="819" t="str">
        <f>A41</f>
        <v>ODMCO Secteur privé</v>
      </c>
      <c r="H41" s="879">
        <v>0.10964708159812186</v>
      </c>
      <c r="I41" s="878">
        <v>-3.9142836341726328E-2</v>
      </c>
      <c r="J41" s="877">
        <v>0.11125100483195949</v>
      </c>
      <c r="K41" s="876">
        <v>0.10536704474274616</v>
      </c>
    </row>
    <row r="42" spans="1:11" s="783" customFormat="1" ht="24.95" customHeight="1" x14ac:dyDescent="0.2">
      <c r="A42" s="814" t="s">
        <v>639</v>
      </c>
      <c r="B42" s="813">
        <v>150589850.1101709</v>
      </c>
      <c r="C42" s="812"/>
      <c r="D42" s="811">
        <v>91428.355691999983</v>
      </c>
      <c r="E42" s="810">
        <v>150681278.4658629</v>
      </c>
      <c r="G42" s="814" t="str">
        <f>A42</f>
        <v>MIGAC Secteur privé</v>
      </c>
      <c r="H42" s="875">
        <v>-0.57638928783766841</v>
      </c>
      <c r="I42" s="874"/>
      <c r="J42" s="873">
        <v>-0.66429153976239796</v>
      </c>
      <c r="K42" s="872">
        <v>-0.57645657888196133</v>
      </c>
    </row>
    <row r="43" spans="1:11" s="783" customFormat="1" ht="24.95" customHeight="1" x14ac:dyDescent="0.2">
      <c r="A43" s="814" t="s">
        <v>638</v>
      </c>
      <c r="B43" s="813"/>
      <c r="C43" s="812"/>
      <c r="D43" s="811"/>
      <c r="E43" s="810"/>
      <c r="G43" s="814"/>
      <c r="H43" s="875"/>
      <c r="I43" s="874"/>
      <c r="J43" s="873"/>
      <c r="K43" s="872"/>
    </row>
    <row r="44" spans="1:11" s="783" customFormat="1" ht="24.95" customHeight="1" x14ac:dyDescent="0.2">
      <c r="A44" s="814" t="s">
        <v>637</v>
      </c>
      <c r="B44" s="813">
        <v>695807792.22650385</v>
      </c>
      <c r="C44" s="812">
        <v>30933.439999999999</v>
      </c>
      <c r="D44" s="811">
        <v>3270495.1499999953</v>
      </c>
      <c r="E44" s="810">
        <v>699109220.81650388</v>
      </c>
      <c r="G44" s="814" t="str">
        <f>A44</f>
        <v>OQN-PSYCHIATRIE-SOINS DE SUITE OU RÉADAPTATION FONCTIONNELLE</v>
      </c>
      <c r="H44" s="875">
        <v>-7.2333022186590323E-2</v>
      </c>
      <c r="I44" s="874">
        <v>-0.74132239014214751</v>
      </c>
      <c r="J44" s="873">
        <v>-0.52840130461307078</v>
      </c>
      <c r="K44" s="872">
        <v>-7.6616105014271074E-2</v>
      </c>
    </row>
    <row r="45" spans="1:11" x14ac:dyDescent="0.2">
      <c r="A45" s="798" t="s">
        <v>636</v>
      </c>
      <c r="B45" s="797">
        <v>223643030.09543759</v>
      </c>
      <c r="C45" s="796">
        <v>380.92</v>
      </c>
      <c r="D45" s="795">
        <v>60</v>
      </c>
      <c r="E45" s="794">
        <v>223643471.01543757</v>
      </c>
      <c r="G45" s="798" t="str">
        <f>A45</f>
        <v xml:space="preserve">OQN Psychiatrie </v>
      </c>
      <c r="H45" s="863">
        <v>-5.0075141708877169E-2</v>
      </c>
      <c r="I45" s="862">
        <v>6.6184000000000003</v>
      </c>
      <c r="J45" s="861">
        <v>-1.0173128195657946</v>
      </c>
      <c r="K45" s="860">
        <v>-5.0059487211929432E-2</v>
      </c>
    </row>
    <row r="46" spans="1:11" x14ac:dyDescent="0.2">
      <c r="A46" s="798" t="s">
        <v>635</v>
      </c>
      <c r="B46" s="797">
        <v>472164762.1310662</v>
      </c>
      <c r="C46" s="796">
        <v>30552.52</v>
      </c>
      <c r="D46" s="795">
        <v>3270435.1499999953</v>
      </c>
      <c r="E46" s="794">
        <v>475465749.80106616</v>
      </c>
      <c r="G46" s="798" t="str">
        <f>A46</f>
        <v>OQN SSR</v>
      </c>
      <c r="H46" s="863">
        <v>-8.2515537384821092E-2</v>
      </c>
      <c r="I46" s="862">
        <v>-0.74440092221685084</v>
      </c>
      <c r="J46" s="861">
        <v>-0.52864551032611873</v>
      </c>
      <c r="K46" s="860">
        <v>-8.8600663734046514E-2</v>
      </c>
    </row>
    <row r="47" spans="1:11" s="783" customFormat="1" ht="24.95" customHeight="1" x14ac:dyDescent="0.2">
      <c r="A47" s="814" t="s">
        <v>634</v>
      </c>
      <c r="B47" s="813">
        <v>54683746.501159966</v>
      </c>
      <c r="C47" s="812">
        <v>1098422.67</v>
      </c>
      <c r="D47" s="811">
        <v>206935.27999999997</v>
      </c>
      <c r="E47" s="810">
        <v>55989104.451159969</v>
      </c>
      <c r="G47" s="814" t="str">
        <f>A47</f>
        <v>Dépenses non régulées du secteur privé</v>
      </c>
      <c r="H47" s="875">
        <v>-5.9982441269421094E-2</v>
      </c>
      <c r="I47" s="874">
        <v>8.6687628105970083E-2</v>
      </c>
      <c r="J47" s="873">
        <v>-0.10924571010714546</v>
      </c>
      <c r="K47" s="872">
        <v>-5.7679882230336377E-2</v>
      </c>
    </row>
    <row r="48" spans="1:11" s="783" customFormat="1" ht="21" customHeight="1" thickBot="1" x14ac:dyDescent="0.25">
      <c r="A48" s="814" t="s">
        <v>290</v>
      </c>
      <c r="B48" s="813">
        <v>3703449473.4929547</v>
      </c>
      <c r="C48" s="812">
        <v>73562160.989999786</v>
      </c>
      <c r="D48" s="811">
        <v>19547987.535692006</v>
      </c>
      <c r="E48" s="810">
        <v>3796559622.0186467</v>
      </c>
      <c r="G48" s="814" t="str">
        <f>A48</f>
        <v>TOTAL VERSEMENTS AUX ÉTABLISSEMENTS SANITAIRES PRIVÉS</v>
      </c>
      <c r="H48" s="875">
        <v>3.8665173338734427E-3</v>
      </c>
      <c r="I48" s="874">
        <v>-3.857796427906901E-2</v>
      </c>
      <c r="J48" s="873">
        <v>-0.1040831815889447</v>
      </c>
      <c r="K48" s="872">
        <v>2.3871989192787435E-3</v>
      </c>
    </row>
    <row r="49" spans="1:11" ht="18" hidden="1" customHeight="1" x14ac:dyDescent="0.2">
      <c r="A49" s="809"/>
      <c r="B49" s="808"/>
      <c r="C49" s="807"/>
      <c r="D49" s="806"/>
      <c r="E49" s="805"/>
      <c r="G49" s="809"/>
      <c r="H49" s="871"/>
      <c r="I49" s="870"/>
      <c r="J49" s="869"/>
      <c r="K49" s="868"/>
    </row>
    <row r="50" spans="1:11" ht="13.5" hidden="1" thickBot="1" x14ac:dyDescent="0.25">
      <c r="A50" s="798"/>
      <c r="B50" s="797"/>
      <c r="C50" s="796"/>
      <c r="D50" s="795"/>
      <c r="E50" s="794"/>
      <c r="G50" s="798"/>
      <c r="H50" s="863"/>
      <c r="I50" s="862"/>
      <c r="J50" s="861"/>
      <c r="K50" s="860"/>
    </row>
    <row r="51" spans="1:11" ht="13.5" hidden="1" thickBot="1" x14ac:dyDescent="0.25">
      <c r="A51" s="798"/>
      <c r="B51" s="797"/>
      <c r="C51" s="796"/>
      <c r="D51" s="795"/>
      <c r="E51" s="794"/>
      <c r="G51" s="798"/>
      <c r="H51" s="863"/>
      <c r="I51" s="862"/>
      <c r="J51" s="861"/>
      <c r="K51" s="860"/>
    </row>
    <row r="52" spans="1:11" ht="10.5" hidden="1" customHeight="1" thickBot="1" x14ac:dyDescent="0.25">
      <c r="A52" s="798"/>
      <c r="B52" s="797"/>
      <c r="C52" s="796"/>
      <c r="D52" s="795"/>
      <c r="E52" s="794"/>
      <c r="G52" s="798"/>
      <c r="H52" s="863"/>
      <c r="I52" s="862"/>
      <c r="J52" s="861"/>
      <c r="K52" s="860"/>
    </row>
    <row r="53" spans="1:11" s="799" customFormat="1" ht="40.5" customHeight="1" thickBot="1" x14ac:dyDescent="0.25">
      <c r="A53" s="804" t="s">
        <v>475</v>
      </c>
      <c r="B53" s="803">
        <v>298945180.77205372</v>
      </c>
      <c r="C53" s="802"/>
      <c r="D53" s="801"/>
      <c r="E53" s="800">
        <v>298945180.77205372</v>
      </c>
      <c r="G53" s="804" t="s">
        <v>475</v>
      </c>
      <c r="H53" s="867">
        <v>0.11904931807529673</v>
      </c>
      <c r="I53" s="866"/>
      <c r="J53" s="865"/>
      <c r="K53" s="864">
        <v>0.11904931807529673</v>
      </c>
    </row>
    <row r="54" spans="1:11" ht="21.75" customHeight="1" x14ac:dyDescent="0.2">
      <c r="A54" s="798" t="s">
        <v>633</v>
      </c>
      <c r="B54" s="797"/>
      <c r="C54" s="796">
        <v>287770578.87</v>
      </c>
      <c r="D54" s="795"/>
      <c r="E54" s="794">
        <v>287770578.87</v>
      </c>
      <c r="G54" s="798" t="str">
        <f>A54</f>
        <v>Prestations en espèces maternité</v>
      </c>
      <c r="H54" s="863"/>
      <c r="I54" s="862">
        <v>4.9443607293699898E-3</v>
      </c>
      <c r="J54" s="861"/>
      <c r="K54" s="860">
        <v>4.9443607293699898E-3</v>
      </c>
    </row>
    <row r="55" spans="1:11" ht="21.75" customHeight="1" x14ac:dyDescent="0.2">
      <c r="A55" s="798" t="s">
        <v>298</v>
      </c>
      <c r="B55" s="797">
        <v>96466.11000000003</v>
      </c>
      <c r="C55" s="796"/>
      <c r="D55" s="795"/>
      <c r="E55" s="794">
        <v>96466.11000000003</v>
      </c>
      <c r="G55" s="798" t="str">
        <f>A55</f>
        <v>Allocation accompagnement fin de vie</v>
      </c>
      <c r="H55" s="863">
        <v>-0.15280509928792185</v>
      </c>
      <c r="I55" s="862"/>
      <c r="J55" s="861"/>
      <c r="K55" s="860">
        <v>-0.15280509928792185</v>
      </c>
    </row>
    <row r="56" spans="1:11" ht="21.75" customHeight="1" x14ac:dyDescent="0.2">
      <c r="A56" s="798" t="s">
        <v>421</v>
      </c>
      <c r="B56" s="797">
        <v>150564.40762000001</v>
      </c>
      <c r="C56" s="796"/>
      <c r="D56" s="795"/>
      <c r="E56" s="794">
        <v>150564.40762000001</v>
      </c>
      <c r="G56" s="798" t="s">
        <v>421</v>
      </c>
      <c r="H56" s="863">
        <v>-0.81614424573277489</v>
      </c>
      <c r="I56" s="862"/>
      <c r="J56" s="861"/>
      <c r="K56" s="860">
        <v>-0.81614424573277489</v>
      </c>
    </row>
    <row r="57" spans="1:11" ht="21.75" customHeight="1" x14ac:dyDescent="0.2">
      <c r="A57" s="798" t="s">
        <v>495</v>
      </c>
      <c r="B57" s="797"/>
      <c r="C57" s="796"/>
      <c r="D57" s="795"/>
      <c r="E57" s="794"/>
      <c r="G57" s="798" t="s">
        <v>495</v>
      </c>
      <c r="H57" s="863"/>
      <c r="I57" s="862"/>
      <c r="J57" s="861"/>
      <c r="K57" s="860"/>
    </row>
    <row r="58" spans="1:11" ht="21.75" customHeight="1" x14ac:dyDescent="0.2">
      <c r="A58" s="798" t="s">
        <v>389</v>
      </c>
      <c r="B58" s="797">
        <v>20892.53</v>
      </c>
      <c r="C58" s="796">
        <v>253.56</v>
      </c>
      <c r="D58" s="795">
        <v>230.56</v>
      </c>
      <c r="E58" s="794">
        <v>21376.65</v>
      </c>
      <c r="G58" s="798" t="s">
        <v>389</v>
      </c>
      <c r="H58" s="863">
        <v>0.27160245111405401</v>
      </c>
      <c r="I58" s="862">
        <v>0.78287160736886507</v>
      </c>
      <c r="J58" s="861">
        <v>0.44687794163790384</v>
      </c>
      <c r="K58" s="860">
        <v>0.27761756909808644</v>
      </c>
    </row>
    <row r="59" spans="1:11" ht="21.75" hidden="1" customHeight="1" x14ac:dyDescent="0.2">
      <c r="A59" s="798"/>
      <c r="B59" s="797"/>
      <c r="C59" s="796"/>
      <c r="D59" s="795"/>
      <c r="E59" s="794"/>
      <c r="G59" s="798"/>
      <c r="H59" s="863"/>
      <c r="I59" s="862"/>
      <c r="J59" s="861"/>
      <c r="K59" s="860"/>
    </row>
    <row r="60" spans="1:11" ht="21.75" customHeight="1" x14ac:dyDescent="0.2">
      <c r="A60" s="798" t="s">
        <v>384</v>
      </c>
      <c r="B60" s="797">
        <v>1132026525</v>
      </c>
      <c r="C60" s="796"/>
      <c r="D60" s="795"/>
      <c r="E60" s="794">
        <v>1132026525</v>
      </c>
      <c r="G60" s="798" t="s">
        <v>384</v>
      </c>
      <c r="H60" s="863">
        <v>0</v>
      </c>
      <c r="I60" s="862"/>
      <c r="J60" s="861"/>
      <c r="K60" s="860">
        <v>0</v>
      </c>
    </row>
    <row r="61" spans="1:11" ht="20.25" customHeight="1" thickBot="1" x14ac:dyDescent="0.25">
      <c r="A61" s="793" t="s">
        <v>632</v>
      </c>
      <c r="B61" s="792">
        <v>6703.52</v>
      </c>
      <c r="C61" s="791"/>
      <c r="D61" s="790">
        <v>1124306556.2100008</v>
      </c>
      <c r="E61" s="789">
        <v>1124313259.7300007</v>
      </c>
      <c r="G61" s="793" t="str">
        <f>A61</f>
        <v>Incapacité permanente AT, charges d'expertise, préjudice amiante</v>
      </c>
      <c r="H61" s="859">
        <v>0.69344953896678052</v>
      </c>
      <c r="I61" s="858"/>
      <c r="J61" s="857">
        <v>2.9430073896723474E-3</v>
      </c>
      <c r="K61" s="856">
        <v>2.9454456968565079E-3</v>
      </c>
    </row>
    <row r="62" spans="1:11" ht="22.5" customHeight="1" thickBot="1" x14ac:dyDescent="0.25">
      <c r="A62" s="793" t="s">
        <v>631</v>
      </c>
      <c r="B62" s="792"/>
      <c r="C62" s="791"/>
      <c r="D62" s="790"/>
      <c r="E62" s="789">
        <v>1878329780.99</v>
      </c>
      <c r="G62" s="793" t="str">
        <f>A62</f>
        <v>Assurance Invalidité</v>
      </c>
      <c r="H62" s="859"/>
      <c r="I62" s="858"/>
      <c r="J62" s="857"/>
      <c r="K62" s="856">
        <v>3.5204569399871266E-2</v>
      </c>
    </row>
    <row r="63" spans="1:11" ht="19.5" customHeight="1" thickBot="1" x14ac:dyDescent="0.25">
      <c r="A63" s="793" t="s">
        <v>630</v>
      </c>
      <c r="B63" s="792"/>
      <c r="C63" s="791"/>
      <c r="D63" s="790"/>
      <c r="E63" s="789">
        <v>28343298.25</v>
      </c>
      <c r="G63" s="793" t="str">
        <f>A63</f>
        <v>Assurance Décès</v>
      </c>
      <c r="H63" s="859"/>
      <c r="I63" s="858"/>
      <c r="J63" s="857"/>
      <c r="K63" s="856">
        <v>2.5353093207246102E-2</v>
      </c>
    </row>
    <row r="64" spans="1:11" ht="19.5" customHeight="1" thickBot="1" x14ac:dyDescent="0.25">
      <c r="A64" s="793" t="s">
        <v>240</v>
      </c>
      <c r="B64" s="792">
        <v>17911757.659999978</v>
      </c>
      <c r="C64" s="791">
        <v>248447.64999999997</v>
      </c>
      <c r="D64" s="790">
        <v>33283.319999999992</v>
      </c>
      <c r="E64" s="789">
        <v>18193488.629999977</v>
      </c>
      <c r="G64" s="793" t="s">
        <v>240</v>
      </c>
      <c r="H64" s="859">
        <v>-0.19534701715845271</v>
      </c>
      <c r="I64" s="858">
        <v>0.68156263012013341</v>
      </c>
      <c r="J64" s="857">
        <v>0.31200848936188619</v>
      </c>
      <c r="K64" s="856">
        <v>-0.18899787766404719</v>
      </c>
    </row>
    <row r="65" spans="1:11" ht="19.5" customHeight="1" thickBot="1" x14ac:dyDescent="0.25">
      <c r="A65" s="793" t="s">
        <v>433</v>
      </c>
      <c r="B65" s="792">
        <v>23157116.080000006</v>
      </c>
      <c r="C65" s="791"/>
      <c r="D65" s="790"/>
      <c r="E65" s="789">
        <v>23157116.080000006</v>
      </c>
      <c r="G65" s="793" t="str">
        <f>A65</f>
        <v>Fonds pour l'innovation du système de santé (FISS-ART. 51)</v>
      </c>
      <c r="H65" s="859">
        <v>-5.1458417419359526E-2</v>
      </c>
      <c r="I65" s="858"/>
      <c r="J65" s="857"/>
      <c r="K65" s="856">
        <v>-5.1458417419359526E-2</v>
      </c>
    </row>
    <row r="66" spans="1:11" s="783" customFormat="1" ht="23.25" customHeight="1" thickBot="1" x14ac:dyDescent="0.25">
      <c r="A66" s="788" t="s">
        <v>629</v>
      </c>
      <c r="B66" s="787">
        <v>49499755026.849426</v>
      </c>
      <c r="C66" s="786">
        <v>1290994170.0618167</v>
      </c>
      <c r="D66" s="785">
        <v>2546482915.1584992</v>
      </c>
      <c r="E66" s="784">
        <v>55243905191.309738</v>
      </c>
      <c r="G66" s="788" t="str">
        <f>A66</f>
        <v>TOTAL STATISTIQUE MENSUELLE DES DÉPENSES</v>
      </c>
      <c r="H66" s="855">
        <v>3.7422570096173002E-2</v>
      </c>
      <c r="I66" s="854">
        <v>1.7551483013844793E-2</v>
      </c>
      <c r="J66" s="853">
        <v>4.4858128592940139E-2</v>
      </c>
      <c r="K66" s="852">
        <v>3.7207643820664327E-2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31.3.2024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40261935</v>
      </c>
      <c r="D10" s="30">
        <v>14954298</v>
      </c>
      <c r="E10" s="30">
        <v>55216233</v>
      </c>
      <c r="F10" s="222">
        <v>573111</v>
      </c>
      <c r="G10" s="179">
        <v>-8.9904446844064623E-3</v>
      </c>
      <c r="H10" s="20"/>
    </row>
    <row r="11" spans="1:8" ht="10.5" customHeight="1" x14ac:dyDescent="0.2">
      <c r="B11" s="16" t="s">
        <v>23</v>
      </c>
      <c r="C11" s="30">
        <v>791256</v>
      </c>
      <c r="D11" s="30">
        <v>2390642</v>
      </c>
      <c r="E11" s="30">
        <v>3181898</v>
      </c>
      <c r="F11" s="222">
        <v>1322</v>
      </c>
      <c r="G11" s="179">
        <v>-0.11229964725194652</v>
      </c>
      <c r="H11" s="20"/>
    </row>
    <row r="12" spans="1:8" ht="10.5" customHeight="1" x14ac:dyDescent="0.2">
      <c r="B12" s="33" t="s">
        <v>193</v>
      </c>
      <c r="C12" s="30">
        <v>158966.99999999971</v>
      </c>
      <c r="D12" s="30">
        <v>581193.89999999991</v>
      </c>
      <c r="E12" s="30">
        <v>740160.89999999967</v>
      </c>
      <c r="F12" s="222">
        <v>555735.19999999995</v>
      </c>
      <c r="G12" s="179">
        <v>-6.0196406472026398E-2</v>
      </c>
      <c r="H12" s="20"/>
    </row>
    <row r="13" spans="1:8" ht="10.5" customHeight="1" x14ac:dyDescent="0.2">
      <c r="B13" s="33" t="s">
        <v>194</v>
      </c>
      <c r="C13" s="30">
        <v>2132468</v>
      </c>
      <c r="D13" s="30">
        <v>913426</v>
      </c>
      <c r="E13" s="30">
        <v>3045894</v>
      </c>
      <c r="F13" s="222">
        <v>142490</v>
      </c>
      <c r="G13" s="179">
        <v>9.7331920895291635E-3</v>
      </c>
      <c r="H13" s="20"/>
    </row>
    <row r="14" spans="1:8" x14ac:dyDescent="0.2">
      <c r="B14" s="33" t="s">
        <v>322</v>
      </c>
      <c r="C14" s="30">
        <v>89104</v>
      </c>
      <c r="D14" s="30">
        <v>26966</v>
      </c>
      <c r="E14" s="30">
        <v>116070</v>
      </c>
      <c r="F14" s="222">
        <v>6292</v>
      </c>
      <c r="G14" s="179">
        <v>7.385717061256214E-2</v>
      </c>
      <c r="H14" s="20"/>
    </row>
    <row r="15" spans="1:8" x14ac:dyDescent="0.2">
      <c r="B15" s="33" t="s">
        <v>324</v>
      </c>
      <c r="C15" s="30">
        <v>10</v>
      </c>
      <c r="D15" s="30">
        <v>7</v>
      </c>
      <c r="E15" s="30">
        <v>17</v>
      </c>
      <c r="F15" s="222">
        <v>7</v>
      </c>
      <c r="G15" s="179">
        <v>-0.19047619047619047</v>
      </c>
      <c r="H15" s="20"/>
    </row>
    <row r="16" spans="1:8" x14ac:dyDescent="0.2">
      <c r="B16" s="33" t="s">
        <v>325</v>
      </c>
      <c r="C16" s="30">
        <v>51</v>
      </c>
      <c r="D16" s="30">
        <v>805</v>
      </c>
      <c r="E16" s="30">
        <v>856</v>
      </c>
      <c r="F16" s="222">
        <v>764</v>
      </c>
      <c r="G16" s="179">
        <v>3.2569360675512637E-2</v>
      </c>
      <c r="H16" s="20"/>
    </row>
    <row r="17" spans="1:8" x14ac:dyDescent="0.2">
      <c r="B17" s="33" t="s">
        <v>320</v>
      </c>
      <c r="C17" s="30">
        <v>487459</v>
      </c>
      <c r="D17" s="30">
        <v>241066</v>
      </c>
      <c r="E17" s="30">
        <v>728525</v>
      </c>
      <c r="F17" s="222">
        <v>15269</v>
      </c>
      <c r="G17" s="179">
        <v>-9.5818817493226627E-2</v>
      </c>
      <c r="H17" s="20"/>
    </row>
    <row r="18" spans="1:8" x14ac:dyDescent="0.2">
      <c r="B18" s="33" t="s">
        <v>321</v>
      </c>
      <c r="C18" s="30">
        <v>87524</v>
      </c>
      <c r="D18" s="30">
        <v>4602</v>
      </c>
      <c r="E18" s="30">
        <v>92126</v>
      </c>
      <c r="F18" s="222">
        <v>159</v>
      </c>
      <c r="G18" s="179">
        <v>0.16354496886722147</v>
      </c>
      <c r="H18" s="20"/>
    </row>
    <row r="19" spans="1:8" x14ac:dyDescent="0.2">
      <c r="B19" s="33" t="s">
        <v>323</v>
      </c>
      <c r="C19" s="30">
        <v>1468320</v>
      </c>
      <c r="D19" s="30">
        <v>639980</v>
      </c>
      <c r="E19" s="30">
        <v>2108300</v>
      </c>
      <c r="F19" s="222">
        <v>119999</v>
      </c>
      <c r="G19" s="179">
        <v>4.2324567203929631E-2</v>
      </c>
      <c r="H19" s="20"/>
    </row>
    <row r="20" spans="1:8" x14ac:dyDescent="0.2">
      <c r="B20" s="16" t="s">
        <v>195</v>
      </c>
      <c r="C20" s="30">
        <v>2291434.9999999995</v>
      </c>
      <c r="D20" s="30">
        <v>1494619.9</v>
      </c>
      <c r="E20" s="30">
        <v>3786054.8999999994</v>
      </c>
      <c r="F20" s="222">
        <v>698225.2</v>
      </c>
      <c r="G20" s="179">
        <v>-4.7444479602679612E-3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14943300</v>
      </c>
      <c r="D23" s="30">
        <v>6073458</v>
      </c>
      <c r="E23" s="30">
        <v>21016758</v>
      </c>
      <c r="F23" s="222">
        <v>1421726</v>
      </c>
      <c r="G23" s="179">
        <v>-2.0962050837236901E-2</v>
      </c>
      <c r="H23" s="20"/>
    </row>
    <row r="24" spans="1:8" ht="10.5" customHeight="1" x14ac:dyDescent="0.2">
      <c r="B24" s="16" t="s">
        <v>23</v>
      </c>
      <c r="C24" s="30">
        <v>5945</v>
      </c>
      <c r="D24" s="30">
        <v>8966</v>
      </c>
      <c r="E24" s="30">
        <v>14911</v>
      </c>
      <c r="F24" s="222">
        <v>39</v>
      </c>
      <c r="G24" s="179">
        <v>-0.25586385866852979</v>
      </c>
      <c r="H24" s="34"/>
    </row>
    <row r="25" spans="1:8" ht="10.5" customHeight="1" x14ac:dyDescent="0.2">
      <c r="B25" s="33" t="s">
        <v>193</v>
      </c>
      <c r="C25" s="30">
        <v>726217.19000000006</v>
      </c>
      <c r="D25" s="30">
        <v>4660623.38</v>
      </c>
      <c r="E25" s="30">
        <v>5386840.5699999994</v>
      </c>
      <c r="F25" s="222">
        <v>4434633.3499999996</v>
      </c>
      <c r="G25" s="179">
        <v>-1.1780417699557622E-2</v>
      </c>
      <c r="H25" s="34"/>
    </row>
    <row r="26" spans="1:8" ht="10.5" customHeight="1" x14ac:dyDescent="0.2">
      <c r="B26" s="33" t="s">
        <v>194</v>
      </c>
      <c r="C26" s="30">
        <v>31375047.009999998</v>
      </c>
      <c r="D26" s="30">
        <v>16118981</v>
      </c>
      <c r="E26" s="30">
        <v>47494028.009999998</v>
      </c>
      <c r="F26" s="222">
        <v>6963452</v>
      </c>
      <c r="G26" s="179">
        <v>2.1941387756166497E-2</v>
      </c>
      <c r="H26" s="34"/>
    </row>
    <row r="27" spans="1:8" ht="10.5" customHeight="1" x14ac:dyDescent="0.2">
      <c r="B27" s="33" t="s">
        <v>322</v>
      </c>
      <c r="C27" s="30">
        <v>552544.51</v>
      </c>
      <c r="D27" s="30">
        <v>1529224</v>
      </c>
      <c r="E27" s="30">
        <v>2081768.51</v>
      </c>
      <c r="F27" s="222">
        <v>1279563</v>
      </c>
      <c r="G27" s="179">
        <v>3.4876280752093702E-2</v>
      </c>
      <c r="H27" s="34"/>
    </row>
    <row r="28" spans="1:8" ht="10.5" customHeight="1" x14ac:dyDescent="0.2">
      <c r="B28" s="33" t="s">
        <v>324</v>
      </c>
      <c r="C28" s="30">
        <v>1745</v>
      </c>
      <c r="D28" s="30">
        <v>24739</v>
      </c>
      <c r="E28" s="30">
        <v>26484</v>
      </c>
      <c r="F28" s="222">
        <v>25547</v>
      </c>
      <c r="G28" s="179">
        <v>-9.6047511775547822E-2</v>
      </c>
      <c r="H28" s="34"/>
    </row>
    <row r="29" spans="1:8" ht="10.5" customHeight="1" x14ac:dyDescent="0.2">
      <c r="B29" s="33" t="s">
        <v>325</v>
      </c>
      <c r="C29" s="30">
        <v>20956</v>
      </c>
      <c r="D29" s="30">
        <v>1909594</v>
      </c>
      <c r="E29" s="30">
        <v>1930550</v>
      </c>
      <c r="F29" s="222">
        <v>1900414</v>
      </c>
      <c r="G29" s="179">
        <v>5.0601719883802909E-2</v>
      </c>
      <c r="H29" s="34"/>
    </row>
    <row r="30" spans="1:8" ht="10.5" customHeight="1" x14ac:dyDescent="0.2">
      <c r="B30" s="33" t="s">
        <v>320</v>
      </c>
      <c r="C30" s="30">
        <v>5120081</v>
      </c>
      <c r="D30" s="30">
        <v>2055165</v>
      </c>
      <c r="E30" s="30">
        <v>7175246</v>
      </c>
      <c r="F30" s="222">
        <v>189187</v>
      </c>
      <c r="G30" s="179">
        <v>1.0738962193319823E-2</v>
      </c>
      <c r="H30" s="34"/>
    </row>
    <row r="31" spans="1:8" ht="10.5" customHeight="1" x14ac:dyDescent="0.2">
      <c r="B31" s="33" t="s">
        <v>321</v>
      </c>
      <c r="C31" s="30">
        <v>12547952</v>
      </c>
      <c r="D31" s="30">
        <v>3939688</v>
      </c>
      <c r="E31" s="30">
        <v>16487640</v>
      </c>
      <c r="F31" s="222">
        <v>986786</v>
      </c>
      <c r="G31" s="179">
        <v>3.6711407680540598E-2</v>
      </c>
      <c r="H31" s="34"/>
    </row>
    <row r="32" spans="1:8" ht="10.5" customHeight="1" x14ac:dyDescent="0.2">
      <c r="B32" s="33" t="s">
        <v>323</v>
      </c>
      <c r="C32" s="30">
        <v>13131768.5</v>
      </c>
      <c r="D32" s="30">
        <v>6660571</v>
      </c>
      <c r="E32" s="30">
        <v>19792339.5</v>
      </c>
      <c r="F32" s="222">
        <v>2581955</v>
      </c>
      <c r="G32" s="179">
        <v>1.0171825024112513E-2</v>
      </c>
      <c r="H32" s="34"/>
    </row>
    <row r="33" spans="1:8" ht="10.5" customHeight="1" x14ac:dyDescent="0.2">
      <c r="B33" s="269" t="s">
        <v>195</v>
      </c>
      <c r="C33" s="30">
        <v>32101264.199999999</v>
      </c>
      <c r="D33" s="30">
        <v>20779604.379999999</v>
      </c>
      <c r="E33" s="30">
        <v>52880868.579999998</v>
      </c>
      <c r="F33" s="222">
        <v>11398085.35</v>
      </c>
      <c r="G33" s="179">
        <v>1.8401317688437446E-2</v>
      </c>
      <c r="H33" s="34"/>
    </row>
    <row r="34" spans="1:8" ht="10.5" customHeight="1" x14ac:dyDescent="0.2">
      <c r="B34" s="16" t="s">
        <v>196</v>
      </c>
      <c r="C34" s="30">
        <v>14426</v>
      </c>
      <c r="D34" s="30">
        <v>1052</v>
      </c>
      <c r="E34" s="30">
        <v>15478</v>
      </c>
      <c r="F34" s="222">
        <v>51</v>
      </c>
      <c r="G34" s="179">
        <v>-0.28843324751746968</v>
      </c>
      <c r="H34" s="34"/>
    </row>
    <row r="35" spans="1:8" ht="10.5" customHeight="1" x14ac:dyDescent="0.2">
      <c r="B35" s="16" t="s">
        <v>197</v>
      </c>
      <c r="C35" s="30">
        <v>9721</v>
      </c>
      <c r="D35" s="30">
        <v>723</v>
      </c>
      <c r="E35" s="30">
        <v>10444</v>
      </c>
      <c r="F35" s="222">
        <v>16</v>
      </c>
      <c r="G35" s="179">
        <v>-0.19220357336220895</v>
      </c>
      <c r="H35" s="34"/>
    </row>
    <row r="36" spans="1:8" ht="10.5" customHeight="1" x14ac:dyDescent="0.2">
      <c r="B36" s="16" t="s">
        <v>198</v>
      </c>
      <c r="C36" s="30">
        <v>61444.94</v>
      </c>
      <c r="D36" s="30">
        <v>841952.5</v>
      </c>
      <c r="E36" s="30">
        <v>903397.44</v>
      </c>
      <c r="F36" s="222"/>
      <c r="G36" s="179">
        <v>-0.10928547090127272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55205235</v>
      </c>
      <c r="D39" s="30">
        <v>21027756</v>
      </c>
      <c r="E39" s="30">
        <v>76232991</v>
      </c>
      <c r="F39" s="222">
        <v>1994837</v>
      </c>
      <c r="G39" s="179">
        <v>-1.2320043428746152E-2</v>
      </c>
      <c r="H39" s="34"/>
    </row>
    <row r="40" spans="1:8" ht="10.5" customHeight="1" x14ac:dyDescent="0.2">
      <c r="B40" s="16" t="s">
        <v>23</v>
      </c>
      <c r="C40" s="30">
        <v>797201</v>
      </c>
      <c r="D40" s="30">
        <v>2399608</v>
      </c>
      <c r="E40" s="30">
        <v>3196809</v>
      </c>
      <c r="F40" s="222">
        <v>1361</v>
      </c>
      <c r="G40" s="179">
        <v>-0.11309775151159696</v>
      </c>
      <c r="H40" s="34"/>
    </row>
    <row r="41" spans="1:8" s="28" customFormat="1" ht="10.5" customHeight="1" x14ac:dyDescent="0.2">
      <c r="A41" s="24"/>
      <c r="B41" s="33" t="s">
        <v>193</v>
      </c>
      <c r="C41" s="30">
        <v>885184.18999999983</v>
      </c>
      <c r="D41" s="30">
        <v>5241817.2799999993</v>
      </c>
      <c r="E41" s="30">
        <v>6127001.4699999997</v>
      </c>
      <c r="F41" s="222">
        <v>4990368.55</v>
      </c>
      <c r="G41" s="179">
        <v>-1.7892495707620526E-2</v>
      </c>
      <c r="H41" s="27"/>
    </row>
    <row r="42" spans="1:8" ht="10.5" customHeight="1" x14ac:dyDescent="0.2">
      <c r="B42" s="33" t="s">
        <v>194</v>
      </c>
      <c r="C42" s="30">
        <v>33507515.009999998</v>
      </c>
      <c r="D42" s="30">
        <v>17032407</v>
      </c>
      <c r="E42" s="30">
        <v>50539922.009999998</v>
      </c>
      <c r="F42" s="222">
        <v>7105942</v>
      </c>
      <c r="G42" s="179">
        <v>2.1197281909713706E-2</v>
      </c>
      <c r="H42" s="34"/>
    </row>
    <row r="43" spans="1:8" ht="10.5" customHeight="1" x14ac:dyDescent="0.2">
      <c r="B43" s="33" t="s">
        <v>322</v>
      </c>
      <c r="C43" s="30">
        <v>641648.51</v>
      </c>
      <c r="D43" s="30">
        <v>1556190</v>
      </c>
      <c r="E43" s="30">
        <v>2197838.5099999998</v>
      </c>
      <c r="F43" s="222">
        <v>1285855</v>
      </c>
      <c r="G43" s="179">
        <v>3.6863982510715987E-2</v>
      </c>
      <c r="H43" s="34"/>
    </row>
    <row r="44" spans="1:8" ht="10.5" customHeight="1" x14ac:dyDescent="0.2">
      <c r="B44" s="33" t="s">
        <v>324</v>
      </c>
      <c r="C44" s="30">
        <v>1755</v>
      </c>
      <c r="D44" s="30">
        <v>24746</v>
      </c>
      <c r="E44" s="343">
        <v>26501</v>
      </c>
      <c r="F44" s="222">
        <v>25554</v>
      </c>
      <c r="G44" s="344">
        <v>-9.6115147174187343E-2</v>
      </c>
      <c r="H44" s="34"/>
    </row>
    <row r="45" spans="1:8" ht="10.5" customHeight="1" x14ac:dyDescent="0.2">
      <c r="B45" s="33" t="s">
        <v>325</v>
      </c>
      <c r="C45" s="30">
        <v>21007</v>
      </c>
      <c r="D45" s="30">
        <v>1910399</v>
      </c>
      <c r="E45" s="343">
        <v>1931406</v>
      </c>
      <c r="F45" s="222">
        <v>1901178</v>
      </c>
      <c r="G45" s="344">
        <v>5.0593588429037384E-2</v>
      </c>
      <c r="H45" s="34"/>
    </row>
    <row r="46" spans="1:8" ht="10.5" customHeight="1" x14ac:dyDescent="0.2">
      <c r="B46" s="33" t="s">
        <v>320</v>
      </c>
      <c r="C46" s="30">
        <v>5607540</v>
      </c>
      <c r="D46" s="30">
        <v>2296231</v>
      </c>
      <c r="E46" s="343">
        <v>7903771</v>
      </c>
      <c r="F46" s="222">
        <v>204456</v>
      </c>
      <c r="G46" s="344">
        <v>-1.2245818615896908E-4</v>
      </c>
      <c r="H46" s="34"/>
    </row>
    <row r="47" spans="1:8" ht="10.5" customHeight="1" x14ac:dyDescent="0.2">
      <c r="B47" s="33" t="s">
        <v>321</v>
      </c>
      <c r="C47" s="30">
        <v>12635476</v>
      </c>
      <c r="D47" s="30">
        <v>3944290</v>
      </c>
      <c r="E47" s="343">
        <v>16579766</v>
      </c>
      <c r="F47" s="222">
        <v>986945</v>
      </c>
      <c r="G47" s="344">
        <v>3.7339720382946417E-2</v>
      </c>
      <c r="H47" s="34"/>
    </row>
    <row r="48" spans="1:8" ht="10.5" customHeight="1" x14ac:dyDescent="0.2">
      <c r="B48" s="33" t="s">
        <v>323</v>
      </c>
      <c r="C48" s="30">
        <v>14600088.5</v>
      </c>
      <c r="D48" s="30">
        <v>7300551</v>
      </c>
      <c r="E48" s="343">
        <v>21900639.5</v>
      </c>
      <c r="F48" s="222">
        <v>2701954</v>
      </c>
      <c r="G48" s="344">
        <v>1.3180515321872255E-2</v>
      </c>
      <c r="H48" s="34"/>
    </row>
    <row r="49" spans="1:8" ht="10.5" customHeight="1" x14ac:dyDescent="0.2">
      <c r="B49" s="269" t="s">
        <v>195</v>
      </c>
      <c r="C49" s="30">
        <v>34392699.199999996</v>
      </c>
      <c r="D49" s="30">
        <v>22274224.280000001</v>
      </c>
      <c r="E49" s="343">
        <v>56666923.479999997</v>
      </c>
      <c r="F49" s="222">
        <v>12096310.549999999</v>
      </c>
      <c r="G49" s="344">
        <v>1.6821383904273901E-2</v>
      </c>
      <c r="H49" s="34"/>
    </row>
    <row r="50" spans="1:8" ht="10.5" customHeight="1" x14ac:dyDescent="0.2">
      <c r="B50" s="16" t="s">
        <v>196</v>
      </c>
      <c r="C50" s="30">
        <v>14426</v>
      </c>
      <c r="D50" s="30">
        <v>1052</v>
      </c>
      <c r="E50" s="343">
        <v>15478</v>
      </c>
      <c r="F50" s="222">
        <v>51</v>
      </c>
      <c r="G50" s="344">
        <v>-0.28843324751746968</v>
      </c>
      <c r="H50" s="34"/>
    </row>
    <row r="51" spans="1:8" s="28" customFormat="1" ht="10.5" customHeight="1" x14ac:dyDescent="0.2">
      <c r="A51" s="24"/>
      <c r="B51" s="16" t="s">
        <v>197</v>
      </c>
      <c r="C51" s="30">
        <v>9721</v>
      </c>
      <c r="D51" s="30">
        <v>723</v>
      </c>
      <c r="E51" s="343">
        <v>10444</v>
      </c>
      <c r="F51" s="222">
        <v>16</v>
      </c>
      <c r="G51" s="344">
        <v>-0.19220357336220895</v>
      </c>
      <c r="H51" s="27"/>
    </row>
    <row r="52" spans="1:8" ht="10.5" customHeight="1" x14ac:dyDescent="0.2">
      <c r="B52" s="16" t="s">
        <v>198</v>
      </c>
      <c r="C52" s="30">
        <v>61444.94</v>
      </c>
      <c r="D52" s="30">
        <v>841952.5</v>
      </c>
      <c r="E52" s="343">
        <v>903397.44</v>
      </c>
      <c r="F52" s="222"/>
      <c r="G52" s="344">
        <v>-0.10928547090127272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965760</v>
      </c>
      <c r="D55" s="30">
        <v>428702</v>
      </c>
      <c r="E55" s="30">
        <v>1394462</v>
      </c>
      <c r="F55" s="222">
        <v>547</v>
      </c>
      <c r="G55" s="179">
        <v>8.5308591722165872E-2</v>
      </c>
      <c r="H55" s="34"/>
    </row>
    <row r="56" spans="1:8" ht="10.5" customHeight="1" x14ac:dyDescent="0.2">
      <c r="B56" s="16" t="s">
        <v>23</v>
      </c>
      <c r="C56" s="30">
        <v>7759</v>
      </c>
      <c r="D56" s="30">
        <v>14555</v>
      </c>
      <c r="E56" s="30">
        <v>22314</v>
      </c>
      <c r="F56" s="222"/>
      <c r="G56" s="179">
        <v>-0.17736405529953914</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2671934</v>
      </c>
      <c r="D59" s="30">
        <v>185202</v>
      </c>
      <c r="E59" s="30">
        <v>2857136</v>
      </c>
      <c r="F59" s="222">
        <v>73</v>
      </c>
      <c r="G59" s="179">
        <v>-1.1971622768872203E-2</v>
      </c>
      <c r="H59" s="36"/>
    </row>
    <row r="60" spans="1:8" s="28" customFormat="1" ht="10.5" customHeight="1" x14ac:dyDescent="0.2">
      <c r="A60" s="24"/>
      <c r="B60" s="16" t="s">
        <v>23</v>
      </c>
      <c r="C60" s="30">
        <v>776</v>
      </c>
      <c r="D60" s="30">
        <v>207</v>
      </c>
      <c r="E60" s="30">
        <v>983</v>
      </c>
      <c r="F60" s="222"/>
      <c r="G60" s="179">
        <v>0.80366972477064214</v>
      </c>
      <c r="H60" s="36"/>
    </row>
    <row r="61" spans="1:8" s="28" customFormat="1" ht="10.5" customHeight="1" x14ac:dyDescent="0.2">
      <c r="A61" s="24"/>
      <c r="B61" s="16" t="s">
        <v>225</v>
      </c>
      <c r="C61" s="30">
        <v>12274082.91</v>
      </c>
      <c r="D61" s="30">
        <v>327114.03999999998</v>
      </c>
      <c r="E61" s="30">
        <v>12601196.949999999</v>
      </c>
      <c r="F61" s="222">
        <v>249</v>
      </c>
      <c r="G61" s="179">
        <v>6.0029929226970147E-3</v>
      </c>
      <c r="H61" s="36"/>
    </row>
    <row r="62" spans="1:8" s="28" customFormat="1" ht="10.5" customHeight="1" x14ac:dyDescent="0.2">
      <c r="A62" s="24"/>
      <c r="B62" s="16" t="s">
        <v>200</v>
      </c>
      <c r="C62" s="30">
        <v>17280</v>
      </c>
      <c r="D62" s="30">
        <v>119518</v>
      </c>
      <c r="E62" s="30">
        <v>136798</v>
      </c>
      <c r="F62" s="222">
        <v>36</v>
      </c>
      <c r="G62" s="179">
        <v>6.7183623796670533E-2</v>
      </c>
      <c r="H62" s="36"/>
    </row>
    <row r="63" spans="1:8" s="28" customFormat="1" ht="10.5" customHeight="1" x14ac:dyDescent="0.2">
      <c r="A63" s="24"/>
      <c r="B63" s="16" t="s">
        <v>201</v>
      </c>
      <c r="C63" s="30">
        <v>1206210</v>
      </c>
      <c r="D63" s="30">
        <v>310871</v>
      </c>
      <c r="E63" s="30">
        <v>1517081</v>
      </c>
      <c r="F63" s="222">
        <v>19760</v>
      </c>
      <c r="G63" s="179">
        <v>9.6688769048411949E-3</v>
      </c>
      <c r="H63" s="36"/>
    </row>
    <row r="64" spans="1:8" s="28" customFormat="1" ht="10.5" customHeight="1" x14ac:dyDescent="0.2">
      <c r="A64" s="24"/>
      <c r="B64" s="16" t="s">
        <v>202</v>
      </c>
      <c r="C64" s="30">
        <v>13483633</v>
      </c>
      <c r="D64" s="30">
        <v>851249</v>
      </c>
      <c r="E64" s="30">
        <v>14334882</v>
      </c>
      <c r="F64" s="222">
        <v>8517</v>
      </c>
      <c r="G64" s="179">
        <v>8.4353302369739591E-3</v>
      </c>
      <c r="H64" s="36"/>
    </row>
    <row r="65" spans="1:8" s="28" customFormat="1" ht="10.5" customHeight="1" x14ac:dyDescent="0.2">
      <c r="A65" s="24"/>
      <c r="B65" s="16" t="s">
        <v>203</v>
      </c>
      <c r="C65" s="30">
        <v>3506645</v>
      </c>
      <c r="D65" s="30">
        <v>265089</v>
      </c>
      <c r="E65" s="30">
        <v>3771734</v>
      </c>
      <c r="F65" s="222">
        <v>24</v>
      </c>
      <c r="G65" s="179">
        <v>-3.113880557601989E-2</v>
      </c>
      <c r="H65" s="36"/>
    </row>
    <row r="66" spans="1:8" s="28" customFormat="1" ht="10.5" customHeight="1" x14ac:dyDescent="0.2">
      <c r="A66" s="24"/>
      <c r="B66" s="16" t="s">
        <v>204</v>
      </c>
      <c r="C66" s="30">
        <v>4322368.55</v>
      </c>
      <c r="D66" s="30">
        <v>53440066.210000001</v>
      </c>
      <c r="E66" s="30">
        <v>57762434.759999998</v>
      </c>
      <c r="F66" s="222"/>
      <c r="G66" s="179">
        <v>1.6586910355030238E-2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3144075</v>
      </c>
      <c r="D69" s="30">
        <v>1294274</v>
      </c>
      <c r="E69" s="30">
        <v>4438349</v>
      </c>
      <c r="F69" s="222"/>
      <c r="G69" s="179">
        <v>0.12079548504936488</v>
      </c>
      <c r="H69" s="36"/>
    </row>
    <row r="70" spans="1:8" s="28" customFormat="1" ht="10.5" customHeight="1" x14ac:dyDescent="0.2">
      <c r="A70" s="24"/>
      <c r="B70" s="16" t="s">
        <v>23</v>
      </c>
      <c r="C70" s="30">
        <v>7271</v>
      </c>
      <c r="D70" s="30">
        <v>30037</v>
      </c>
      <c r="E70" s="30">
        <v>37308</v>
      </c>
      <c r="F70" s="222"/>
      <c r="G70" s="179">
        <v>3.5039533915938392E-2</v>
      </c>
      <c r="H70" s="36"/>
    </row>
    <row r="71" spans="1:8" s="28" customFormat="1" ht="10.5" customHeight="1" x14ac:dyDescent="0.2">
      <c r="A71" s="24"/>
      <c r="B71" s="33" t="s">
        <v>193</v>
      </c>
      <c r="C71" s="30">
        <v>1300211.96</v>
      </c>
      <c r="D71" s="30">
        <v>646194.05000000005</v>
      </c>
      <c r="E71" s="30">
        <v>1946406.01</v>
      </c>
      <c r="F71" s="222"/>
      <c r="G71" s="179">
        <v>6.8974170046738781E-2</v>
      </c>
      <c r="H71" s="36"/>
    </row>
    <row r="72" spans="1:8" ht="10.5" customHeight="1" x14ac:dyDescent="0.2">
      <c r="B72" s="33" t="s">
        <v>194</v>
      </c>
      <c r="C72" s="30">
        <v>2277566.5</v>
      </c>
      <c r="D72" s="30">
        <v>615942</v>
      </c>
      <c r="E72" s="30">
        <v>2893508.5</v>
      </c>
      <c r="F72" s="222"/>
      <c r="G72" s="179">
        <v>5.8842913329927748E-2</v>
      </c>
      <c r="H72" s="34"/>
    </row>
    <row r="73" spans="1:8" ht="10.5" customHeight="1" x14ac:dyDescent="0.2">
      <c r="B73" s="33" t="s">
        <v>322</v>
      </c>
      <c r="C73" s="30">
        <v>33532</v>
      </c>
      <c r="D73" s="30">
        <v>23982</v>
      </c>
      <c r="E73" s="30">
        <v>57514</v>
      </c>
      <c r="F73" s="222"/>
      <c r="G73" s="179">
        <v>0.4129294567073245</v>
      </c>
      <c r="H73" s="34"/>
    </row>
    <row r="74" spans="1:8" ht="10.5" customHeight="1" x14ac:dyDescent="0.2">
      <c r="B74" s="33" t="s">
        <v>324</v>
      </c>
      <c r="C74" s="30">
        <v>39</v>
      </c>
      <c r="D74" s="30">
        <v>682</v>
      </c>
      <c r="E74" s="30">
        <v>721</v>
      </c>
      <c r="F74" s="222"/>
      <c r="G74" s="179">
        <v>0.13902053712480256</v>
      </c>
      <c r="H74" s="34"/>
    </row>
    <row r="75" spans="1:8" ht="10.5" customHeight="1" x14ac:dyDescent="0.2">
      <c r="B75" s="33" t="s">
        <v>325</v>
      </c>
      <c r="C75" s="30">
        <v>242</v>
      </c>
      <c r="D75" s="30">
        <v>9147</v>
      </c>
      <c r="E75" s="30">
        <v>9389</v>
      </c>
      <c r="F75" s="222"/>
      <c r="G75" s="179">
        <v>-0.33477398327901375</v>
      </c>
      <c r="H75" s="34"/>
    </row>
    <row r="76" spans="1:8" ht="10.5" customHeight="1" x14ac:dyDescent="0.2">
      <c r="B76" s="33" t="s">
        <v>320</v>
      </c>
      <c r="C76" s="30">
        <v>150351</v>
      </c>
      <c r="D76" s="30">
        <v>42119</v>
      </c>
      <c r="E76" s="30">
        <v>192470</v>
      </c>
      <c r="F76" s="222"/>
      <c r="G76" s="179">
        <v>6.556015678632332E-2</v>
      </c>
      <c r="H76" s="34"/>
    </row>
    <row r="77" spans="1:8" ht="10.5" customHeight="1" x14ac:dyDescent="0.2">
      <c r="B77" s="33" t="s">
        <v>321</v>
      </c>
      <c r="C77" s="30">
        <v>614135.5</v>
      </c>
      <c r="D77" s="30">
        <v>72979</v>
      </c>
      <c r="E77" s="30">
        <v>687114.5</v>
      </c>
      <c r="F77" s="222"/>
      <c r="G77" s="179">
        <v>0.11566114233106717</v>
      </c>
      <c r="H77" s="34"/>
    </row>
    <row r="78" spans="1:8" ht="10.5" customHeight="1" x14ac:dyDescent="0.2">
      <c r="B78" s="33" t="s">
        <v>323</v>
      </c>
      <c r="C78" s="30">
        <v>1479267</v>
      </c>
      <c r="D78" s="30">
        <v>467033</v>
      </c>
      <c r="E78" s="30">
        <v>1946300</v>
      </c>
      <c r="F78" s="222"/>
      <c r="G78" s="179">
        <v>3.4855042931091429E-2</v>
      </c>
      <c r="H78" s="34"/>
    </row>
    <row r="79" spans="1:8" ht="10.5" customHeight="1" x14ac:dyDescent="0.2">
      <c r="B79" s="16" t="s">
        <v>195</v>
      </c>
      <c r="C79" s="30">
        <v>3577778.46</v>
      </c>
      <c r="D79" s="30">
        <v>1262136.05</v>
      </c>
      <c r="E79" s="30">
        <v>4839914.51</v>
      </c>
      <c r="F79" s="222"/>
      <c r="G79" s="179">
        <v>6.2894096221535856E-2</v>
      </c>
      <c r="H79" s="34"/>
    </row>
    <row r="80" spans="1:8" ht="10.5" customHeight="1" x14ac:dyDescent="0.2">
      <c r="B80" s="16" t="s">
        <v>196</v>
      </c>
      <c r="C80" s="30">
        <v>3683</v>
      </c>
      <c r="D80" s="30">
        <v>373</v>
      </c>
      <c r="E80" s="30">
        <v>4056</v>
      </c>
      <c r="F80" s="222"/>
      <c r="G80" s="179">
        <v>0.20966298836862518</v>
      </c>
      <c r="H80" s="34"/>
    </row>
    <row r="81" spans="1:8" ht="10.5" customHeight="1" x14ac:dyDescent="0.2">
      <c r="B81" s="16" t="s">
        <v>197</v>
      </c>
      <c r="C81" s="30">
        <v>1484</v>
      </c>
      <c r="D81" s="30">
        <v>104</v>
      </c>
      <c r="E81" s="30">
        <v>1588</v>
      </c>
      <c r="F81" s="222"/>
      <c r="G81" s="179">
        <v>0.24646781789638927</v>
      </c>
      <c r="H81" s="34"/>
    </row>
    <row r="82" spans="1:8" s="28" customFormat="1" ht="10.5" customHeight="1" x14ac:dyDescent="0.2">
      <c r="A82" s="24"/>
      <c r="B82" s="16" t="s">
        <v>198</v>
      </c>
      <c r="C82" s="30">
        <v>2130</v>
      </c>
      <c r="D82" s="30">
        <v>25850</v>
      </c>
      <c r="E82" s="30">
        <v>27980</v>
      </c>
      <c r="F82" s="222"/>
      <c r="G82" s="179">
        <v>-0.40308059905277982</v>
      </c>
      <c r="H82" s="36"/>
    </row>
    <row r="83" spans="1:8" s="28" customFormat="1" ht="10.5" customHeight="1" x14ac:dyDescent="0.2">
      <c r="A83" s="24"/>
      <c r="B83" s="16" t="s">
        <v>200</v>
      </c>
      <c r="C83" s="46">
        <v>3173</v>
      </c>
      <c r="D83" s="46">
        <v>38483</v>
      </c>
      <c r="E83" s="46">
        <v>41656</v>
      </c>
      <c r="F83" s="222"/>
      <c r="G83" s="190">
        <v>-4.6947927152923952E-2</v>
      </c>
      <c r="H83" s="47"/>
    </row>
    <row r="84" spans="1:8" s="28" customFormat="1" ht="10.5" customHeight="1" x14ac:dyDescent="0.2">
      <c r="A84" s="24"/>
      <c r="B84" s="16" t="s">
        <v>201</v>
      </c>
      <c r="C84" s="46">
        <v>215880</v>
      </c>
      <c r="D84" s="46">
        <v>94658</v>
      </c>
      <c r="E84" s="345">
        <v>310538</v>
      </c>
      <c r="F84" s="222"/>
      <c r="G84" s="346">
        <v>-3.5617106479104432E-3</v>
      </c>
      <c r="H84" s="47"/>
    </row>
    <row r="85" spans="1:8" s="28" customFormat="1" ht="10.5" customHeight="1" x14ac:dyDescent="0.2">
      <c r="A85" s="24"/>
      <c r="B85" s="16" t="s">
        <v>202</v>
      </c>
      <c r="C85" s="46">
        <v>2430343</v>
      </c>
      <c r="D85" s="46">
        <v>190421</v>
      </c>
      <c r="E85" s="345">
        <v>2620764</v>
      </c>
      <c r="F85" s="222"/>
      <c r="G85" s="346">
        <v>3.4708291401040592E-2</v>
      </c>
      <c r="H85" s="47"/>
    </row>
    <row r="86" spans="1:8" s="28" customFormat="1" ht="10.5" customHeight="1" x14ac:dyDescent="0.2">
      <c r="A86" s="24"/>
      <c r="B86" s="16" t="s">
        <v>203</v>
      </c>
      <c r="C86" s="46">
        <v>719961</v>
      </c>
      <c r="D86" s="46">
        <v>72383</v>
      </c>
      <c r="E86" s="345">
        <v>792344</v>
      </c>
      <c r="F86" s="222"/>
      <c r="G86" s="346">
        <v>1.5971524116283442E-2</v>
      </c>
      <c r="H86" s="47"/>
    </row>
    <row r="87" spans="1:8" s="28" customFormat="1" ht="10.5" customHeight="1" x14ac:dyDescent="0.2">
      <c r="A87" s="24"/>
      <c r="B87" s="16" t="s">
        <v>204</v>
      </c>
      <c r="C87" s="46">
        <v>502127.92000000004</v>
      </c>
      <c r="D87" s="46">
        <v>5790239.75</v>
      </c>
      <c r="E87" s="345">
        <v>6292367.6699999999</v>
      </c>
      <c r="F87" s="222"/>
      <c r="G87" s="346">
        <v>6.7816675475328436E-2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61987004</v>
      </c>
      <c r="D90" s="46">
        <v>22935934</v>
      </c>
      <c r="E90" s="345">
        <v>84922938</v>
      </c>
      <c r="F90" s="222">
        <v>1995457</v>
      </c>
      <c r="G90" s="346">
        <v>-4.6597121135251163E-3</v>
      </c>
      <c r="H90" s="47"/>
    </row>
    <row r="91" spans="1:8" ht="10.5" customHeight="1" x14ac:dyDescent="0.2">
      <c r="B91" s="16" t="s">
        <v>23</v>
      </c>
      <c r="C91" s="348">
        <v>813007</v>
      </c>
      <c r="D91" s="46">
        <v>2444407</v>
      </c>
      <c r="E91" s="345">
        <v>3257414</v>
      </c>
      <c r="F91" s="222">
        <v>1361</v>
      </c>
      <c r="G91" s="346">
        <v>-0.11198111543568867</v>
      </c>
      <c r="H91" s="47"/>
    </row>
    <row r="92" spans="1:8" ht="10.5" customHeight="1" x14ac:dyDescent="0.2">
      <c r="B92" s="33" t="s">
        <v>193</v>
      </c>
      <c r="C92" s="348">
        <v>14703789.060000002</v>
      </c>
      <c r="D92" s="46">
        <v>6304474.3700000001</v>
      </c>
      <c r="E92" s="46">
        <v>21008263.430000003</v>
      </c>
      <c r="F92" s="222">
        <v>4990770.55</v>
      </c>
      <c r="G92" s="190">
        <v>6.3885441185609348E-3</v>
      </c>
      <c r="H92" s="47"/>
    </row>
    <row r="93" spans="1:8" ht="10.5" customHeight="1" x14ac:dyDescent="0.2">
      <c r="B93" s="33" t="s">
        <v>194</v>
      </c>
      <c r="C93" s="348">
        <v>35785081.509999998</v>
      </c>
      <c r="D93" s="46">
        <v>17648349</v>
      </c>
      <c r="E93" s="46">
        <v>53433430.509999998</v>
      </c>
      <c r="F93" s="222">
        <v>7105942</v>
      </c>
      <c r="G93" s="190">
        <v>2.3167169085193562E-2</v>
      </c>
      <c r="H93" s="47"/>
    </row>
    <row r="94" spans="1:8" ht="10.5" customHeight="1" x14ac:dyDescent="0.2">
      <c r="B94" s="33" t="s">
        <v>322</v>
      </c>
      <c r="C94" s="348">
        <v>675180.51</v>
      </c>
      <c r="D94" s="46">
        <v>1580172</v>
      </c>
      <c r="E94" s="46">
        <v>2255352.5099999998</v>
      </c>
      <c r="F94" s="222">
        <v>1285855</v>
      </c>
      <c r="G94" s="190">
        <v>4.3949664958420787E-2</v>
      </c>
      <c r="H94" s="47"/>
    </row>
    <row r="95" spans="1:8" ht="10.5" customHeight="1" x14ac:dyDescent="0.2">
      <c r="B95" s="33" t="s">
        <v>324</v>
      </c>
      <c r="C95" s="348">
        <v>1794</v>
      </c>
      <c r="D95" s="46">
        <v>25428</v>
      </c>
      <c r="E95" s="46">
        <v>27222</v>
      </c>
      <c r="F95" s="222">
        <v>25554</v>
      </c>
      <c r="G95" s="190">
        <v>-9.114583333333337E-2</v>
      </c>
      <c r="H95" s="47"/>
    </row>
    <row r="96" spans="1:8" ht="10.5" customHeight="1" x14ac:dyDescent="0.2">
      <c r="B96" s="33" t="s">
        <v>325</v>
      </c>
      <c r="C96" s="348">
        <v>21249</v>
      </c>
      <c r="D96" s="46">
        <v>1919546</v>
      </c>
      <c r="E96" s="46">
        <v>1940795</v>
      </c>
      <c r="F96" s="222">
        <v>1901178</v>
      </c>
      <c r="G96" s="190">
        <v>4.7657528249525294E-2</v>
      </c>
      <c r="H96" s="47"/>
    </row>
    <row r="97" spans="2:8" ht="10.5" customHeight="1" x14ac:dyDescent="0.2">
      <c r="B97" s="33" t="s">
        <v>320</v>
      </c>
      <c r="C97" s="348">
        <v>5757891</v>
      </c>
      <c r="D97" s="46">
        <v>2338350</v>
      </c>
      <c r="E97" s="46">
        <v>8096241</v>
      </c>
      <c r="F97" s="222">
        <v>204456</v>
      </c>
      <c r="G97" s="190">
        <v>1.3448987535136236E-3</v>
      </c>
      <c r="H97" s="47"/>
    </row>
    <row r="98" spans="2:8" ht="10.5" customHeight="1" x14ac:dyDescent="0.2">
      <c r="B98" s="33" t="s">
        <v>321</v>
      </c>
      <c r="C98" s="348">
        <v>13249611.5</v>
      </c>
      <c r="D98" s="46">
        <v>4017269</v>
      </c>
      <c r="E98" s="46">
        <v>17266880.5</v>
      </c>
      <c r="F98" s="222">
        <v>986945</v>
      </c>
      <c r="G98" s="190">
        <v>4.0245745977243397E-2</v>
      </c>
      <c r="H98" s="47"/>
    </row>
    <row r="99" spans="2:8" ht="10.5" customHeight="1" x14ac:dyDescent="0.2">
      <c r="B99" s="33" t="s">
        <v>323</v>
      </c>
      <c r="C99" s="348">
        <v>16079355.5</v>
      </c>
      <c r="D99" s="46">
        <v>7767584</v>
      </c>
      <c r="E99" s="46">
        <v>23846939.5</v>
      </c>
      <c r="F99" s="222">
        <v>2701954</v>
      </c>
      <c r="G99" s="190">
        <v>1.4915425947108485E-2</v>
      </c>
      <c r="H99" s="47"/>
    </row>
    <row r="100" spans="2:8" ht="10.5" customHeight="1" x14ac:dyDescent="0.2">
      <c r="B100" s="16" t="s">
        <v>195</v>
      </c>
      <c r="C100" s="348">
        <v>50488870.57</v>
      </c>
      <c r="D100" s="46">
        <v>23952823.369999997</v>
      </c>
      <c r="E100" s="46">
        <v>74441693.939999998</v>
      </c>
      <c r="F100" s="222">
        <v>12096712.549999999</v>
      </c>
      <c r="G100" s="190">
        <v>1.8375656873552915E-2</v>
      </c>
      <c r="H100" s="47"/>
    </row>
    <row r="101" spans="2:8" ht="10.5" customHeight="1" x14ac:dyDescent="0.2">
      <c r="B101" s="16" t="s">
        <v>196</v>
      </c>
      <c r="C101" s="348">
        <v>18109</v>
      </c>
      <c r="D101" s="46">
        <v>1425</v>
      </c>
      <c r="E101" s="46">
        <v>19534</v>
      </c>
      <c r="F101" s="222">
        <v>51</v>
      </c>
      <c r="G101" s="190">
        <v>-0.22190798645688115</v>
      </c>
      <c r="H101" s="47"/>
    </row>
    <row r="102" spans="2:8" ht="10.5" customHeight="1" x14ac:dyDescent="0.2">
      <c r="B102" s="16" t="s">
        <v>197</v>
      </c>
      <c r="C102" s="348">
        <v>11205</v>
      </c>
      <c r="D102" s="46">
        <v>827</v>
      </c>
      <c r="E102" s="46">
        <v>12032</v>
      </c>
      <c r="F102" s="222">
        <v>16</v>
      </c>
      <c r="G102" s="190">
        <v>-0.1528550306273323</v>
      </c>
      <c r="H102" s="47"/>
    </row>
    <row r="103" spans="2:8" ht="10.5" customHeight="1" x14ac:dyDescent="0.2">
      <c r="B103" s="16" t="s">
        <v>198</v>
      </c>
      <c r="C103" s="348">
        <v>63574.94</v>
      </c>
      <c r="D103" s="46">
        <v>867802.5</v>
      </c>
      <c r="E103" s="46">
        <v>931377.44</v>
      </c>
      <c r="F103" s="222"/>
      <c r="G103" s="190">
        <v>-0.12226368570745016</v>
      </c>
      <c r="H103" s="47"/>
    </row>
    <row r="104" spans="2:8" ht="10.5" customHeight="1" x14ac:dyDescent="0.2">
      <c r="B104" s="16" t="s">
        <v>200</v>
      </c>
      <c r="C104" s="348">
        <v>20453</v>
      </c>
      <c r="D104" s="46">
        <v>158001</v>
      </c>
      <c r="E104" s="46">
        <v>178454</v>
      </c>
      <c r="F104" s="222">
        <v>36</v>
      </c>
      <c r="G104" s="190">
        <v>3.8163053975124095E-2</v>
      </c>
      <c r="H104" s="47"/>
    </row>
    <row r="105" spans="2:8" ht="10.5" customHeight="1" x14ac:dyDescent="0.2">
      <c r="B105" s="16" t="s">
        <v>201</v>
      </c>
      <c r="C105" s="348">
        <v>1422090</v>
      </c>
      <c r="D105" s="46">
        <v>405529</v>
      </c>
      <c r="E105" s="46">
        <v>1827619</v>
      </c>
      <c r="F105" s="222">
        <v>19760</v>
      </c>
      <c r="G105" s="190">
        <v>7.3960933766434866E-3</v>
      </c>
      <c r="H105" s="47"/>
    </row>
    <row r="106" spans="2:8" ht="10.5" customHeight="1" x14ac:dyDescent="0.2">
      <c r="B106" s="16" t="s">
        <v>202</v>
      </c>
      <c r="C106" s="348">
        <v>15913976</v>
      </c>
      <c r="D106" s="46">
        <v>1041670</v>
      </c>
      <c r="E106" s="46">
        <v>16955646</v>
      </c>
      <c r="F106" s="222">
        <v>8517</v>
      </c>
      <c r="G106" s="190">
        <v>1.2408714276783472E-2</v>
      </c>
      <c r="H106" s="47"/>
    </row>
    <row r="107" spans="2:8" ht="10.5" customHeight="1" x14ac:dyDescent="0.2">
      <c r="B107" s="16" t="s">
        <v>203</v>
      </c>
      <c r="C107" s="348">
        <v>4226606</v>
      </c>
      <c r="D107" s="46">
        <v>337472</v>
      </c>
      <c r="E107" s="46">
        <v>4564078</v>
      </c>
      <c r="F107" s="222">
        <v>24</v>
      </c>
      <c r="G107" s="190">
        <v>-2.3276188976135259E-2</v>
      </c>
      <c r="H107" s="47"/>
    </row>
    <row r="108" spans="2:8" ht="10.5" customHeight="1" x14ac:dyDescent="0.2">
      <c r="B108" s="16" t="s">
        <v>204</v>
      </c>
      <c r="C108" s="348">
        <v>4824496.47</v>
      </c>
      <c r="D108" s="46">
        <v>59230305.960000001</v>
      </c>
      <c r="E108" s="46">
        <v>64054802.43</v>
      </c>
      <c r="F108" s="222"/>
      <c r="G108" s="190">
        <v>2.1400667746218183E-2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31.3.2024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57469926.299998224</v>
      </c>
      <c r="D119" s="238">
        <v>198577468.20000145</v>
      </c>
      <c r="E119" s="238">
        <v>256047394.49999967</v>
      </c>
      <c r="F119" s="222">
        <v>639840.67000000831</v>
      </c>
      <c r="G119" s="239">
        <v>-1.3086481423578267E-2</v>
      </c>
      <c r="H119" s="20"/>
    </row>
    <row r="120" spans="1:8" ht="10.5" customHeight="1" x14ac:dyDescent="0.2">
      <c r="A120" s="2"/>
      <c r="B120" s="37" t="s">
        <v>206</v>
      </c>
      <c r="C120" s="238">
        <v>1451856.1600000001</v>
      </c>
      <c r="D120" s="238">
        <v>15628937.689999999</v>
      </c>
      <c r="E120" s="238">
        <v>17080793.850000001</v>
      </c>
      <c r="F120" s="222"/>
      <c r="G120" s="239"/>
      <c r="H120" s="20"/>
    </row>
    <row r="121" spans="1:8" ht="10.5" customHeight="1" x14ac:dyDescent="0.2">
      <c r="A121" s="2"/>
      <c r="B121" s="37" t="s">
        <v>226</v>
      </c>
      <c r="C121" s="238">
        <v>4071941.9399999995</v>
      </c>
      <c r="D121" s="238">
        <v>29291706.430000018</v>
      </c>
      <c r="E121" s="238">
        <v>33363648.370000016</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62999188.399998218</v>
      </c>
      <c r="D126" s="238">
        <v>243505358.32000142</v>
      </c>
      <c r="E126" s="238">
        <v>306504546.71999967</v>
      </c>
      <c r="F126" s="222">
        <v>639840.67000000831</v>
      </c>
      <c r="G126" s="239">
        <v>-0.20219914333219813</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49102174.800004221</v>
      </c>
      <c r="D129" s="238">
        <v>117843928.25001159</v>
      </c>
      <c r="E129" s="238">
        <v>166946103.05001581</v>
      </c>
      <c r="F129" s="222">
        <v>230107.47999999914</v>
      </c>
      <c r="G129" s="239">
        <v>1.0397996666080767E-2</v>
      </c>
      <c r="H129" s="20"/>
    </row>
    <row r="130" spans="1:8" ht="10.5" customHeight="1" x14ac:dyDescent="0.2">
      <c r="A130" s="2"/>
      <c r="B130" s="37" t="s">
        <v>208</v>
      </c>
      <c r="C130" s="238">
        <v>2175477.4999998962</v>
      </c>
      <c r="D130" s="238">
        <v>14671512.96000067</v>
      </c>
      <c r="E130" s="238">
        <v>16846990.460000563</v>
      </c>
      <c r="F130" s="222">
        <v>8888550.8000004943</v>
      </c>
      <c r="G130" s="239">
        <v>-8.8768729254585677E-2</v>
      </c>
      <c r="H130" s="20"/>
    </row>
    <row r="131" spans="1:8" ht="10.5" customHeight="1" x14ac:dyDescent="0.2">
      <c r="A131" s="2"/>
      <c r="B131" s="37" t="s">
        <v>209</v>
      </c>
      <c r="C131" s="238">
        <v>310678851.53993529</v>
      </c>
      <c r="D131" s="238">
        <v>132519830.00001173</v>
      </c>
      <c r="E131" s="238">
        <v>443198681.53994703</v>
      </c>
      <c r="F131" s="222">
        <v>2694323.4199999752</v>
      </c>
      <c r="G131" s="239">
        <v>2.6286863200863486E-2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361956509.83993942</v>
      </c>
      <c r="D135" s="238">
        <v>265035723.21002397</v>
      </c>
      <c r="E135" s="238">
        <v>626992233.04996336</v>
      </c>
      <c r="F135" s="222">
        <v>11812981.700000469</v>
      </c>
      <c r="G135" s="239">
        <v>1.856653343507908E-2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72858710.209999278</v>
      </c>
      <c r="D138" s="238">
        <v>33539276.870000113</v>
      </c>
      <c r="E138" s="238">
        <v>106397987.07999939</v>
      </c>
      <c r="F138" s="222">
        <v>174568.79999999993</v>
      </c>
      <c r="G138" s="239">
        <v>1.4532898234471237E-2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72858710.209999278</v>
      </c>
      <c r="D141" s="238">
        <v>33539434.870000113</v>
      </c>
      <c r="E141" s="238">
        <v>106398145.07999939</v>
      </c>
      <c r="F141" s="222">
        <v>174568.79999999993</v>
      </c>
      <c r="G141" s="239">
        <v>1.4532740906129105E-2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23012417.069999825</v>
      </c>
      <c r="D144" s="238">
        <v>3839117.7099999934</v>
      </c>
      <c r="E144" s="238">
        <v>26851534.779999815</v>
      </c>
      <c r="F144" s="222">
        <v>5947.3499999999995</v>
      </c>
      <c r="G144" s="239">
        <v>9.7530850421453597E-2</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23012417.069999825</v>
      </c>
      <c r="D147" s="55">
        <v>3839117.7099999934</v>
      </c>
      <c r="E147" s="55">
        <v>26851534.779999815</v>
      </c>
      <c r="F147" s="222">
        <v>5947.3499999999995</v>
      </c>
      <c r="G147" s="182">
        <v>9.7530850421453597E-2</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380167.05000000127</v>
      </c>
      <c r="D150" s="55">
        <v>47823.10999999995</v>
      </c>
      <c r="E150" s="55">
        <v>427990.16000000114</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380167.05000000127</v>
      </c>
      <c r="D152" s="55">
        <v>47870.10999999995</v>
      </c>
      <c r="E152" s="55">
        <v>428037.16000000114</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4305</v>
      </c>
      <c r="D155" s="55">
        <v>27511.899999999998</v>
      </c>
      <c r="E155" s="55">
        <v>31816.899999999998</v>
      </c>
      <c r="F155" s="222"/>
      <c r="G155" s="182">
        <v>-4.0078080451828924E-2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4305</v>
      </c>
      <c r="D157" s="55">
        <v>27511.899999999998</v>
      </c>
      <c r="E157" s="55">
        <v>31816.899999999998</v>
      </c>
      <c r="F157" s="222"/>
      <c r="G157" s="182">
        <v>-4.0078080451828924E-2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53.6</v>
      </c>
      <c r="D160" s="55">
        <v>30.6</v>
      </c>
      <c r="E160" s="55">
        <v>84.2</v>
      </c>
      <c r="F160" s="222"/>
      <c r="G160" s="182">
        <v>0.2202898550724639</v>
      </c>
      <c r="H160" s="59"/>
    </row>
    <row r="161" spans="1:8" s="60" customFormat="1" ht="15" customHeight="1" x14ac:dyDescent="0.2">
      <c r="A161" s="24"/>
      <c r="B161" s="37" t="s">
        <v>205</v>
      </c>
      <c r="C161" s="55">
        <v>1116109.2400000081</v>
      </c>
      <c r="D161" s="55">
        <v>3267864.3099999893</v>
      </c>
      <c r="E161" s="55">
        <v>4383973.549999998</v>
      </c>
      <c r="F161" s="222"/>
      <c r="G161" s="182">
        <v>-4.220277954473739E-2</v>
      </c>
      <c r="H161" s="59"/>
    </row>
    <row r="162" spans="1:8" s="57" customFormat="1" ht="10.5" customHeight="1" x14ac:dyDescent="0.2">
      <c r="A162" s="6"/>
      <c r="B162" s="37" t="s">
        <v>206</v>
      </c>
      <c r="C162" s="55">
        <v>15753.64</v>
      </c>
      <c r="D162" s="55">
        <v>115432.89</v>
      </c>
      <c r="E162" s="55">
        <v>131186.53</v>
      </c>
      <c r="F162" s="222"/>
      <c r="G162" s="182"/>
      <c r="H162" s="56"/>
    </row>
    <row r="163" spans="1:8" s="57" customFormat="1" ht="10.5" customHeight="1" x14ac:dyDescent="0.2">
      <c r="A163" s="6"/>
      <c r="B163" s="37" t="s">
        <v>226</v>
      </c>
      <c r="C163" s="55">
        <v>86788.399999999965</v>
      </c>
      <c r="D163" s="55">
        <v>520672.54999999993</v>
      </c>
      <c r="E163" s="55">
        <v>607460.94999999984</v>
      </c>
      <c r="F163" s="222"/>
      <c r="G163" s="182"/>
      <c r="H163" s="56"/>
    </row>
    <row r="164" spans="1:8" s="57" customFormat="1" ht="10.5" customHeight="1" x14ac:dyDescent="0.2">
      <c r="A164" s="6"/>
      <c r="B164" s="37" t="s">
        <v>207</v>
      </c>
      <c r="C164" s="55">
        <v>133747.29999999993</v>
      </c>
      <c r="D164" s="55">
        <v>203580.11999999988</v>
      </c>
      <c r="E164" s="55">
        <v>337327.41999999975</v>
      </c>
      <c r="F164" s="222"/>
      <c r="G164" s="182">
        <v>3.2898211210421469E-2</v>
      </c>
      <c r="H164" s="56"/>
    </row>
    <row r="165" spans="1:8" s="57" customFormat="1" ht="10.5" customHeight="1" x14ac:dyDescent="0.2">
      <c r="A165" s="6"/>
      <c r="B165" s="37" t="s">
        <v>208</v>
      </c>
      <c r="C165" s="55">
        <v>12874.849999999997</v>
      </c>
      <c r="D165" s="55">
        <v>72976.960000000021</v>
      </c>
      <c r="E165" s="55">
        <v>85851.810000000012</v>
      </c>
      <c r="F165" s="222"/>
      <c r="G165" s="182">
        <v>-0.24459472063352372</v>
      </c>
      <c r="H165" s="56"/>
    </row>
    <row r="166" spans="1:8" s="57" customFormat="1" ht="10.5" customHeight="1" x14ac:dyDescent="0.2">
      <c r="A166" s="6"/>
      <c r="B166" s="37" t="s">
        <v>209</v>
      </c>
      <c r="C166" s="55">
        <v>642046.00000000023</v>
      </c>
      <c r="D166" s="55">
        <v>340855.16000000009</v>
      </c>
      <c r="E166" s="55">
        <v>982901.16000000038</v>
      </c>
      <c r="F166" s="222"/>
      <c r="G166" s="182">
        <v>0.10153052268665497</v>
      </c>
      <c r="H166" s="56"/>
    </row>
    <row r="167" spans="1:8" s="57" customFormat="1" ht="10.5" customHeight="1" x14ac:dyDescent="0.2">
      <c r="A167" s="6"/>
      <c r="B167" s="37" t="s">
        <v>210</v>
      </c>
      <c r="C167" s="55">
        <v>125661.70000000007</v>
      </c>
      <c r="D167" s="55">
        <v>40799.5</v>
      </c>
      <c r="E167" s="55">
        <v>166461.20000000007</v>
      </c>
      <c r="F167" s="222"/>
      <c r="G167" s="182">
        <v>-4.9406682943779479E-2</v>
      </c>
      <c r="H167" s="56"/>
    </row>
    <row r="168" spans="1:8" s="57" customFormat="1" ht="10.5" customHeight="1" x14ac:dyDescent="0.2">
      <c r="A168" s="6"/>
      <c r="B168" s="37" t="s">
        <v>211</v>
      </c>
      <c r="C168" s="55">
        <v>6841984.3399999971</v>
      </c>
      <c r="D168" s="55">
        <v>839665.13000000094</v>
      </c>
      <c r="E168" s="55">
        <v>7681649.4699999979</v>
      </c>
      <c r="F168" s="222"/>
      <c r="G168" s="182">
        <v>-7.4588001409318538E-2</v>
      </c>
      <c r="H168" s="56"/>
    </row>
    <row r="169" spans="1:8" s="57" customFormat="1" ht="10.5" customHeight="1" x14ac:dyDescent="0.2">
      <c r="A169" s="6"/>
      <c r="B169" s="37" t="s">
        <v>212</v>
      </c>
      <c r="C169" s="55">
        <v>718.4</v>
      </c>
      <c r="D169" s="55">
        <v>64.2</v>
      </c>
      <c r="E169" s="55">
        <v>782.6</v>
      </c>
      <c r="F169" s="222"/>
      <c r="G169" s="182"/>
      <c r="H169" s="56"/>
    </row>
    <row r="170" spans="1:8" s="57" customFormat="1" ht="10.5" customHeight="1" x14ac:dyDescent="0.2">
      <c r="A170" s="6"/>
      <c r="B170" s="35" t="s">
        <v>234</v>
      </c>
      <c r="C170" s="55">
        <v>8977739.4700000044</v>
      </c>
      <c r="D170" s="55">
        <v>5402895.4199999906</v>
      </c>
      <c r="E170" s="55">
        <v>14380634.889999997</v>
      </c>
      <c r="F170" s="222"/>
      <c r="G170" s="182">
        <v>-0.11363094741698809</v>
      </c>
      <c r="H170" s="56"/>
    </row>
    <row r="171" spans="1:8" s="57" customFormat="1" ht="9" x14ac:dyDescent="0.15">
      <c r="A171" s="6"/>
      <c r="B171" s="264"/>
      <c r="C171" s="55"/>
      <c r="D171" s="55"/>
      <c r="E171" s="55"/>
      <c r="F171" s="222"/>
      <c r="G171" s="182"/>
      <c r="H171" s="56"/>
    </row>
    <row r="172" spans="1:8" s="57" customFormat="1" x14ac:dyDescent="0.2">
      <c r="A172" s="6"/>
      <c r="B172" s="35" t="s">
        <v>233</v>
      </c>
      <c r="C172" s="55">
        <v>530430780.03993666</v>
      </c>
      <c r="D172" s="55">
        <v>551419857.54002559</v>
      </c>
      <c r="E172" s="55">
        <v>1081850637.5799623</v>
      </c>
      <c r="F172" s="222">
        <v>12633338.520000475</v>
      </c>
      <c r="G172" s="182">
        <v>-5.5668792887597962E-2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1059338.3000000145</v>
      </c>
      <c r="D176" s="55">
        <v>778981.99000000465</v>
      </c>
      <c r="E176" s="55">
        <v>1838320.2900000194</v>
      </c>
      <c r="F176" s="222">
        <v>147243.51999999987</v>
      </c>
      <c r="G176" s="182">
        <v>-3.5145974850917305E-2</v>
      </c>
      <c r="H176" s="59"/>
    </row>
    <row r="177" spans="1:8" s="60" customFormat="1" ht="10.5" customHeight="1" x14ac:dyDescent="0.2">
      <c r="A177" s="24"/>
      <c r="B177" s="37" t="s">
        <v>214</v>
      </c>
      <c r="C177" s="55">
        <v>2694074762.4699998</v>
      </c>
      <c r="D177" s="55">
        <v>1849738087.6600001</v>
      </c>
      <c r="E177" s="55">
        <v>4543812850.1300001</v>
      </c>
      <c r="F177" s="222">
        <v>260311971.18000001</v>
      </c>
      <c r="G177" s="182">
        <v>-3.5931644827528864E-2</v>
      </c>
      <c r="H177" s="59"/>
    </row>
    <row r="178" spans="1:8" s="60" customFormat="1" ht="10.5" customHeight="1" x14ac:dyDescent="0.2">
      <c r="A178" s="24"/>
      <c r="B178" s="37" t="s">
        <v>215</v>
      </c>
      <c r="C178" s="55">
        <v>552109.90000000014</v>
      </c>
      <c r="D178" s="55">
        <v>194288.15</v>
      </c>
      <c r="E178" s="55">
        <v>746398.05</v>
      </c>
      <c r="F178" s="222">
        <v>23063.25</v>
      </c>
      <c r="G178" s="182">
        <v>-0.7000607462963826</v>
      </c>
      <c r="H178" s="59"/>
    </row>
    <row r="179" spans="1:8" s="60" customFormat="1" ht="10.5" customHeight="1" x14ac:dyDescent="0.2">
      <c r="A179" s="24"/>
      <c r="B179" s="37" t="s">
        <v>216</v>
      </c>
      <c r="C179" s="55">
        <v>823750.86</v>
      </c>
      <c r="D179" s="55">
        <v>544897.17000000004</v>
      </c>
      <c r="E179" s="55">
        <v>1368648.03</v>
      </c>
      <c r="F179" s="222">
        <v>55052.659999999996</v>
      </c>
      <c r="G179" s="182">
        <v>-9.8252212416492957E-2</v>
      </c>
      <c r="H179" s="59"/>
    </row>
    <row r="180" spans="1:8" s="60" customFormat="1" ht="10.5" customHeight="1" x14ac:dyDescent="0.2">
      <c r="A180" s="24"/>
      <c r="B180" s="37" t="s">
        <v>217</v>
      </c>
      <c r="C180" s="55">
        <v>4923913.0699998336</v>
      </c>
      <c r="D180" s="55">
        <v>3518376.9599999916</v>
      </c>
      <c r="E180" s="55">
        <v>8442290.0299998242</v>
      </c>
      <c r="F180" s="222">
        <v>383528.39999999769</v>
      </c>
      <c r="G180" s="182">
        <v>-9.4426755444311006E-2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2701433874.5999994</v>
      </c>
      <c r="D186" s="166">
        <v>1854774631.9300001</v>
      </c>
      <c r="E186" s="166">
        <v>4556208506.5299997</v>
      </c>
      <c r="F186" s="342">
        <v>260920859.01000002</v>
      </c>
      <c r="G186" s="194">
        <v>-3.6416185416760061E-2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100254303.51586202</v>
      </c>
      <c r="E192" s="400">
        <v>100254303.51586202</v>
      </c>
      <c r="F192" s="227"/>
      <c r="G192" s="355">
        <v>1.3989145780003431E-2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view="pageBreakPreview" topLeftCell="A187" zoomScaleNormal="100" workbookViewId="0">
      <selection activeCell="F199" sqref="F199"/>
    </sheetView>
  </sheetViews>
  <sheetFormatPr baseColWidth="10" defaultRowHeight="12.75" x14ac:dyDescent="0.2"/>
  <cols>
    <col min="1" max="1" width="84.42578125" style="692" bestFit="1" customWidth="1"/>
    <col min="2" max="2" width="13.7109375" style="692" customWidth="1"/>
    <col min="3" max="3" width="12.7109375" style="692" customWidth="1"/>
    <col min="4" max="4" width="13.140625" style="691" customWidth="1"/>
    <col min="5" max="16384" width="11.42578125" style="691"/>
  </cols>
  <sheetData>
    <row r="1" spans="1:4" ht="33.75" x14ac:dyDescent="0.2">
      <c r="A1" s="743"/>
      <c r="B1" s="742" t="s">
        <v>625</v>
      </c>
      <c r="C1" s="741" t="s">
        <v>624</v>
      </c>
      <c r="D1" s="741" t="s">
        <v>623</v>
      </c>
    </row>
    <row r="2" spans="1:4" ht="5.25" customHeight="1" x14ac:dyDescent="0.2">
      <c r="A2" s="740"/>
      <c r="B2" s="739"/>
      <c r="C2" s="739"/>
      <c r="D2" s="738"/>
    </row>
    <row r="3" spans="1:4" ht="5.25" customHeight="1" x14ac:dyDescent="0.2">
      <c r="A3" s="737"/>
      <c r="B3" s="736"/>
      <c r="C3" s="736"/>
      <c r="D3" s="735"/>
    </row>
    <row r="4" spans="1:4" ht="5.25" customHeight="1" x14ac:dyDescent="0.2">
      <c r="A4" s="737"/>
      <c r="B4" s="736"/>
      <c r="C4" s="736"/>
      <c r="D4" s="735"/>
    </row>
    <row r="5" spans="1:4" x14ac:dyDescent="0.2">
      <c r="A5" s="728" t="s">
        <v>88</v>
      </c>
      <c r="B5" s="736"/>
      <c r="C5" s="736"/>
      <c r="D5" s="735"/>
    </row>
    <row r="6" spans="1:4" x14ac:dyDescent="0.2">
      <c r="A6" s="729" t="s">
        <v>101</v>
      </c>
      <c r="B6" s="694">
        <v>80.468894430974402</v>
      </c>
      <c r="C6" s="694">
        <v>83.781876126465306</v>
      </c>
      <c r="D6" s="693">
        <v>79.635671920894211</v>
      </c>
    </row>
    <row r="7" spans="1:4" x14ac:dyDescent="0.2">
      <c r="A7" s="723" t="s">
        <v>610</v>
      </c>
      <c r="B7" s="694">
        <v>77.358249709520464</v>
      </c>
      <c r="C7" s="694">
        <v>77.328768572307027</v>
      </c>
      <c r="D7" s="693">
        <v>77.160172170630474</v>
      </c>
    </row>
    <row r="8" spans="1:4" x14ac:dyDescent="0.2">
      <c r="A8" s="723" t="s">
        <v>609</v>
      </c>
      <c r="B8" s="694">
        <v>93.791253796796511</v>
      </c>
      <c r="C8" s="694">
        <v>94.113411738194173</v>
      </c>
      <c r="D8" s="693">
        <v>93.937323022200047</v>
      </c>
    </row>
    <row r="9" spans="1:4" x14ac:dyDescent="0.2">
      <c r="A9" s="723" t="s">
        <v>622</v>
      </c>
      <c r="B9" s="694">
        <v>94.721190562168289</v>
      </c>
      <c r="C9" s="694">
        <v>92.228864624736801</v>
      </c>
      <c r="D9" s="693">
        <v>93.624153033441999</v>
      </c>
    </row>
    <row r="10" spans="1:4" x14ac:dyDescent="0.2">
      <c r="A10" s="734" t="s">
        <v>621</v>
      </c>
      <c r="B10" s="694">
        <v>81.368867917661277</v>
      </c>
      <c r="C10" s="694">
        <v>80.960237000281296</v>
      </c>
      <c r="D10" s="693">
        <v>81.181785411137525</v>
      </c>
    </row>
    <row r="11" spans="1:4" x14ac:dyDescent="0.2">
      <c r="A11" s="723" t="s">
        <v>617</v>
      </c>
      <c r="B11" s="694">
        <v>77.574799905322337</v>
      </c>
      <c r="C11" s="694">
        <v>76.600618250936975</v>
      </c>
      <c r="D11" s="693">
        <v>77.234262645918406</v>
      </c>
    </row>
    <row r="12" spans="1:4" x14ac:dyDescent="0.2">
      <c r="A12" s="723" t="s">
        <v>616</v>
      </c>
      <c r="B12" s="694">
        <v>72.203052545145297</v>
      </c>
      <c r="C12" s="694">
        <v>78.059560407742694</v>
      </c>
      <c r="D12" s="693">
        <v>75.371871845782763</v>
      </c>
    </row>
    <row r="13" spans="1:4" x14ac:dyDescent="0.2">
      <c r="A13" s="723" t="s">
        <v>615</v>
      </c>
      <c r="B13" s="694">
        <v>98.073321183074697</v>
      </c>
      <c r="C13" s="694">
        <v>98.801675329284791</v>
      </c>
      <c r="D13" s="693">
        <v>98.517541667111459</v>
      </c>
    </row>
    <row r="14" spans="1:4" x14ac:dyDescent="0.2">
      <c r="A14" s="723" t="s">
        <v>614</v>
      </c>
      <c r="B14" s="694">
        <v>81.439457688481227</v>
      </c>
      <c r="C14" s="694">
        <v>81.014378075088231</v>
      </c>
      <c r="D14" s="693">
        <v>81.058499604769565</v>
      </c>
    </row>
    <row r="15" spans="1:4" x14ac:dyDescent="0.2">
      <c r="A15" s="734" t="s">
        <v>613</v>
      </c>
      <c r="B15" s="694">
        <v>81.861638539013043</v>
      </c>
      <c r="C15" s="694">
        <v>81.612256393563115</v>
      </c>
      <c r="D15" s="693">
        <v>81.905163986826267</v>
      </c>
    </row>
    <row r="16" spans="1:4" x14ac:dyDescent="0.2">
      <c r="A16" s="723" t="s">
        <v>612</v>
      </c>
      <c r="B16" s="694">
        <v>72.44356395583624</v>
      </c>
      <c r="C16" s="694">
        <v>71.103085033775031</v>
      </c>
      <c r="D16" s="693">
        <v>71.158788507458311</v>
      </c>
    </row>
    <row r="17" spans="1:4" x14ac:dyDescent="0.2">
      <c r="A17" s="723" t="s">
        <v>600</v>
      </c>
      <c r="B17" s="694">
        <v>81.540580587466749</v>
      </c>
      <c r="C17" s="694">
        <v>81.05815724366019</v>
      </c>
      <c r="D17" s="693">
        <v>81.310299267608173</v>
      </c>
    </row>
    <row r="18" spans="1:4" x14ac:dyDescent="0.2">
      <c r="A18" s="723" t="s">
        <v>596</v>
      </c>
      <c r="B18" s="694">
        <v>95.545761316789438</v>
      </c>
      <c r="C18" s="694">
        <v>95.034319047716309</v>
      </c>
      <c r="D18" s="693">
        <v>95.398492887702488</v>
      </c>
    </row>
    <row r="19" spans="1:4" x14ac:dyDescent="0.2">
      <c r="A19" s="723" t="s">
        <v>594</v>
      </c>
      <c r="B19" s="694">
        <v>77.88892151627465</v>
      </c>
      <c r="C19" s="694">
        <v>77.465308006771977</v>
      </c>
      <c r="D19" s="693">
        <v>78.183290751172962</v>
      </c>
    </row>
    <row r="20" spans="1:4" ht="21.75" customHeight="1" x14ac:dyDescent="0.2">
      <c r="A20" s="728" t="s">
        <v>102</v>
      </c>
      <c r="B20" s="694"/>
      <c r="C20" s="694"/>
      <c r="D20" s="693"/>
    </row>
    <row r="21" spans="1:4" x14ac:dyDescent="0.2">
      <c r="A21" s="729" t="s">
        <v>108</v>
      </c>
      <c r="B21" s="694">
        <v>86.505183713706074</v>
      </c>
      <c r="C21" s="694">
        <v>85.533760790024473</v>
      </c>
      <c r="D21" s="693">
        <v>86.318735650264401</v>
      </c>
    </row>
    <row r="22" spans="1:4" x14ac:dyDescent="0.2">
      <c r="A22" s="723" t="s">
        <v>610</v>
      </c>
      <c r="B22" s="694">
        <v>78.757234106666246</v>
      </c>
      <c r="C22" s="694">
        <v>78.429016847168413</v>
      </c>
      <c r="D22" s="693">
        <v>78.621240164376431</v>
      </c>
    </row>
    <row r="23" spans="1:4" x14ac:dyDescent="0.2">
      <c r="A23" s="723" t="s">
        <v>609</v>
      </c>
      <c r="B23" s="694">
        <v>90.851609293367375</v>
      </c>
      <c r="C23" s="694">
        <v>88.710484013627337</v>
      </c>
      <c r="D23" s="693">
        <v>89.264852778108775</v>
      </c>
    </row>
    <row r="24" spans="1:4" x14ac:dyDescent="0.2">
      <c r="A24" s="723" t="s">
        <v>622</v>
      </c>
      <c r="B24" s="694">
        <v>96.155542951067488</v>
      </c>
      <c r="C24" s="694">
        <v>94.104672151786673</v>
      </c>
      <c r="D24" s="693">
        <v>95.926427714328227</v>
      </c>
    </row>
    <row r="25" spans="1:4" x14ac:dyDescent="0.2">
      <c r="A25" s="723" t="s">
        <v>621</v>
      </c>
      <c r="B25" s="694">
        <v>88.430465473568503</v>
      </c>
      <c r="C25" s="694">
        <v>86.853098942213336</v>
      </c>
      <c r="D25" s="693">
        <v>87.897521186361956</v>
      </c>
    </row>
    <row r="26" spans="1:4" x14ac:dyDescent="0.2">
      <c r="A26" s="723" t="s">
        <v>326</v>
      </c>
      <c r="B26" s="694">
        <v>98.34245282032505</v>
      </c>
      <c r="C26" s="694">
        <v>97.562982241484548</v>
      </c>
      <c r="D26" s="693">
        <v>98.116266334522891</v>
      </c>
    </row>
    <row r="27" spans="1:4" x14ac:dyDescent="0.2">
      <c r="A27" s="723" t="s">
        <v>327</v>
      </c>
      <c r="B27" s="694">
        <v>89.763964749121598</v>
      </c>
      <c r="C27" s="694">
        <v>89.588375150760598</v>
      </c>
      <c r="D27" s="693">
        <v>89.898605012982657</v>
      </c>
    </row>
    <row r="28" spans="1:4" x14ac:dyDescent="0.2">
      <c r="A28" s="723" t="s">
        <v>328</v>
      </c>
      <c r="B28" s="694">
        <v>99.860712905252981</v>
      </c>
      <c r="C28" s="694">
        <v>99.834319522199777</v>
      </c>
      <c r="D28" s="693">
        <v>99.858996840455376</v>
      </c>
    </row>
    <row r="29" spans="1:4" x14ac:dyDescent="0.2">
      <c r="A29" s="723" t="s">
        <v>329</v>
      </c>
      <c r="B29" s="694">
        <v>80.509563680881996</v>
      </c>
      <c r="C29" s="694">
        <v>80.403201739518025</v>
      </c>
      <c r="D29" s="693">
        <v>80.50551022399047</v>
      </c>
    </row>
    <row r="30" spans="1:4" x14ac:dyDescent="0.2">
      <c r="A30" s="723" t="s">
        <v>330</v>
      </c>
      <c r="B30" s="694">
        <v>88.183277117397012</v>
      </c>
      <c r="C30" s="694">
        <v>87.502470262016928</v>
      </c>
      <c r="D30" s="693">
        <v>87.963523313438301</v>
      </c>
    </row>
    <row r="31" spans="1:4" x14ac:dyDescent="0.2">
      <c r="A31" s="723" t="s">
        <v>331</v>
      </c>
      <c r="B31" s="694">
        <v>83.460012114749887</v>
      </c>
      <c r="C31" s="694">
        <v>82.227249586955836</v>
      </c>
      <c r="D31" s="693">
        <v>82.863710148882205</v>
      </c>
    </row>
    <row r="32" spans="1:4" x14ac:dyDescent="0.2">
      <c r="A32" s="723" t="s">
        <v>600</v>
      </c>
      <c r="B32" s="694">
        <v>88.466718783491473</v>
      </c>
      <c r="C32" s="694">
        <v>86.874264917813647</v>
      </c>
      <c r="D32" s="693">
        <v>87.930155529458588</v>
      </c>
    </row>
    <row r="33" spans="1:4" x14ac:dyDescent="0.2">
      <c r="A33" s="723" t="s">
        <v>599</v>
      </c>
      <c r="B33" s="694">
        <v>84.25506487757869</v>
      </c>
      <c r="C33" s="694">
        <v>80.462249524945832</v>
      </c>
      <c r="D33" s="693">
        <v>80.974363336069757</v>
      </c>
    </row>
    <row r="34" spans="1:4" x14ac:dyDescent="0.2">
      <c r="A34" s="723" t="s">
        <v>598</v>
      </c>
      <c r="B34" s="694"/>
      <c r="C34" s="694"/>
      <c r="D34" s="693"/>
    </row>
    <row r="35" spans="1:4" x14ac:dyDescent="0.2">
      <c r="A35" s="723" t="s">
        <v>597</v>
      </c>
      <c r="B35" s="694"/>
      <c r="C35" s="694"/>
      <c r="D35" s="693"/>
    </row>
    <row r="36" spans="1:4" x14ac:dyDescent="0.2">
      <c r="A36" s="723" t="s">
        <v>596</v>
      </c>
      <c r="B36" s="694">
        <v>97.871293911507664</v>
      </c>
      <c r="C36" s="694">
        <v>98.077391363547179</v>
      </c>
      <c r="D36" s="693">
        <v>98.002241588445173</v>
      </c>
    </row>
    <row r="37" spans="1:4" x14ac:dyDescent="0.2">
      <c r="A37" s="723" t="s">
        <v>594</v>
      </c>
      <c r="B37" s="694">
        <v>79.845838805729983</v>
      </c>
      <c r="C37" s="694">
        <v>79.791726369802433</v>
      </c>
      <c r="D37" s="693">
        <v>81.233691275647232</v>
      </c>
    </row>
    <row r="38" spans="1:4" x14ac:dyDescent="0.2">
      <c r="A38" s="723" t="s">
        <v>593</v>
      </c>
      <c r="B38" s="694">
        <v>100</v>
      </c>
      <c r="C38" s="694">
        <v>100</v>
      </c>
      <c r="D38" s="693">
        <v>100</v>
      </c>
    </row>
    <row r="39" spans="1:4" x14ac:dyDescent="0.2">
      <c r="A39" s="723" t="s">
        <v>592</v>
      </c>
      <c r="B39" s="694">
        <v>100</v>
      </c>
      <c r="C39" s="694">
        <v>100</v>
      </c>
      <c r="D39" s="693">
        <v>100</v>
      </c>
    </row>
    <row r="40" spans="1:4" x14ac:dyDescent="0.2">
      <c r="A40" s="721"/>
      <c r="B40" s="694"/>
      <c r="C40" s="694"/>
      <c r="D40" s="693"/>
    </row>
    <row r="41" spans="1:4" x14ac:dyDescent="0.2">
      <c r="A41" s="728" t="s">
        <v>122</v>
      </c>
      <c r="B41" s="694"/>
      <c r="C41" s="694"/>
      <c r="D41" s="693"/>
    </row>
    <row r="42" spans="1:4" x14ac:dyDescent="0.2">
      <c r="A42" s="729" t="s">
        <v>120</v>
      </c>
      <c r="B42" s="694">
        <v>73.364674750372785</v>
      </c>
      <c r="C42" s="694">
        <v>73.389612880823606</v>
      </c>
      <c r="D42" s="693">
        <v>73.425033067348252</v>
      </c>
    </row>
    <row r="43" spans="1:4" x14ac:dyDescent="0.2">
      <c r="A43" s="723" t="s">
        <v>610</v>
      </c>
      <c r="B43" s="694">
        <v>73.20701241965692</v>
      </c>
      <c r="C43" s="694">
        <v>73.648815112223502</v>
      </c>
      <c r="D43" s="693">
        <v>73.63435925891666</v>
      </c>
    </row>
    <row r="44" spans="1:4" x14ac:dyDescent="0.2">
      <c r="A44" s="723" t="s">
        <v>609</v>
      </c>
      <c r="B44" s="694">
        <v>77.087729583337023</v>
      </c>
      <c r="C44" s="694">
        <v>76.24425177099117</v>
      </c>
      <c r="D44" s="693">
        <v>77.039642632297614</v>
      </c>
    </row>
    <row r="45" spans="1:4" x14ac:dyDescent="0.2">
      <c r="A45" s="723" t="s">
        <v>595</v>
      </c>
      <c r="B45" s="694">
        <v>71.788841947484087</v>
      </c>
      <c r="C45" s="694">
        <v>71.904344169078698</v>
      </c>
      <c r="D45" s="693">
        <v>71.87663993452982</v>
      </c>
    </row>
    <row r="46" spans="1:4" x14ac:dyDescent="0.2">
      <c r="A46" s="728" t="s">
        <v>121</v>
      </c>
      <c r="B46" s="694"/>
      <c r="C46" s="694"/>
      <c r="D46" s="693"/>
    </row>
    <row r="47" spans="1:4" x14ac:dyDescent="0.2">
      <c r="A47" s="729" t="s">
        <v>119</v>
      </c>
      <c r="B47" s="694">
        <v>73.798803739996671</v>
      </c>
      <c r="C47" s="694">
        <v>67.287493322726618</v>
      </c>
      <c r="D47" s="693">
        <v>67.336242061991086</v>
      </c>
    </row>
    <row r="48" spans="1:4" x14ac:dyDescent="0.2">
      <c r="A48" s="723" t="s">
        <v>610</v>
      </c>
      <c r="B48" s="694">
        <v>70.201647094292696</v>
      </c>
      <c r="C48" s="694">
        <v>62.76577360073312</v>
      </c>
      <c r="D48" s="693">
        <v>62.830906517087946</v>
      </c>
    </row>
    <row r="49" spans="1:4" x14ac:dyDescent="0.2">
      <c r="A49" s="723" t="s">
        <v>609</v>
      </c>
      <c r="B49" s="694">
        <v>82.114283286513469</v>
      </c>
      <c r="C49" s="694">
        <v>74.425270014377077</v>
      </c>
      <c r="D49" s="693">
        <v>75.279052061634914</v>
      </c>
    </row>
    <row r="50" spans="1:4" x14ac:dyDescent="0.2">
      <c r="A50" s="723" t="s">
        <v>620</v>
      </c>
      <c r="B50" s="694">
        <v>69.57912000301873</v>
      </c>
      <c r="C50" s="694">
        <v>62.068408528325804</v>
      </c>
      <c r="D50" s="693">
        <v>62.104225530054002</v>
      </c>
    </row>
    <row r="51" spans="1:4" x14ac:dyDescent="0.2">
      <c r="A51" s="723" t="s">
        <v>591</v>
      </c>
      <c r="B51" s="694">
        <v>99.104690581210818</v>
      </c>
      <c r="C51" s="694">
        <v>98.836008033780999</v>
      </c>
      <c r="D51" s="693">
        <v>98.850834568072131</v>
      </c>
    </row>
    <row r="52" spans="1:4" x14ac:dyDescent="0.2">
      <c r="A52" s="723" t="s">
        <v>590</v>
      </c>
      <c r="B52" s="694">
        <v>78.439649355624439</v>
      </c>
      <c r="C52" s="694">
        <v>73.48030933906422</v>
      </c>
      <c r="D52" s="693">
        <v>73.588058096530858</v>
      </c>
    </row>
    <row r="53" spans="1:4" x14ac:dyDescent="0.2">
      <c r="A53" s="723" t="s">
        <v>589</v>
      </c>
      <c r="B53" s="694">
        <v>69.957779445385768</v>
      </c>
      <c r="C53" s="694">
        <v>62.468304523043116</v>
      </c>
      <c r="D53" s="693">
        <v>62.554615454476178</v>
      </c>
    </row>
    <row r="54" spans="1:4" x14ac:dyDescent="0.2">
      <c r="A54" s="723" t="s">
        <v>588</v>
      </c>
      <c r="B54" s="694">
        <v>70.324979971883494</v>
      </c>
      <c r="C54" s="694">
        <v>63.068039179504197</v>
      </c>
      <c r="D54" s="693">
        <v>63.13099060454217</v>
      </c>
    </row>
    <row r="55" spans="1:4" x14ac:dyDescent="0.2">
      <c r="A55" s="723" t="s">
        <v>587</v>
      </c>
      <c r="B55" s="694">
        <v>97.752136497437803</v>
      </c>
      <c r="C55" s="694">
        <v>97.141595488797464</v>
      </c>
      <c r="D55" s="693">
        <v>97.060034428900835</v>
      </c>
    </row>
    <row r="56" spans="1:4" x14ac:dyDescent="0.2">
      <c r="A56" s="721"/>
      <c r="B56" s="694"/>
      <c r="C56" s="694"/>
      <c r="D56" s="693"/>
    </row>
    <row r="57" spans="1:4" x14ac:dyDescent="0.2">
      <c r="A57" s="728" t="s">
        <v>619</v>
      </c>
      <c r="B57" s="694"/>
      <c r="C57" s="694"/>
      <c r="D57" s="693"/>
    </row>
    <row r="58" spans="1:4" x14ac:dyDescent="0.2">
      <c r="A58" s="729" t="s">
        <v>618</v>
      </c>
      <c r="B58" s="694">
        <v>76.884866373753169</v>
      </c>
      <c r="C58" s="694">
        <v>72.740316928040627</v>
      </c>
      <c r="D58" s="693">
        <v>72.477658028744301</v>
      </c>
    </row>
    <row r="59" spans="1:4" x14ac:dyDescent="0.2">
      <c r="A59" s="723" t="s">
        <v>610</v>
      </c>
      <c r="B59" s="694">
        <v>77.885450913605908</v>
      </c>
      <c r="C59" s="694">
        <v>76.774018117891217</v>
      </c>
      <c r="D59" s="693">
        <v>77.161925798407609</v>
      </c>
    </row>
    <row r="60" spans="1:4" x14ac:dyDescent="0.2">
      <c r="A60" s="723" t="s">
        <v>609</v>
      </c>
      <c r="B60" s="694">
        <v>95.940875347491712</v>
      </c>
      <c r="C60" s="694">
        <v>95.879541914554238</v>
      </c>
      <c r="D60" s="693">
        <v>95.659649548853196</v>
      </c>
    </row>
    <row r="61" spans="1:4" x14ac:dyDescent="0.2">
      <c r="A61" s="723" t="s">
        <v>608</v>
      </c>
      <c r="B61" s="694">
        <v>72.359582932483463</v>
      </c>
      <c r="C61" s="694">
        <v>64.963451716944292</v>
      </c>
      <c r="D61" s="693">
        <v>65.709202166509201</v>
      </c>
    </row>
    <row r="62" spans="1:4" x14ac:dyDescent="0.2">
      <c r="A62" s="723" t="s">
        <v>607</v>
      </c>
      <c r="B62" s="694">
        <v>79.627405838444247</v>
      </c>
      <c r="C62" s="694">
        <v>78.788932246134777</v>
      </c>
      <c r="D62" s="693">
        <v>79.416045560159972</v>
      </c>
    </row>
    <row r="63" spans="1:4" x14ac:dyDescent="0.2">
      <c r="A63" s="723" t="s">
        <v>617</v>
      </c>
      <c r="B63" s="694">
        <v>90.696658869523901</v>
      </c>
      <c r="C63" s="694">
        <v>88.377358854565912</v>
      </c>
      <c r="D63" s="693">
        <v>88.832666536581613</v>
      </c>
    </row>
    <row r="64" spans="1:4" x14ac:dyDescent="0.2">
      <c r="A64" s="723" t="s">
        <v>616</v>
      </c>
      <c r="B64" s="694">
        <v>91.023324977991351</v>
      </c>
      <c r="C64" s="694">
        <v>89.615415089468968</v>
      </c>
      <c r="D64" s="693">
        <v>91.422264352436571</v>
      </c>
    </row>
    <row r="65" spans="1:4" x14ac:dyDescent="0.2">
      <c r="A65" s="723" t="s">
        <v>615</v>
      </c>
      <c r="B65" s="694">
        <v>99.736573982399364</v>
      </c>
      <c r="C65" s="694">
        <v>99.661139459338585</v>
      </c>
      <c r="D65" s="693">
        <v>99.646245692130861</v>
      </c>
    </row>
    <row r="66" spans="1:4" x14ac:dyDescent="0.2">
      <c r="A66" s="723" t="s">
        <v>614</v>
      </c>
      <c r="B66" s="694">
        <v>77.182023978730825</v>
      </c>
      <c r="C66" s="694">
        <v>77.289237517249873</v>
      </c>
      <c r="D66" s="693">
        <v>77.208187582938379</v>
      </c>
    </row>
    <row r="67" spans="1:4" x14ac:dyDescent="0.2">
      <c r="A67" s="723" t="s">
        <v>613</v>
      </c>
      <c r="B67" s="694">
        <v>79.586983158756397</v>
      </c>
      <c r="C67" s="694">
        <v>79.095702953739234</v>
      </c>
      <c r="D67" s="693">
        <v>79.648229853252147</v>
      </c>
    </row>
    <row r="68" spans="1:4" x14ac:dyDescent="0.2">
      <c r="A68" s="723" t="s">
        <v>612</v>
      </c>
      <c r="B68" s="694">
        <v>76.979427415079087</v>
      </c>
      <c r="C68" s="694">
        <v>75.428068928276176</v>
      </c>
      <c r="D68" s="693">
        <v>76.176265268863418</v>
      </c>
    </row>
    <row r="69" spans="1:4" x14ac:dyDescent="0.2">
      <c r="A69" s="723" t="s">
        <v>600</v>
      </c>
      <c r="B69" s="694">
        <v>78.38790389566033</v>
      </c>
      <c r="C69" s="694">
        <v>76.426748010743154</v>
      </c>
      <c r="D69" s="693">
        <v>77.058569330859299</v>
      </c>
    </row>
    <row r="70" spans="1:4" x14ac:dyDescent="0.2">
      <c r="A70" s="723" t="s">
        <v>599</v>
      </c>
      <c r="B70" s="694">
        <v>79.480353204731273</v>
      </c>
      <c r="C70" s="694">
        <v>68.248639365108176</v>
      </c>
      <c r="D70" s="693">
        <v>70.346467866712771</v>
      </c>
    </row>
    <row r="71" spans="1:4" x14ac:dyDescent="0.2">
      <c r="A71" s="723" t="s">
        <v>598</v>
      </c>
      <c r="B71" s="694"/>
      <c r="C71" s="694"/>
      <c r="D71" s="693"/>
    </row>
    <row r="72" spans="1:4" x14ac:dyDescent="0.2">
      <c r="A72" s="723" t="s">
        <v>597</v>
      </c>
      <c r="B72" s="694"/>
      <c r="C72" s="694"/>
      <c r="D72" s="693"/>
    </row>
    <row r="73" spans="1:4" x14ac:dyDescent="0.2">
      <c r="A73" s="723" t="s">
        <v>596</v>
      </c>
      <c r="B73" s="694">
        <v>96.465462760611103</v>
      </c>
      <c r="C73" s="694">
        <v>96.722925707666704</v>
      </c>
      <c r="D73" s="693">
        <v>96.337832314113285</v>
      </c>
    </row>
    <row r="74" spans="1:4" x14ac:dyDescent="0.2">
      <c r="A74" s="723" t="s">
        <v>595</v>
      </c>
      <c r="B74" s="694">
        <v>72.069519650939398</v>
      </c>
      <c r="C74" s="694">
        <v>71.979961852594613</v>
      </c>
      <c r="D74" s="693">
        <v>72.011957147666379</v>
      </c>
    </row>
    <row r="75" spans="1:4" x14ac:dyDescent="0.2">
      <c r="A75" s="723" t="s">
        <v>594</v>
      </c>
      <c r="B75" s="694">
        <v>78.159265605177325</v>
      </c>
      <c r="C75" s="694">
        <v>76.347132116427446</v>
      </c>
      <c r="D75" s="693">
        <v>76.96922505675164</v>
      </c>
    </row>
    <row r="76" spans="1:4" x14ac:dyDescent="0.2">
      <c r="A76" s="723" t="s">
        <v>593</v>
      </c>
      <c r="B76" s="694"/>
      <c r="C76" s="694"/>
      <c r="D76" s="693"/>
    </row>
    <row r="77" spans="1:4" x14ac:dyDescent="0.2">
      <c r="A77" s="723" t="s">
        <v>592</v>
      </c>
      <c r="B77" s="694"/>
      <c r="C77" s="694"/>
      <c r="D77" s="693"/>
    </row>
    <row r="78" spans="1:4" x14ac:dyDescent="0.2">
      <c r="A78" s="723" t="s">
        <v>591</v>
      </c>
      <c r="B78" s="694">
        <v>99.417146534413362</v>
      </c>
      <c r="C78" s="694">
        <v>99.57425770357348</v>
      </c>
      <c r="D78" s="693">
        <v>99.504361235958541</v>
      </c>
    </row>
    <row r="79" spans="1:4" x14ac:dyDescent="0.2">
      <c r="A79" s="723" t="s">
        <v>590</v>
      </c>
      <c r="B79" s="694">
        <v>82.041831668359876</v>
      </c>
      <c r="C79" s="694">
        <v>77.816474891216075</v>
      </c>
      <c r="D79" s="693">
        <v>77.911601765597354</v>
      </c>
    </row>
    <row r="80" spans="1:4" x14ac:dyDescent="0.2">
      <c r="A80" s="723" t="s">
        <v>589</v>
      </c>
      <c r="B80" s="694">
        <v>70.225904260282732</v>
      </c>
      <c r="C80" s="694">
        <v>62.769101039022225</v>
      </c>
      <c r="D80" s="693">
        <v>62.879359278667671</v>
      </c>
    </row>
    <row r="81" spans="1:4" x14ac:dyDescent="0.2">
      <c r="A81" s="723" t="s">
        <v>588</v>
      </c>
      <c r="B81" s="694">
        <v>71.236033063031911</v>
      </c>
      <c r="C81" s="694">
        <v>64.062941597502359</v>
      </c>
      <c r="D81" s="693">
        <v>64.099977834672444</v>
      </c>
    </row>
    <row r="82" spans="1:4" x14ac:dyDescent="0.2">
      <c r="A82" s="723" t="s">
        <v>587</v>
      </c>
      <c r="B82" s="694">
        <v>97.621250241619165</v>
      </c>
      <c r="C82" s="694">
        <v>96.908958698811702</v>
      </c>
      <c r="D82" s="693">
        <v>96.845799515782304</v>
      </c>
    </row>
    <row r="83" spans="1:4" x14ac:dyDescent="0.2">
      <c r="A83" s="721"/>
      <c r="B83" s="694"/>
      <c r="C83" s="694"/>
      <c r="D83" s="693"/>
    </row>
    <row r="84" spans="1:4" s="120" customFormat="1" x14ac:dyDescent="0.2">
      <c r="A84" s="728" t="s">
        <v>6</v>
      </c>
      <c r="B84" s="694"/>
      <c r="C84" s="694"/>
      <c r="D84" s="693"/>
    </row>
    <row r="85" spans="1:4" x14ac:dyDescent="0.2">
      <c r="A85" s="729" t="s">
        <v>611</v>
      </c>
      <c r="B85" s="694">
        <v>82.083921622498551</v>
      </c>
      <c r="C85" s="694">
        <v>81.124599719422619</v>
      </c>
      <c r="D85" s="693">
        <v>80.461368988883677</v>
      </c>
    </row>
    <row r="86" spans="1:4" x14ac:dyDescent="0.2">
      <c r="A86" s="723" t="s">
        <v>610</v>
      </c>
      <c r="B86" s="694">
        <v>77.600527443782113</v>
      </c>
      <c r="C86" s="694">
        <v>77.222343303900658</v>
      </c>
      <c r="D86" s="693">
        <v>77.212705729338495</v>
      </c>
    </row>
    <row r="87" spans="1:4" x14ac:dyDescent="0.2">
      <c r="A87" s="723" t="s">
        <v>609</v>
      </c>
      <c r="B87" s="694">
        <v>93.75988117128847</v>
      </c>
      <c r="C87" s="694">
        <v>94.063522763983968</v>
      </c>
      <c r="D87" s="693">
        <v>93.891196982035837</v>
      </c>
    </row>
    <row r="88" spans="1:4" x14ac:dyDescent="0.2">
      <c r="A88" s="723" t="s">
        <v>608</v>
      </c>
      <c r="B88" s="694">
        <v>72.792101433579916</v>
      </c>
      <c r="C88" s="694">
        <v>65.299051208979805</v>
      </c>
      <c r="D88" s="693">
        <v>66.350246379076523</v>
      </c>
    </row>
    <row r="89" spans="1:4" x14ac:dyDescent="0.2">
      <c r="A89" s="723" t="s">
        <v>607</v>
      </c>
      <c r="B89" s="694">
        <v>87.822338689406251</v>
      </c>
      <c r="C89" s="694">
        <v>86.261763222838994</v>
      </c>
      <c r="D89" s="693">
        <v>87.285286560830457</v>
      </c>
    </row>
    <row r="90" spans="1:4" x14ac:dyDescent="0.2">
      <c r="A90" s="723" t="s">
        <v>606</v>
      </c>
      <c r="B90" s="694">
        <v>97.915448447807435</v>
      </c>
      <c r="C90" s="694">
        <v>96.977614805132077</v>
      </c>
      <c r="D90" s="693">
        <v>97.659728130569505</v>
      </c>
    </row>
    <row r="91" spans="1:4" x14ac:dyDescent="0.2">
      <c r="A91" s="723" t="s">
        <v>605</v>
      </c>
      <c r="B91" s="694">
        <v>89.739330387543788</v>
      </c>
      <c r="C91" s="694">
        <v>89.51601120818043</v>
      </c>
      <c r="D91" s="693">
        <v>89.899211525753373</v>
      </c>
    </row>
    <row r="92" spans="1:4" x14ac:dyDescent="0.2">
      <c r="A92" s="723" t="s">
        <v>604</v>
      </c>
      <c r="B92" s="694">
        <v>99.859236631146359</v>
      </c>
      <c r="C92" s="694">
        <v>99.833144241919186</v>
      </c>
      <c r="D92" s="693">
        <v>99.857542632044485</v>
      </c>
    </row>
    <row r="93" spans="1:4" x14ac:dyDescent="0.2">
      <c r="A93" s="723" t="s">
        <v>603</v>
      </c>
      <c r="B93" s="694">
        <v>80.54051507599803</v>
      </c>
      <c r="C93" s="694">
        <v>80.390900961345508</v>
      </c>
      <c r="D93" s="693">
        <v>80.486839315520768</v>
      </c>
    </row>
    <row r="94" spans="1:4" x14ac:dyDescent="0.2">
      <c r="A94" s="723" t="s">
        <v>602</v>
      </c>
      <c r="B94" s="694">
        <v>87.334602401899701</v>
      </c>
      <c r="C94" s="694">
        <v>86.615839257297722</v>
      </c>
      <c r="D94" s="693">
        <v>87.085284607634676</v>
      </c>
    </row>
    <row r="95" spans="1:4" x14ac:dyDescent="0.2">
      <c r="A95" s="723" t="s">
        <v>601</v>
      </c>
      <c r="B95" s="694">
        <v>83.296615466070989</v>
      </c>
      <c r="C95" s="694">
        <v>82.024938055389669</v>
      </c>
      <c r="D95" s="693">
        <v>82.669075366156477</v>
      </c>
    </row>
    <row r="96" spans="1:4" x14ac:dyDescent="0.2">
      <c r="A96" s="723" t="s">
        <v>600</v>
      </c>
      <c r="B96" s="694">
        <v>87.133266821023568</v>
      </c>
      <c r="C96" s="694">
        <v>85.217468921587823</v>
      </c>
      <c r="D96" s="693">
        <v>86.282886169617342</v>
      </c>
    </row>
    <row r="97" spans="1:4" x14ac:dyDescent="0.2">
      <c r="A97" s="723" t="s">
        <v>599</v>
      </c>
      <c r="B97" s="694">
        <v>83.896534052932012</v>
      </c>
      <c r="C97" s="694">
        <v>79.442617737869952</v>
      </c>
      <c r="D97" s="693">
        <v>80.047754817172944</v>
      </c>
    </row>
    <row r="98" spans="1:4" x14ac:dyDescent="0.2">
      <c r="A98" s="723" t="s">
        <v>598</v>
      </c>
      <c r="B98" s="694"/>
      <c r="C98" s="694"/>
      <c r="D98" s="693"/>
    </row>
    <row r="99" spans="1:4" x14ac:dyDescent="0.2">
      <c r="A99" s="723" t="s">
        <v>597</v>
      </c>
      <c r="B99" s="694"/>
      <c r="C99" s="694"/>
      <c r="D99" s="693"/>
    </row>
    <row r="100" spans="1:4" x14ac:dyDescent="0.2">
      <c r="A100" s="723" t="s">
        <v>596</v>
      </c>
      <c r="B100" s="694">
        <v>97.515955032959752</v>
      </c>
      <c r="C100" s="694">
        <v>97.725642396694852</v>
      </c>
      <c r="D100" s="693">
        <v>97.566952989932517</v>
      </c>
    </row>
    <row r="101" spans="1:4" x14ac:dyDescent="0.2">
      <c r="A101" s="723" t="s">
        <v>595</v>
      </c>
      <c r="B101" s="694">
        <v>71.798939177719959</v>
      </c>
      <c r="C101" s="694">
        <v>71.90738818106648</v>
      </c>
      <c r="D101" s="693">
        <v>71.881937164725699</v>
      </c>
    </row>
    <row r="102" spans="1:4" x14ac:dyDescent="0.2">
      <c r="A102" s="723" t="s">
        <v>594</v>
      </c>
      <c r="B102" s="694">
        <v>78.139477804725558</v>
      </c>
      <c r="C102" s="694">
        <v>77.707114787926471</v>
      </c>
      <c r="D102" s="693">
        <v>78.501024341757343</v>
      </c>
    </row>
    <row r="103" spans="1:4" x14ac:dyDescent="0.2">
      <c r="A103" s="723" t="s">
        <v>593</v>
      </c>
      <c r="B103" s="694">
        <v>100</v>
      </c>
      <c r="C103" s="694">
        <v>100</v>
      </c>
      <c r="D103" s="693">
        <v>100</v>
      </c>
    </row>
    <row r="104" spans="1:4" x14ac:dyDescent="0.2">
      <c r="A104" s="723" t="s">
        <v>592</v>
      </c>
      <c r="B104" s="694">
        <v>100</v>
      </c>
      <c r="C104" s="694">
        <v>100</v>
      </c>
      <c r="D104" s="693">
        <v>100</v>
      </c>
    </row>
    <row r="105" spans="1:4" x14ac:dyDescent="0.2">
      <c r="A105" s="723" t="s">
        <v>591</v>
      </c>
      <c r="B105" s="694">
        <v>99.181292528657096</v>
      </c>
      <c r="C105" s="694">
        <v>99.011479468689984</v>
      </c>
      <c r="D105" s="693">
        <v>99.005825781416902</v>
      </c>
    </row>
    <row r="106" spans="1:4" x14ac:dyDescent="0.2">
      <c r="A106" s="723" t="s">
        <v>590</v>
      </c>
      <c r="B106" s="694">
        <v>79.10688218489706</v>
      </c>
      <c r="C106" s="694">
        <v>74.290030136844408</v>
      </c>
      <c r="D106" s="693">
        <v>74.383913209135471</v>
      </c>
    </row>
    <row r="107" spans="1:4" x14ac:dyDescent="0.2">
      <c r="A107" s="723" t="s">
        <v>589</v>
      </c>
      <c r="B107" s="694">
        <v>70.000690780230315</v>
      </c>
      <c r="C107" s="694">
        <v>62.518548998709655</v>
      </c>
      <c r="D107" s="693">
        <v>62.60763034014284</v>
      </c>
    </row>
    <row r="108" spans="1:4" x14ac:dyDescent="0.2">
      <c r="A108" s="723" t="s">
        <v>588</v>
      </c>
      <c r="B108" s="694">
        <v>70.489335689162019</v>
      </c>
      <c r="C108" s="694">
        <v>63.257182406095978</v>
      </c>
      <c r="D108" s="693">
        <v>63.305112403347806</v>
      </c>
    </row>
    <row r="109" spans="1:4" ht="18.75" customHeight="1" x14ac:dyDescent="0.2">
      <c r="A109" s="733" t="s">
        <v>587</v>
      </c>
      <c r="B109" s="732">
        <v>97.739357623165205</v>
      </c>
      <c r="C109" s="732">
        <v>97.118105977024101</v>
      </c>
      <c r="D109" s="731">
        <v>97.038992664289793</v>
      </c>
    </row>
    <row r="110" spans="1:4" x14ac:dyDescent="0.2">
      <c r="A110" s="730" t="s">
        <v>586</v>
      </c>
      <c r="B110" s="705">
        <v>84.534166575335036</v>
      </c>
      <c r="C110" s="705">
        <v>84.04354387318142</v>
      </c>
      <c r="D110" s="704">
        <v>83.961599847643313</v>
      </c>
    </row>
    <row r="111" spans="1:4" x14ac:dyDescent="0.2">
      <c r="A111" s="728" t="s">
        <v>585</v>
      </c>
      <c r="B111" s="694"/>
      <c r="C111" s="694"/>
      <c r="D111" s="693"/>
    </row>
    <row r="112" spans="1:4" x14ac:dyDescent="0.2">
      <c r="A112" s="729" t="s">
        <v>584</v>
      </c>
      <c r="B112" s="694">
        <v>92.466507247439651</v>
      </c>
      <c r="C112" s="694">
        <v>90.950844466873633</v>
      </c>
      <c r="D112" s="693">
        <v>91.39037971931657</v>
      </c>
    </row>
    <row r="113" spans="1:4" x14ac:dyDescent="0.2">
      <c r="A113" s="723" t="s">
        <v>583</v>
      </c>
      <c r="B113" s="694">
        <v>91.290643661399784</v>
      </c>
      <c r="C113" s="694">
        <v>90.820824530677612</v>
      </c>
      <c r="D113" s="693">
        <v>91.123851973872178</v>
      </c>
    </row>
    <row r="114" spans="1:4" x14ac:dyDescent="0.2">
      <c r="A114" s="723" t="s">
        <v>126</v>
      </c>
      <c r="B114" s="694">
        <v>96.797095671173608</v>
      </c>
      <c r="C114" s="694">
        <v>96.413177241784908</v>
      </c>
      <c r="D114" s="693">
        <v>96.839471764330682</v>
      </c>
    </row>
    <row r="115" spans="1:4" ht="15" customHeight="1" x14ac:dyDescent="0.2">
      <c r="A115" s="729" t="s">
        <v>582</v>
      </c>
      <c r="B115" s="694">
        <v>76.385587870219624</v>
      </c>
      <c r="C115" s="694">
        <v>75.834530793843186</v>
      </c>
      <c r="D115" s="693">
        <v>76.2564173398696</v>
      </c>
    </row>
    <row r="116" spans="1:4" x14ac:dyDescent="0.2">
      <c r="A116" s="723" t="s">
        <v>581</v>
      </c>
      <c r="B116" s="694">
        <v>88.343760258928938</v>
      </c>
      <c r="C116" s="694">
        <v>87.667582375385209</v>
      </c>
      <c r="D116" s="693">
        <v>88.158962414077564</v>
      </c>
    </row>
    <row r="117" spans="1:4" x14ac:dyDescent="0.2">
      <c r="A117" s="723" t="s">
        <v>580</v>
      </c>
      <c r="B117" s="694">
        <v>96.275401226617333</v>
      </c>
      <c r="C117" s="694">
        <v>95.256472632480509</v>
      </c>
      <c r="D117" s="693">
        <v>95.639849974633577</v>
      </c>
    </row>
    <row r="118" spans="1:4" x14ac:dyDescent="0.2">
      <c r="A118" s="723" t="s">
        <v>579</v>
      </c>
      <c r="B118" s="694">
        <v>70.903517777689586</v>
      </c>
      <c r="C118" s="694">
        <v>70.542120338450843</v>
      </c>
      <c r="D118" s="693">
        <v>70.865871670257917</v>
      </c>
    </row>
    <row r="119" spans="1:4" ht="12" customHeight="1" x14ac:dyDescent="0.2">
      <c r="A119" s="729" t="s">
        <v>578</v>
      </c>
      <c r="B119" s="694">
        <v>82.889816271020138</v>
      </c>
      <c r="C119" s="694">
        <v>80.650247346712746</v>
      </c>
      <c r="D119" s="693">
        <v>81.633488856786613</v>
      </c>
    </row>
    <row r="120" spans="1:4" x14ac:dyDescent="0.2">
      <c r="A120" s="723" t="s">
        <v>577</v>
      </c>
      <c r="B120" s="694">
        <v>72.848261200586322</v>
      </c>
      <c r="C120" s="694">
        <v>72.569916572626994</v>
      </c>
      <c r="D120" s="693">
        <v>72.677582162576343</v>
      </c>
    </row>
    <row r="121" spans="1:4" x14ac:dyDescent="0.2">
      <c r="A121" s="723" t="s">
        <v>576</v>
      </c>
      <c r="B121" s="694">
        <v>66.564357861493988</v>
      </c>
      <c r="C121" s="694">
        <v>66.740497315002443</v>
      </c>
      <c r="D121" s="693">
        <v>66.756439932086693</v>
      </c>
    </row>
    <row r="122" spans="1:4" x14ac:dyDescent="0.2">
      <c r="A122" s="723" t="s">
        <v>575</v>
      </c>
      <c r="B122" s="694">
        <v>75.578009189474642</v>
      </c>
      <c r="C122" s="694">
        <v>63.275356569764142</v>
      </c>
      <c r="D122" s="693">
        <v>64.388536784849336</v>
      </c>
    </row>
    <row r="123" spans="1:4" x14ac:dyDescent="0.2">
      <c r="A123" s="723" t="s">
        <v>574</v>
      </c>
      <c r="B123" s="694">
        <v>95.336060854566171</v>
      </c>
      <c r="C123" s="694">
        <v>96.887562592590214</v>
      </c>
      <c r="D123" s="693">
        <v>95.878043981837564</v>
      </c>
    </row>
    <row r="124" spans="1:4" x14ac:dyDescent="0.2">
      <c r="A124" s="729" t="s">
        <v>573</v>
      </c>
      <c r="B124" s="694">
        <v>84.302055179891568</v>
      </c>
      <c r="C124" s="694">
        <v>83.394233887844166</v>
      </c>
      <c r="D124" s="693">
        <v>83.667954774453051</v>
      </c>
    </row>
    <row r="125" spans="1:4" x14ac:dyDescent="0.2">
      <c r="A125" s="723" t="s">
        <v>572</v>
      </c>
      <c r="B125" s="694">
        <v>93.766772965601717</v>
      </c>
      <c r="C125" s="694">
        <v>93.7129477129468</v>
      </c>
      <c r="D125" s="693">
        <v>93.689967718697787</v>
      </c>
    </row>
    <row r="126" spans="1:4" ht="19.5" customHeight="1" x14ac:dyDescent="0.2">
      <c r="A126" s="728" t="s">
        <v>145</v>
      </c>
      <c r="B126" s="694"/>
      <c r="C126" s="694"/>
      <c r="D126" s="693"/>
    </row>
    <row r="127" spans="1:4" x14ac:dyDescent="0.2">
      <c r="A127" s="726" t="s">
        <v>571</v>
      </c>
      <c r="B127" s="694">
        <v>71.334174930649425</v>
      </c>
      <c r="C127" s="694">
        <v>69.455684184303237</v>
      </c>
      <c r="D127" s="693">
        <v>69.905038267549671</v>
      </c>
    </row>
    <row r="128" spans="1:4" x14ac:dyDescent="0.2">
      <c r="A128" s="725" t="s">
        <v>570</v>
      </c>
      <c r="B128" s="694">
        <v>76.89693135474738</v>
      </c>
      <c r="C128" s="694">
        <v>75.914953168597037</v>
      </c>
      <c r="D128" s="693">
        <v>76.226103206108164</v>
      </c>
    </row>
    <row r="129" spans="1:4" x14ac:dyDescent="0.2">
      <c r="A129" s="725" t="s">
        <v>569</v>
      </c>
      <c r="B129" s="694">
        <v>77.782145799062818</v>
      </c>
      <c r="C129" s="694">
        <v>75.908404357527985</v>
      </c>
      <c r="D129" s="693">
        <v>76.067381033492182</v>
      </c>
    </row>
    <row r="130" spans="1:4" x14ac:dyDescent="0.2">
      <c r="A130" s="725" t="s">
        <v>568</v>
      </c>
      <c r="B130" s="694">
        <v>89.302932700720078</v>
      </c>
      <c r="C130" s="694">
        <v>89.564783759986369</v>
      </c>
      <c r="D130" s="693">
        <v>89.575204978345894</v>
      </c>
    </row>
    <row r="131" spans="1:4" ht="27" customHeight="1" x14ac:dyDescent="0.2">
      <c r="A131" s="728" t="s">
        <v>152</v>
      </c>
      <c r="B131" s="694"/>
      <c r="C131" s="694"/>
      <c r="D131" s="693"/>
    </row>
    <row r="132" spans="1:4" x14ac:dyDescent="0.2">
      <c r="A132" s="726" t="s">
        <v>567</v>
      </c>
      <c r="B132" s="694">
        <v>84.793032107923636</v>
      </c>
      <c r="C132" s="694">
        <v>84.551681489935277</v>
      </c>
      <c r="D132" s="693">
        <v>84.149990130573144</v>
      </c>
    </row>
    <row r="133" spans="1:4" x14ac:dyDescent="0.2">
      <c r="A133" s="725" t="s">
        <v>566</v>
      </c>
      <c r="B133" s="694">
        <v>55.91614070627724</v>
      </c>
      <c r="C133" s="694">
        <v>58.541830499002259</v>
      </c>
      <c r="D133" s="693">
        <v>57.64019599914252</v>
      </c>
    </row>
    <row r="134" spans="1:4" x14ac:dyDescent="0.2">
      <c r="A134" s="725" t="s">
        <v>565</v>
      </c>
      <c r="B134" s="694">
        <v>84.523135680798447</v>
      </c>
      <c r="C134" s="694">
        <v>87.667681917265284</v>
      </c>
      <c r="D134" s="693">
        <v>86.32813104741372</v>
      </c>
    </row>
    <row r="135" spans="1:4" x14ac:dyDescent="0.2">
      <c r="A135" s="725" t="s">
        <v>564</v>
      </c>
      <c r="B135" s="694">
        <v>49.674954737897451</v>
      </c>
      <c r="C135" s="694">
        <v>43.447782097146302</v>
      </c>
      <c r="D135" s="693">
        <v>43.923126984669558</v>
      </c>
    </row>
    <row r="136" spans="1:4" x14ac:dyDescent="0.2">
      <c r="A136" s="725" t="s">
        <v>563</v>
      </c>
      <c r="B136" s="694">
        <v>98.235544934692172</v>
      </c>
      <c r="C136" s="694">
        <v>100.02763153282778</v>
      </c>
      <c r="D136" s="693">
        <v>98.913971462045424</v>
      </c>
    </row>
    <row r="137" spans="1:4" ht="7.5" customHeight="1" x14ac:dyDescent="0.2">
      <c r="A137" s="727"/>
      <c r="B137" s="694"/>
      <c r="C137" s="694"/>
      <c r="D137" s="693"/>
    </row>
    <row r="138" spans="1:4" x14ac:dyDescent="0.2">
      <c r="A138" s="726" t="s">
        <v>153</v>
      </c>
      <c r="B138" s="694">
        <v>100</v>
      </c>
      <c r="C138" s="694">
        <v>100</v>
      </c>
      <c r="D138" s="693">
        <v>100</v>
      </c>
    </row>
    <row r="139" spans="1:4" ht="6" customHeight="1" x14ac:dyDescent="0.2">
      <c r="B139" s="694"/>
      <c r="C139" s="694"/>
      <c r="D139" s="693"/>
    </row>
    <row r="140" spans="1:4" x14ac:dyDescent="0.2">
      <c r="A140" s="726" t="s">
        <v>562</v>
      </c>
      <c r="B140" s="694">
        <v>84.01636394431435</v>
      </c>
      <c r="C140" s="694">
        <v>83.93686371865104</v>
      </c>
      <c r="D140" s="693">
        <v>84.098725027274881</v>
      </c>
    </row>
    <row r="141" spans="1:4" x14ac:dyDescent="0.2">
      <c r="A141" s="725" t="s">
        <v>561</v>
      </c>
      <c r="B141" s="694">
        <v>86.721015352889751</v>
      </c>
      <c r="C141" s="694">
        <v>86.809723695638809</v>
      </c>
      <c r="D141" s="693">
        <v>86.842163885649214</v>
      </c>
    </row>
    <row r="142" spans="1:4" x14ac:dyDescent="0.2">
      <c r="A142" s="725" t="s">
        <v>560</v>
      </c>
      <c r="B142" s="694">
        <v>64.428617978509862</v>
      </c>
      <c r="C142" s="694">
        <v>65.819511922534957</v>
      </c>
      <c r="D142" s="693">
        <v>65.887134562328157</v>
      </c>
    </row>
    <row r="143" spans="1:4" x14ac:dyDescent="0.2">
      <c r="A143" s="725" t="s">
        <v>559</v>
      </c>
      <c r="B143" s="694">
        <v>66.826725576755081</v>
      </c>
      <c r="C143" s="694">
        <v>66.551004130765264</v>
      </c>
      <c r="D143" s="693">
        <v>66.633531506912163</v>
      </c>
    </row>
    <row r="144" spans="1:4" x14ac:dyDescent="0.2">
      <c r="A144" s="726" t="s">
        <v>558</v>
      </c>
      <c r="B144" s="694">
        <v>80.184797464879068</v>
      </c>
      <c r="C144" s="694">
        <v>80.017274038481744</v>
      </c>
      <c r="D144" s="693">
        <v>80.267366210625696</v>
      </c>
    </row>
    <row r="145" spans="1:4" x14ac:dyDescent="0.2">
      <c r="A145" s="725" t="s">
        <v>557</v>
      </c>
      <c r="B145" s="694">
        <v>66.152113285788985</v>
      </c>
      <c r="C145" s="694">
        <v>65.979798034424107</v>
      </c>
      <c r="D145" s="693">
        <v>65.926158141159817</v>
      </c>
    </row>
    <row r="146" spans="1:4" x14ac:dyDescent="0.2">
      <c r="A146" s="725" t="s">
        <v>556</v>
      </c>
      <c r="B146" s="694">
        <v>83.924659060445109</v>
      </c>
      <c r="C146" s="694">
        <v>82.085147820380413</v>
      </c>
      <c r="D146" s="693">
        <v>83.03790656686003</v>
      </c>
    </row>
    <row r="147" spans="1:4" x14ac:dyDescent="0.2">
      <c r="A147" s="725" t="s">
        <v>555</v>
      </c>
      <c r="B147" s="694">
        <v>100</v>
      </c>
      <c r="C147" s="694">
        <v>100</v>
      </c>
      <c r="D147" s="693">
        <v>100</v>
      </c>
    </row>
    <row r="148" spans="1:4" x14ac:dyDescent="0.2">
      <c r="A148" s="725" t="s">
        <v>554</v>
      </c>
      <c r="B148" s="694">
        <v>93.430137544628735</v>
      </c>
      <c r="C148" s="694">
        <v>93.782067448695173</v>
      </c>
      <c r="D148" s="693">
        <v>93.468429711681139</v>
      </c>
    </row>
    <row r="149" spans="1:4" x14ac:dyDescent="0.2">
      <c r="A149" s="725" t="s">
        <v>553</v>
      </c>
      <c r="B149" s="694">
        <v>100</v>
      </c>
      <c r="C149" s="694">
        <v>100</v>
      </c>
      <c r="D149" s="693">
        <v>100</v>
      </c>
    </row>
    <row r="150" spans="1:4" x14ac:dyDescent="0.2">
      <c r="A150" s="725" t="s">
        <v>552</v>
      </c>
      <c r="B150" s="694"/>
      <c r="C150" s="694"/>
      <c r="D150" s="693"/>
    </row>
    <row r="151" spans="1:4" x14ac:dyDescent="0.2">
      <c r="A151" s="726" t="s">
        <v>551</v>
      </c>
      <c r="B151" s="694">
        <v>88.42176473391234</v>
      </c>
      <c r="C151" s="694">
        <v>86.69536319089984</v>
      </c>
      <c r="D151" s="693">
        <v>87.608736263986785</v>
      </c>
    </row>
    <row r="152" spans="1:4" x14ac:dyDescent="0.2">
      <c r="A152" s="725" t="s">
        <v>550</v>
      </c>
      <c r="B152" s="694">
        <v>88.42176473391234</v>
      </c>
      <c r="C152" s="694">
        <v>86.69536319089984</v>
      </c>
      <c r="D152" s="693">
        <v>87.608736263986785</v>
      </c>
    </row>
    <row r="153" spans="1:4" x14ac:dyDescent="0.2">
      <c r="A153" s="725" t="s">
        <v>549</v>
      </c>
      <c r="B153" s="694"/>
      <c r="C153" s="694"/>
      <c r="D153" s="693"/>
    </row>
    <row r="154" spans="1:4" x14ac:dyDescent="0.2">
      <c r="A154" s="725" t="s">
        <v>548</v>
      </c>
      <c r="B154" s="694">
        <v>100</v>
      </c>
      <c r="C154" s="694">
        <v>100</v>
      </c>
      <c r="D154" s="693">
        <v>100</v>
      </c>
    </row>
    <row r="155" spans="1:4" x14ac:dyDescent="0.2">
      <c r="A155" s="724" t="s">
        <v>547</v>
      </c>
      <c r="B155" s="694">
        <v>95.242117445125871</v>
      </c>
      <c r="C155" s="694">
        <v>94.176936617808011</v>
      </c>
      <c r="D155" s="694">
        <v>93.916028650086346</v>
      </c>
    </row>
    <row r="156" spans="1:4" x14ac:dyDescent="0.2">
      <c r="A156" s="723" t="s">
        <v>546</v>
      </c>
      <c r="B156" s="694">
        <v>81.757085009824266</v>
      </c>
      <c r="C156" s="694">
        <v>91.689471186316496</v>
      </c>
      <c r="D156" s="693">
        <v>125.7431836393</v>
      </c>
    </row>
    <row r="157" spans="1:4" x14ac:dyDescent="0.2">
      <c r="A157" s="722" t="s">
        <v>545</v>
      </c>
      <c r="B157" s="694">
        <v>98.794607232035716</v>
      </c>
      <c r="C157" s="694">
        <v>99.925238699221381</v>
      </c>
      <c r="D157" s="693">
        <v>97.67754066307775</v>
      </c>
    </row>
    <row r="158" spans="1:4" x14ac:dyDescent="0.2">
      <c r="A158" s="722" t="s">
        <v>544</v>
      </c>
      <c r="B158" s="694">
        <v>100</v>
      </c>
      <c r="C158" s="694">
        <v>100</v>
      </c>
      <c r="D158" s="693">
        <v>100</v>
      </c>
    </row>
    <row r="159" spans="1:4" x14ac:dyDescent="0.2">
      <c r="A159" s="721" t="s">
        <v>543</v>
      </c>
      <c r="B159" s="694">
        <v>94.608823686932425</v>
      </c>
      <c r="C159" s="694">
        <v>94.172982141742622</v>
      </c>
      <c r="D159" s="693">
        <v>94.112886793804165</v>
      </c>
    </row>
    <row r="160" spans="1:4" x14ac:dyDescent="0.2">
      <c r="A160" s="720" t="s">
        <v>542</v>
      </c>
      <c r="B160" s="700">
        <v>83.773108746600641</v>
      </c>
      <c r="C160" s="700">
        <v>83.083258796544158</v>
      </c>
      <c r="D160" s="699">
        <v>82.856141574160972</v>
      </c>
    </row>
    <row r="161" spans="1:4" hidden="1" x14ac:dyDescent="0.2">
      <c r="A161" s="719" t="s">
        <v>541</v>
      </c>
      <c r="B161" s="705"/>
      <c r="C161" s="705"/>
      <c r="D161" s="704"/>
    </row>
    <row r="162" spans="1:4" hidden="1" x14ac:dyDescent="0.2">
      <c r="A162" s="718" t="s">
        <v>540</v>
      </c>
      <c r="B162" s="694">
        <v>89.084223153400671</v>
      </c>
      <c r="C162" s="694">
        <v>88.506078376246876</v>
      </c>
      <c r="D162" s="693">
        <v>88.742620778903657</v>
      </c>
    </row>
    <row r="163" spans="1:4" hidden="1" x14ac:dyDescent="0.2">
      <c r="A163" s="717" t="s">
        <v>539</v>
      </c>
      <c r="B163" s="694">
        <v>96.264933938570422</v>
      </c>
      <c r="C163" s="694">
        <v>96.61273836073336</v>
      </c>
      <c r="D163" s="693">
        <v>96.611786178899038</v>
      </c>
    </row>
    <row r="164" spans="1:4" hidden="1" x14ac:dyDescent="0.2">
      <c r="A164" s="717" t="s">
        <v>538</v>
      </c>
      <c r="B164" s="694">
        <v>99.928876382021969</v>
      </c>
      <c r="C164" s="694">
        <v>99.968095710719268</v>
      </c>
      <c r="D164" s="693">
        <v>99.985205459748968</v>
      </c>
    </row>
    <row r="165" spans="1:4" hidden="1" x14ac:dyDescent="0.2">
      <c r="A165" s="716" t="s">
        <v>537</v>
      </c>
      <c r="B165" s="694">
        <v>87.901595101484162</v>
      </c>
      <c r="C165" s="694">
        <v>87.477251104404857</v>
      </c>
      <c r="D165" s="693">
        <v>87.376767804943611</v>
      </c>
    </row>
    <row r="166" spans="1:4" x14ac:dyDescent="0.2">
      <c r="A166" s="715" t="s">
        <v>536</v>
      </c>
      <c r="B166" s="705"/>
      <c r="C166" s="705"/>
      <c r="D166" s="704"/>
    </row>
    <row r="167" spans="1:4" x14ac:dyDescent="0.2">
      <c r="A167" s="708" t="s">
        <v>535</v>
      </c>
      <c r="B167" s="694">
        <v>98.601077436875954</v>
      </c>
      <c r="C167" s="694">
        <v>98.765583318156828</v>
      </c>
      <c r="D167" s="693">
        <v>98.724315713029554</v>
      </c>
    </row>
    <row r="168" spans="1:4" ht="25.5" x14ac:dyDescent="0.2">
      <c r="A168" s="708" t="s">
        <v>52</v>
      </c>
      <c r="B168" s="694">
        <v>98.54370749426883</v>
      </c>
      <c r="C168" s="694">
        <v>98.536092251743824</v>
      </c>
      <c r="D168" s="693">
        <v>98.541200320905432</v>
      </c>
    </row>
    <row r="169" spans="1:4" x14ac:dyDescent="0.2">
      <c r="A169" s="708" t="s">
        <v>534</v>
      </c>
      <c r="B169" s="694">
        <v>99.212722265576787</v>
      </c>
      <c r="C169" s="694">
        <v>99.163447411729237</v>
      </c>
      <c r="D169" s="693">
        <v>99.178335898687195</v>
      </c>
    </row>
    <row r="170" spans="1:4" x14ac:dyDescent="0.2">
      <c r="A170" s="714" t="s">
        <v>533</v>
      </c>
      <c r="B170" s="694">
        <v>99.158133943258491</v>
      </c>
      <c r="C170" s="694">
        <v>99.0789747825701</v>
      </c>
      <c r="D170" s="693">
        <v>99.106096332614001</v>
      </c>
    </row>
    <row r="171" spans="1:4" ht="38.25" x14ac:dyDescent="0.2">
      <c r="A171" s="710" t="s">
        <v>532</v>
      </c>
      <c r="B171" s="694">
        <v>99.392119841569098</v>
      </c>
      <c r="C171" s="694">
        <v>99.466836295066813</v>
      </c>
      <c r="D171" s="693">
        <v>99.384914989619759</v>
      </c>
    </row>
    <row r="172" spans="1:4" x14ac:dyDescent="0.2">
      <c r="A172" s="710" t="s">
        <v>531</v>
      </c>
      <c r="B172" s="694">
        <v>99.827616088888021</v>
      </c>
      <c r="C172" s="694">
        <v>99.652282800684247</v>
      </c>
      <c r="D172" s="693">
        <v>99.650058383949656</v>
      </c>
    </row>
    <row r="173" spans="1:4" x14ac:dyDescent="0.2">
      <c r="A173" s="710" t="s">
        <v>530</v>
      </c>
      <c r="B173" s="694">
        <v>89.408957169247486</v>
      </c>
      <c r="C173" s="694">
        <v>89.639153324668058</v>
      </c>
      <c r="D173" s="693">
        <v>89.788342717769837</v>
      </c>
    </row>
    <row r="174" spans="1:4" x14ac:dyDescent="0.2">
      <c r="A174" s="710" t="s">
        <v>529</v>
      </c>
      <c r="B174" s="694">
        <v>91.237840132947539</v>
      </c>
      <c r="C174" s="694">
        <v>95.713067521124586</v>
      </c>
      <c r="D174" s="693">
        <v>93.529357457640174</v>
      </c>
    </row>
    <row r="175" spans="1:4" x14ac:dyDescent="0.2">
      <c r="A175" s="710" t="s">
        <v>528</v>
      </c>
      <c r="B175" s="694">
        <v>99.293615760189198</v>
      </c>
      <c r="C175" s="694">
        <v>99.215404990476543</v>
      </c>
      <c r="D175" s="693">
        <v>99.239461699594301</v>
      </c>
    </row>
    <row r="176" spans="1:4" ht="25.5" x14ac:dyDescent="0.2">
      <c r="A176" s="710" t="s">
        <v>527</v>
      </c>
      <c r="B176" s="694">
        <v>99.929285932224303</v>
      </c>
      <c r="C176" s="694">
        <v>99.925127956186799</v>
      </c>
      <c r="D176" s="693">
        <v>99.932356014585494</v>
      </c>
    </row>
    <row r="177" spans="1:4" x14ac:dyDescent="0.2">
      <c r="A177" s="710" t="s">
        <v>526</v>
      </c>
      <c r="B177" s="694">
        <v>100</v>
      </c>
      <c r="C177" s="694">
        <v>100</v>
      </c>
      <c r="D177" s="693">
        <v>100</v>
      </c>
    </row>
    <row r="178" spans="1:4" ht="25.5" x14ac:dyDescent="0.2">
      <c r="A178" s="710" t="s">
        <v>525</v>
      </c>
      <c r="B178" s="694">
        <v>100</v>
      </c>
      <c r="C178" s="694">
        <v>100</v>
      </c>
      <c r="D178" s="693">
        <v>100</v>
      </c>
    </row>
    <row r="179" spans="1:4" x14ac:dyDescent="0.2">
      <c r="A179" s="710" t="s">
        <v>524</v>
      </c>
      <c r="B179" s="694">
        <v>78.183267017576924</v>
      </c>
      <c r="C179" s="694"/>
      <c r="D179" s="693"/>
    </row>
    <row r="180" spans="1:4" x14ac:dyDescent="0.2">
      <c r="A180" s="710" t="s">
        <v>523</v>
      </c>
      <c r="B180" s="694">
        <v>84.696694058511099</v>
      </c>
      <c r="C180" s="694">
        <v>85.350326507926894</v>
      </c>
      <c r="D180" s="693">
        <v>84.452755487996683</v>
      </c>
    </row>
    <row r="181" spans="1:4" x14ac:dyDescent="0.2">
      <c r="A181" s="709" t="s">
        <v>522</v>
      </c>
      <c r="B181" s="694">
        <v>99.991139996545684</v>
      </c>
      <c r="C181" s="694">
        <v>99.996475189027834</v>
      </c>
      <c r="D181" s="693">
        <v>99.993331187976736</v>
      </c>
    </row>
    <row r="182" spans="1:4" x14ac:dyDescent="0.2">
      <c r="A182" s="707" t="s">
        <v>521</v>
      </c>
      <c r="B182" s="694">
        <v>99.985027105084328</v>
      </c>
      <c r="C182" s="694">
        <v>99.993961894279195</v>
      </c>
      <c r="D182" s="693">
        <v>99.989072220069303</v>
      </c>
    </row>
    <row r="183" spans="1:4" x14ac:dyDescent="0.2">
      <c r="A183" s="713" t="s">
        <v>520</v>
      </c>
      <c r="B183" s="694">
        <v>99.574089398889896</v>
      </c>
      <c r="C183" s="694">
        <v>99.690196231500678</v>
      </c>
      <c r="D183" s="693">
        <v>99.626824076390562</v>
      </c>
    </row>
    <row r="184" spans="1:4" x14ac:dyDescent="0.2">
      <c r="A184" s="712" t="s">
        <v>519</v>
      </c>
      <c r="B184" s="694">
        <v>100</v>
      </c>
      <c r="C184" s="694">
        <v>100</v>
      </c>
      <c r="D184" s="693">
        <v>100</v>
      </c>
    </row>
    <row r="185" spans="1:4" x14ac:dyDescent="0.2">
      <c r="A185" s="709" t="s">
        <v>518</v>
      </c>
      <c r="B185" s="694">
        <v>100</v>
      </c>
      <c r="C185" s="694">
        <v>100</v>
      </c>
      <c r="D185" s="693">
        <v>100</v>
      </c>
    </row>
    <row r="186" spans="1:4" x14ac:dyDescent="0.2">
      <c r="A186" s="713" t="s">
        <v>517</v>
      </c>
      <c r="B186" s="694">
        <v>100</v>
      </c>
      <c r="C186" s="694"/>
      <c r="D186" s="693"/>
    </row>
    <row r="187" spans="1:4" x14ac:dyDescent="0.2">
      <c r="A187" s="712" t="s">
        <v>516</v>
      </c>
      <c r="B187" s="694">
        <v>100</v>
      </c>
      <c r="C187" s="694">
        <v>100</v>
      </c>
      <c r="D187" s="693">
        <v>100</v>
      </c>
    </row>
    <row r="188" spans="1:4" x14ac:dyDescent="0.2">
      <c r="A188" s="709" t="s">
        <v>515</v>
      </c>
      <c r="B188" s="694"/>
      <c r="C188" s="694"/>
      <c r="D188" s="693"/>
    </row>
    <row r="189" spans="1:4" x14ac:dyDescent="0.2">
      <c r="A189" s="709" t="s">
        <v>514</v>
      </c>
      <c r="B189" s="694">
        <v>99.932356698649372</v>
      </c>
      <c r="C189" s="694">
        <v>99.935663555474818</v>
      </c>
      <c r="D189" s="693">
        <v>99.934151468558838</v>
      </c>
    </row>
    <row r="190" spans="1:4" x14ac:dyDescent="0.2">
      <c r="A190" s="707" t="s">
        <v>190</v>
      </c>
      <c r="B190" s="694">
        <v>99.890094126268224</v>
      </c>
      <c r="C190" s="694">
        <v>99.796285606956232</v>
      </c>
      <c r="D190" s="693">
        <v>99.867841427146615</v>
      </c>
    </row>
    <row r="191" spans="1:4" x14ac:dyDescent="0.2">
      <c r="A191" s="711" t="s">
        <v>513</v>
      </c>
      <c r="B191" s="694">
        <v>99.87068664291462</v>
      </c>
      <c r="C191" s="694">
        <v>99.761809850693837</v>
      </c>
      <c r="D191" s="693">
        <v>99.842882287854309</v>
      </c>
    </row>
    <row r="192" spans="1:4" x14ac:dyDescent="0.2">
      <c r="A192" s="710" t="s">
        <v>512</v>
      </c>
      <c r="B192" s="694">
        <v>99.998792969343398</v>
      </c>
      <c r="C192" s="694">
        <v>100</v>
      </c>
      <c r="D192" s="693">
        <v>100</v>
      </c>
    </row>
    <row r="193" spans="1:4" ht="25.5" hidden="1" x14ac:dyDescent="0.2">
      <c r="A193" s="708" t="s">
        <v>60</v>
      </c>
      <c r="B193" s="694">
        <v>100</v>
      </c>
      <c r="C193" s="694">
        <v>100</v>
      </c>
      <c r="D193" s="693">
        <v>100</v>
      </c>
    </row>
    <row r="194" spans="1:4" x14ac:dyDescent="0.2">
      <c r="A194" s="708" t="s">
        <v>511</v>
      </c>
      <c r="B194" s="694">
        <v>98.704184951437654</v>
      </c>
      <c r="C194" s="694">
        <v>99.466063052503983</v>
      </c>
      <c r="D194" s="693">
        <v>99.379622054142615</v>
      </c>
    </row>
    <row r="195" spans="1:4" x14ac:dyDescent="0.2">
      <c r="A195" s="708" t="s">
        <v>510</v>
      </c>
      <c r="B195" s="694">
        <v>99.993195314458163</v>
      </c>
      <c r="C195" s="694">
        <v>99.999153648445088</v>
      </c>
      <c r="D195" s="693">
        <v>99.998601921724259</v>
      </c>
    </row>
    <row r="196" spans="1:4" x14ac:dyDescent="0.2">
      <c r="A196" s="707" t="s">
        <v>62</v>
      </c>
      <c r="B196" s="694">
        <v>98.208408490473659</v>
      </c>
      <c r="C196" s="694">
        <v>99.184545178721066</v>
      </c>
      <c r="D196" s="693">
        <v>99.08910589040471</v>
      </c>
    </row>
    <row r="197" spans="1:4" x14ac:dyDescent="0.2">
      <c r="A197" s="709" t="s">
        <v>509</v>
      </c>
      <c r="B197" s="694">
        <v>100</v>
      </c>
      <c r="C197" s="694"/>
      <c r="D197" s="693"/>
    </row>
    <row r="198" spans="1:4" x14ac:dyDescent="0.2">
      <c r="A198" s="708" t="s">
        <v>508</v>
      </c>
      <c r="B198" s="694">
        <v>98.57802079242721</v>
      </c>
      <c r="C198" s="694">
        <v>98.08312909187029</v>
      </c>
      <c r="D198" s="693">
        <v>98.405876497194058</v>
      </c>
    </row>
    <row r="199" spans="1:4" x14ac:dyDescent="0.2">
      <c r="A199" s="708" t="s">
        <v>507</v>
      </c>
      <c r="B199" s="694">
        <v>98.389766581115325</v>
      </c>
      <c r="C199" s="694">
        <v>98.444372578589139</v>
      </c>
      <c r="D199" s="693">
        <v>98.445879787132355</v>
      </c>
    </row>
    <row r="200" spans="1:4" x14ac:dyDescent="0.2">
      <c r="A200" s="707" t="s">
        <v>64</v>
      </c>
      <c r="B200" s="694">
        <v>98.560116887071047</v>
      </c>
      <c r="C200" s="694">
        <v>97.942394228474754</v>
      </c>
      <c r="D200" s="693">
        <v>98.388531136093462</v>
      </c>
    </row>
    <row r="201" spans="1:4" ht="12.75" customHeight="1" x14ac:dyDescent="0.2">
      <c r="A201" s="707"/>
      <c r="B201" s="694"/>
      <c r="C201" s="694"/>
      <c r="D201" s="693"/>
    </row>
    <row r="202" spans="1:4" x14ac:dyDescent="0.2">
      <c r="A202" s="706" t="s">
        <v>506</v>
      </c>
      <c r="B202" s="705"/>
      <c r="C202" s="705"/>
      <c r="D202" s="704"/>
    </row>
    <row r="203" spans="1:4" x14ac:dyDescent="0.2">
      <c r="A203" s="703" t="s">
        <v>505</v>
      </c>
      <c r="B203" s="694"/>
      <c r="C203" s="694"/>
      <c r="D203" s="693"/>
    </row>
    <row r="204" spans="1:4" x14ac:dyDescent="0.2">
      <c r="A204" s="703" t="s">
        <v>504</v>
      </c>
      <c r="B204" s="694"/>
      <c r="C204" s="694"/>
      <c r="D204" s="693"/>
    </row>
    <row r="205" spans="1:4" x14ac:dyDescent="0.2">
      <c r="A205" s="703" t="s">
        <v>503</v>
      </c>
      <c r="B205" s="694"/>
      <c r="C205" s="694"/>
      <c r="D205" s="693"/>
    </row>
    <row r="206" spans="1:4" ht="21" hidden="1" customHeight="1" x14ac:dyDescent="0.2">
      <c r="A206" s="703" t="s">
        <v>502</v>
      </c>
      <c r="B206" s="694"/>
      <c r="C206" s="694"/>
      <c r="D206" s="693"/>
    </row>
    <row r="207" spans="1:4" ht="18" customHeight="1" x14ac:dyDescent="0.2">
      <c r="A207" s="702" t="s">
        <v>501</v>
      </c>
      <c r="B207" s="700">
        <v>86.639138593696259</v>
      </c>
      <c r="C207" s="700">
        <v>85.384773168516361</v>
      </c>
      <c r="D207" s="699">
        <v>85.894613942605076</v>
      </c>
    </row>
    <row r="208" spans="1:4" ht="36.75" hidden="1" customHeight="1" x14ac:dyDescent="0.2">
      <c r="A208" s="701"/>
      <c r="B208" s="700"/>
      <c r="C208" s="700"/>
      <c r="D208" s="699"/>
    </row>
    <row r="209" spans="1:4" hidden="1" x14ac:dyDescent="0.2">
      <c r="A209" s="698"/>
      <c r="B209" s="697"/>
      <c r="C209" s="697"/>
      <c r="D209" s="697"/>
    </row>
    <row r="210" spans="1:4" x14ac:dyDescent="0.2">
      <c r="A210" s="696" t="s">
        <v>500</v>
      </c>
      <c r="B210" s="695"/>
      <c r="C210" s="695"/>
      <c r="D210" s="695"/>
    </row>
    <row r="211" spans="1:4" x14ac:dyDescent="0.2">
      <c r="B211" s="694"/>
      <c r="C211" s="694"/>
      <c r="D211" s="693"/>
    </row>
    <row r="212" spans="1:4" x14ac:dyDescent="0.2">
      <c r="B212" s="694"/>
      <c r="C212" s="694"/>
      <c r="D212" s="693"/>
    </row>
    <row r="213" spans="1:4" x14ac:dyDescent="0.2">
      <c r="B213" s="694"/>
      <c r="C213" s="694"/>
      <c r="D213" s="693"/>
    </row>
    <row r="214" spans="1:4" x14ac:dyDescent="0.2">
      <c r="B214" s="694"/>
      <c r="C214" s="694"/>
      <c r="D214" s="693"/>
    </row>
    <row r="215" spans="1:4" x14ac:dyDescent="0.2">
      <c r="B215" s="694"/>
      <c r="C215" s="694"/>
      <c r="D215" s="693"/>
    </row>
    <row r="216" spans="1:4" x14ac:dyDescent="0.2">
      <c r="B216" s="694"/>
      <c r="C216" s="694"/>
      <c r="D216" s="693"/>
    </row>
    <row r="217" spans="1:4" x14ac:dyDescent="0.2">
      <c r="B217" s="694"/>
      <c r="C217" s="694"/>
      <c r="D217" s="693"/>
    </row>
    <row r="218" spans="1:4" x14ac:dyDescent="0.2">
      <c r="B218" s="694"/>
      <c r="C218" s="694"/>
      <c r="D218" s="693"/>
    </row>
    <row r="219" spans="1:4" x14ac:dyDescent="0.2">
      <c r="B219" s="694"/>
      <c r="C219" s="694"/>
      <c r="D219" s="693"/>
    </row>
    <row r="220" spans="1:4" x14ac:dyDescent="0.2">
      <c r="B220" s="694"/>
      <c r="C220" s="694"/>
      <c r="D220" s="693"/>
    </row>
    <row r="221" spans="1:4" x14ac:dyDescent="0.2">
      <c r="B221" s="694"/>
      <c r="C221" s="694"/>
      <c r="D221" s="693"/>
    </row>
    <row r="222" spans="1:4" x14ac:dyDescent="0.2">
      <c r="B222" s="694"/>
      <c r="C222" s="694"/>
      <c r="D222" s="693"/>
    </row>
    <row r="223" spans="1:4" x14ac:dyDescent="0.2">
      <c r="B223" s="694"/>
      <c r="C223" s="694"/>
      <c r="D223" s="693"/>
    </row>
    <row r="224" spans="1:4" x14ac:dyDescent="0.2">
      <c r="B224" s="694"/>
      <c r="C224" s="694"/>
      <c r="D224" s="693"/>
    </row>
    <row r="225" spans="2:4" x14ac:dyDescent="0.2">
      <c r="B225" s="694"/>
      <c r="C225" s="694"/>
      <c r="D225" s="693"/>
    </row>
    <row r="226" spans="2:4" x14ac:dyDescent="0.2">
      <c r="B226" s="694"/>
      <c r="C226" s="694"/>
      <c r="D226" s="693"/>
    </row>
    <row r="227" spans="2:4" x14ac:dyDescent="0.2">
      <c r="B227" s="694"/>
      <c r="C227" s="694"/>
      <c r="D227" s="693"/>
    </row>
    <row r="228" spans="2:4" x14ac:dyDescent="0.2">
      <c r="B228" s="694"/>
      <c r="C228" s="694"/>
      <c r="D228" s="693"/>
    </row>
    <row r="229" spans="2:4" x14ac:dyDescent="0.2">
      <c r="B229" s="694"/>
      <c r="C229" s="694"/>
      <c r="D229" s="693"/>
    </row>
    <row r="230" spans="2:4" x14ac:dyDescent="0.2">
      <c r="B230" s="694"/>
      <c r="C230" s="694"/>
      <c r="D230" s="693"/>
    </row>
    <row r="231" spans="2:4" x14ac:dyDescent="0.2">
      <c r="B231" s="694"/>
      <c r="C231" s="694"/>
      <c r="D231" s="693"/>
    </row>
    <row r="232" spans="2:4" x14ac:dyDescent="0.2">
      <c r="B232" s="694"/>
      <c r="C232" s="694"/>
      <c r="D232" s="693"/>
    </row>
    <row r="233" spans="2:4" x14ac:dyDescent="0.2">
      <c r="B233" s="694"/>
      <c r="C233" s="694"/>
      <c r="D233" s="693"/>
    </row>
    <row r="234" spans="2:4" x14ac:dyDescent="0.2">
      <c r="B234" s="694"/>
      <c r="C234" s="694"/>
      <c r="D234" s="693"/>
    </row>
    <row r="235" spans="2:4" x14ac:dyDescent="0.2">
      <c r="B235" s="694"/>
      <c r="C235" s="694"/>
      <c r="D235" s="693"/>
    </row>
    <row r="236" spans="2:4" x14ac:dyDescent="0.2">
      <c r="B236" s="694"/>
      <c r="C236" s="694"/>
      <c r="D236" s="693"/>
    </row>
    <row r="237" spans="2:4" x14ac:dyDescent="0.2">
      <c r="B237" s="694"/>
      <c r="C237" s="694"/>
      <c r="D237" s="693"/>
    </row>
    <row r="238" spans="2:4" x14ac:dyDescent="0.2">
      <c r="B238" s="694"/>
      <c r="C238" s="694"/>
      <c r="D238" s="693"/>
    </row>
    <row r="239" spans="2:4" x14ac:dyDescent="0.2">
      <c r="B239" s="694"/>
      <c r="C239" s="694"/>
      <c r="D239" s="693"/>
    </row>
    <row r="240" spans="2:4" x14ac:dyDescent="0.2">
      <c r="B240" s="694"/>
      <c r="C240" s="694"/>
      <c r="D240" s="693"/>
    </row>
    <row r="241" spans="2:4" x14ac:dyDescent="0.2">
      <c r="B241" s="694"/>
      <c r="C241" s="694"/>
      <c r="D241" s="693"/>
    </row>
    <row r="242" spans="2:4" x14ac:dyDescent="0.2">
      <c r="B242" s="694"/>
      <c r="C242" s="694"/>
      <c r="D242" s="693"/>
    </row>
    <row r="243" spans="2:4" x14ac:dyDescent="0.2">
      <c r="B243" s="694"/>
      <c r="C243" s="694"/>
      <c r="D243" s="693"/>
    </row>
    <row r="244" spans="2:4" x14ac:dyDescent="0.2">
      <c r="B244" s="694"/>
      <c r="C244" s="694"/>
      <c r="D244" s="693"/>
    </row>
    <row r="245" spans="2:4" x14ac:dyDescent="0.2">
      <c r="B245" s="694"/>
      <c r="C245" s="694"/>
      <c r="D245" s="693"/>
    </row>
    <row r="246" spans="2:4" x14ac:dyDescent="0.2">
      <c r="B246" s="694"/>
      <c r="C246" s="694"/>
      <c r="D246" s="693"/>
    </row>
    <row r="247" spans="2:4" x14ac:dyDescent="0.2">
      <c r="B247" s="694"/>
      <c r="C247" s="694"/>
      <c r="D247" s="693"/>
    </row>
    <row r="248" spans="2:4" x14ac:dyDescent="0.2">
      <c r="B248" s="694"/>
      <c r="C248" s="694"/>
      <c r="D248" s="693"/>
    </row>
    <row r="249" spans="2:4" x14ac:dyDescent="0.2">
      <c r="B249" s="694"/>
      <c r="C249" s="694"/>
      <c r="D249" s="693"/>
    </row>
    <row r="250" spans="2:4" x14ac:dyDescent="0.2">
      <c r="B250" s="694"/>
      <c r="C250" s="694"/>
      <c r="D250" s="693"/>
    </row>
    <row r="251" spans="2:4" x14ac:dyDescent="0.2">
      <c r="B251" s="694"/>
      <c r="C251" s="694"/>
      <c r="D251" s="693"/>
    </row>
    <row r="252" spans="2:4" x14ac:dyDescent="0.2">
      <c r="B252" s="694"/>
      <c r="C252" s="694"/>
      <c r="D252" s="693"/>
    </row>
    <row r="253" spans="2:4" x14ac:dyDescent="0.2">
      <c r="B253" s="694"/>
      <c r="C253" s="694"/>
      <c r="D253" s="693"/>
    </row>
    <row r="254" spans="2:4" x14ac:dyDescent="0.2">
      <c r="B254" s="694"/>
      <c r="C254" s="694"/>
      <c r="D254" s="693"/>
    </row>
    <row r="255" spans="2:4" x14ac:dyDescent="0.2">
      <c r="B255" s="694"/>
      <c r="C255" s="694"/>
      <c r="D255" s="693"/>
    </row>
    <row r="256" spans="2:4" x14ac:dyDescent="0.2">
      <c r="B256" s="694"/>
      <c r="C256" s="694"/>
      <c r="D256" s="693"/>
    </row>
    <row r="257" spans="2:4" x14ac:dyDescent="0.2">
      <c r="B257" s="694"/>
      <c r="C257" s="694"/>
      <c r="D257" s="693"/>
    </row>
    <row r="258" spans="2:4" x14ac:dyDescent="0.2">
      <c r="B258" s="694"/>
      <c r="C258" s="694"/>
      <c r="D258" s="693"/>
    </row>
    <row r="259" spans="2:4" x14ac:dyDescent="0.2">
      <c r="B259" s="694"/>
      <c r="C259" s="694"/>
      <c r="D259" s="693"/>
    </row>
    <row r="260" spans="2:4" x14ac:dyDescent="0.2">
      <c r="B260" s="694"/>
      <c r="C260" s="694"/>
      <c r="D260" s="693"/>
    </row>
    <row r="261" spans="2:4" x14ac:dyDescent="0.2">
      <c r="B261" s="694"/>
      <c r="C261" s="694"/>
      <c r="D261" s="693"/>
    </row>
    <row r="262" spans="2:4" x14ac:dyDescent="0.2">
      <c r="B262" s="694"/>
      <c r="C262" s="694"/>
      <c r="D262" s="693"/>
    </row>
    <row r="263" spans="2:4" x14ac:dyDescent="0.2">
      <c r="B263" s="694"/>
      <c r="C263" s="694"/>
      <c r="D263" s="693"/>
    </row>
    <row r="264" spans="2:4" x14ac:dyDescent="0.2">
      <c r="B264" s="694"/>
      <c r="C264" s="694"/>
      <c r="D264" s="693"/>
    </row>
    <row r="265" spans="2:4" x14ac:dyDescent="0.2">
      <c r="B265" s="694"/>
      <c r="C265" s="694"/>
      <c r="D265" s="693"/>
    </row>
    <row r="266" spans="2:4" x14ac:dyDescent="0.2">
      <c r="B266" s="694"/>
      <c r="C266" s="694"/>
      <c r="D266" s="693"/>
    </row>
    <row r="267" spans="2:4" x14ac:dyDescent="0.2">
      <c r="B267" s="694"/>
      <c r="C267" s="694"/>
      <c r="D267" s="693"/>
    </row>
    <row r="268" spans="2:4" x14ac:dyDescent="0.2">
      <c r="B268" s="694"/>
      <c r="C268" s="694"/>
      <c r="D268" s="693"/>
    </row>
    <row r="269" spans="2:4" x14ac:dyDescent="0.2">
      <c r="B269" s="694"/>
      <c r="C269" s="694"/>
      <c r="D269" s="693"/>
    </row>
    <row r="270" spans="2:4" x14ac:dyDescent="0.2">
      <c r="B270" s="694"/>
      <c r="C270" s="694"/>
      <c r="D270" s="693"/>
    </row>
    <row r="271" spans="2:4" x14ac:dyDescent="0.2">
      <c r="B271" s="694"/>
      <c r="C271" s="694"/>
      <c r="D271" s="693"/>
    </row>
    <row r="272" spans="2:4" x14ac:dyDescent="0.2">
      <c r="B272" s="694"/>
      <c r="C272" s="694"/>
      <c r="D272" s="693"/>
    </row>
    <row r="273" spans="2:4" x14ac:dyDescent="0.2">
      <c r="B273" s="694"/>
      <c r="C273" s="694"/>
      <c r="D273" s="693"/>
    </row>
    <row r="274" spans="2:4" x14ac:dyDescent="0.2">
      <c r="B274" s="694"/>
      <c r="C274" s="694"/>
      <c r="D274" s="693"/>
    </row>
    <row r="275" spans="2:4" x14ac:dyDescent="0.2">
      <c r="B275" s="694"/>
      <c r="C275" s="694"/>
      <c r="D275" s="693"/>
    </row>
    <row r="276" spans="2:4" x14ac:dyDescent="0.2">
      <c r="B276" s="694"/>
      <c r="C276" s="694"/>
      <c r="D276" s="693"/>
    </row>
    <row r="277" spans="2:4" x14ac:dyDescent="0.2">
      <c r="B277" s="694"/>
      <c r="C277" s="694"/>
      <c r="D277" s="693"/>
    </row>
    <row r="278" spans="2:4" x14ac:dyDescent="0.2">
      <c r="B278" s="694"/>
      <c r="C278" s="694"/>
      <c r="D278" s="693"/>
    </row>
    <row r="279" spans="2:4" x14ac:dyDescent="0.2">
      <c r="B279" s="694"/>
      <c r="C279" s="694"/>
      <c r="D279" s="693"/>
    </row>
    <row r="280" spans="2:4" x14ac:dyDescent="0.2">
      <c r="B280" s="694"/>
      <c r="C280" s="694"/>
      <c r="D280" s="693"/>
    </row>
    <row r="281" spans="2:4" x14ac:dyDescent="0.2">
      <c r="B281" s="694"/>
      <c r="C281" s="694"/>
      <c r="D281" s="693"/>
    </row>
    <row r="282" spans="2:4" x14ac:dyDescent="0.2">
      <c r="B282" s="694"/>
      <c r="C282" s="694"/>
      <c r="D282" s="693"/>
    </row>
    <row r="283" spans="2:4" x14ac:dyDescent="0.2">
      <c r="B283" s="694"/>
      <c r="C283" s="694"/>
      <c r="D283" s="693"/>
    </row>
    <row r="284" spans="2:4" x14ac:dyDescent="0.2">
      <c r="B284" s="694"/>
      <c r="C284" s="694"/>
      <c r="D284" s="693"/>
    </row>
    <row r="285" spans="2:4" x14ac:dyDescent="0.2">
      <c r="B285" s="694"/>
      <c r="C285" s="694"/>
      <c r="D285" s="693"/>
    </row>
    <row r="286" spans="2:4" x14ac:dyDescent="0.2">
      <c r="B286" s="694"/>
      <c r="C286" s="694"/>
      <c r="D286" s="693"/>
    </row>
    <row r="287" spans="2:4" x14ac:dyDescent="0.2">
      <c r="B287" s="694"/>
      <c r="C287" s="694"/>
      <c r="D287" s="693"/>
    </row>
    <row r="288" spans="2:4" x14ac:dyDescent="0.2">
      <c r="B288" s="694"/>
      <c r="C288" s="694"/>
      <c r="D288" s="693"/>
    </row>
    <row r="289" spans="2:4" x14ac:dyDescent="0.2">
      <c r="B289" s="694"/>
      <c r="C289" s="694"/>
      <c r="D289" s="693"/>
    </row>
    <row r="290" spans="2:4" x14ac:dyDescent="0.2">
      <c r="B290" s="694"/>
      <c r="C290" s="694"/>
      <c r="D290" s="693"/>
    </row>
    <row r="291" spans="2:4" x14ac:dyDescent="0.2">
      <c r="B291" s="694"/>
      <c r="C291" s="694"/>
      <c r="D291" s="693"/>
    </row>
    <row r="292" spans="2:4" x14ac:dyDescent="0.2">
      <c r="B292" s="694"/>
      <c r="C292" s="694"/>
      <c r="D292" s="693"/>
    </row>
    <row r="293" spans="2:4" x14ac:dyDescent="0.2">
      <c r="B293" s="694"/>
      <c r="C293" s="694"/>
      <c r="D293" s="693"/>
    </row>
    <row r="294" spans="2:4" x14ac:dyDescent="0.2">
      <c r="B294" s="694"/>
      <c r="C294" s="694"/>
      <c r="D294" s="693"/>
    </row>
    <row r="295" spans="2:4" x14ac:dyDescent="0.2">
      <c r="B295" s="694"/>
      <c r="C295" s="694"/>
      <c r="D295" s="693"/>
    </row>
    <row r="296" spans="2:4" x14ac:dyDescent="0.2">
      <c r="B296" s="694"/>
      <c r="C296" s="694"/>
      <c r="D296" s="693"/>
    </row>
    <row r="297" spans="2:4" x14ac:dyDescent="0.2">
      <c r="B297" s="694"/>
      <c r="C297" s="694"/>
      <c r="D297" s="693"/>
    </row>
    <row r="298" spans="2:4" x14ac:dyDescent="0.2">
      <c r="B298" s="694"/>
      <c r="C298" s="694"/>
      <c r="D298" s="693"/>
    </row>
    <row r="299" spans="2:4" x14ac:dyDescent="0.2">
      <c r="B299" s="694"/>
      <c r="C299" s="694"/>
      <c r="D299" s="693"/>
    </row>
    <row r="300" spans="2:4" x14ac:dyDescent="0.2">
      <c r="B300" s="694"/>
      <c r="C300" s="694"/>
      <c r="D300" s="693"/>
    </row>
    <row r="301" spans="2:4" x14ac:dyDescent="0.2">
      <c r="B301" s="694"/>
      <c r="C301" s="694"/>
      <c r="D301" s="693"/>
    </row>
    <row r="302" spans="2:4" x14ac:dyDescent="0.2">
      <c r="B302" s="694"/>
      <c r="C302" s="694"/>
      <c r="D302" s="693"/>
    </row>
    <row r="303" spans="2:4" x14ac:dyDescent="0.2">
      <c r="B303" s="694"/>
      <c r="C303" s="694"/>
      <c r="D303" s="693"/>
    </row>
    <row r="304" spans="2:4" x14ac:dyDescent="0.2">
      <c r="B304" s="694"/>
      <c r="C304" s="694"/>
      <c r="D304" s="693"/>
    </row>
    <row r="305" spans="2:4" x14ac:dyDescent="0.2">
      <c r="B305" s="694"/>
      <c r="C305" s="694"/>
      <c r="D305" s="693"/>
    </row>
    <row r="306" spans="2:4" x14ac:dyDescent="0.2">
      <c r="B306" s="694"/>
      <c r="C306" s="694"/>
      <c r="D306" s="693"/>
    </row>
    <row r="307" spans="2:4" x14ac:dyDescent="0.2">
      <c r="B307" s="694"/>
      <c r="C307" s="694"/>
      <c r="D307" s="693"/>
    </row>
    <row r="308" spans="2:4" x14ac:dyDescent="0.2">
      <c r="B308" s="694"/>
      <c r="C308" s="694"/>
      <c r="D308" s="693"/>
    </row>
    <row r="309" spans="2:4" x14ac:dyDescent="0.2">
      <c r="B309" s="694"/>
      <c r="C309" s="694"/>
      <c r="D309" s="693"/>
    </row>
    <row r="310" spans="2:4" x14ac:dyDescent="0.2">
      <c r="B310" s="694"/>
      <c r="C310" s="694"/>
      <c r="D310" s="693"/>
    </row>
    <row r="311" spans="2:4" x14ac:dyDescent="0.2">
      <c r="B311" s="694"/>
      <c r="C311" s="694"/>
      <c r="D311" s="693"/>
    </row>
    <row r="312" spans="2:4" x14ac:dyDescent="0.2">
      <c r="B312" s="694"/>
      <c r="C312" s="694"/>
      <c r="D312" s="693"/>
    </row>
    <row r="313" spans="2:4" x14ac:dyDescent="0.2">
      <c r="B313" s="694"/>
      <c r="C313" s="694"/>
      <c r="D313" s="693"/>
    </row>
    <row r="314" spans="2:4" x14ac:dyDescent="0.2">
      <c r="B314" s="694"/>
      <c r="C314" s="694"/>
      <c r="D314" s="693"/>
    </row>
    <row r="315" spans="2:4" x14ac:dyDescent="0.2">
      <c r="B315" s="694"/>
      <c r="C315" s="694"/>
      <c r="D315" s="693"/>
    </row>
    <row r="316" spans="2:4" x14ac:dyDescent="0.2">
      <c r="B316" s="694"/>
      <c r="C316" s="694"/>
      <c r="D316" s="693"/>
    </row>
    <row r="317" spans="2:4" x14ac:dyDescent="0.2">
      <c r="B317" s="694"/>
      <c r="C317" s="694"/>
      <c r="D317" s="693"/>
    </row>
    <row r="318" spans="2:4" x14ac:dyDescent="0.2">
      <c r="B318" s="694"/>
      <c r="C318" s="694"/>
      <c r="D318" s="693"/>
    </row>
    <row r="319" spans="2:4" x14ac:dyDescent="0.2">
      <c r="B319" s="694"/>
      <c r="C319" s="694"/>
      <c r="D319" s="693"/>
    </row>
    <row r="320" spans="2:4" x14ac:dyDescent="0.2">
      <c r="B320" s="694"/>
      <c r="C320" s="694"/>
      <c r="D320" s="693"/>
    </row>
    <row r="321" spans="2:4" x14ac:dyDescent="0.2">
      <c r="B321" s="694"/>
      <c r="C321" s="694"/>
      <c r="D321" s="693"/>
    </row>
    <row r="322" spans="2:4" x14ac:dyDescent="0.2">
      <c r="B322" s="694"/>
      <c r="C322" s="694"/>
      <c r="D322" s="693"/>
    </row>
    <row r="323" spans="2:4" x14ac:dyDescent="0.2">
      <c r="B323" s="694"/>
      <c r="C323" s="694"/>
      <c r="D323" s="693"/>
    </row>
    <row r="324" spans="2:4" x14ac:dyDescent="0.2">
      <c r="B324" s="694"/>
      <c r="C324" s="694"/>
      <c r="D324" s="693"/>
    </row>
    <row r="325" spans="2:4" x14ac:dyDescent="0.2">
      <c r="B325" s="694"/>
      <c r="C325" s="694"/>
      <c r="D325" s="693"/>
    </row>
    <row r="326" spans="2:4" x14ac:dyDescent="0.2">
      <c r="B326" s="694"/>
      <c r="C326" s="694"/>
      <c r="D326" s="693"/>
    </row>
    <row r="327" spans="2:4" x14ac:dyDescent="0.2">
      <c r="B327" s="694"/>
      <c r="C327" s="694"/>
      <c r="D327" s="693"/>
    </row>
    <row r="328" spans="2:4" x14ac:dyDescent="0.2">
      <c r="B328" s="694"/>
      <c r="C328" s="694"/>
      <c r="D328" s="693"/>
    </row>
    <row r="329" spans="2:4" x14ac:dyDescent="0.2">
      <c r="B329" s="694"/>
      <c r="C329" s="694"/>
      <c r="D329" s="693"/>
    </row>
    <row r="330" spans="2:4" x14ac:dyDescent="0.2">
      <c r="B330" s="694"/>
      <c r="C330" s="694"/>
      <c r="D330" s="693"/>
    </row>
    <row r="331" spans="2:4" x14ac:dyDescent="0.2">
      <c r="B331" s="694"/>
      <c r="C331" s="694"/>
      <c r="D331" s="693"/>
    </row>
    <row r="332" spans="2:4" x14ac:dyDescent="0.2">
      <c r="B332" s="694"/>
      <c r="C332" s="694"/>
      <c r="D332" s="693"/>
    </row>
    <row r="333" spans="2:4" x14ac:dyDescent="0.2">
      <c r="B333" s="694"/>
      <c r="C333" s="694"/>
      <c r="D333" s="693"/>
    </row>
    <row r="334" spans="2:4" x14ac:dyDescent="0.2">
      <c r="B334" s="694"/>
      <c r="C334" s="694"/>
      <c r="D334" s="693"/>
    </row>
    <row r="335" spans="2:4" x14ac:dyDescent="0.2">
      <c r="B335" s="694"/>
      <c r="C335" s="694"/>
      <c r="D335" s="693"/>
    </row>
    <row r="336" spans="2:4" x14ac:dyDescent="0.2">
      <c r="B336" s="694"/>
      <c r="C336" s="694"/>
      <c r="D336" s="693"/>
    </row>
    <row r="337" spans="2:4" x14ac:dyDescent="0.2">
      <c r="B337" s="694"/>
      <c r="C337" s="694"/>
      <c r="D337" s="693"/>
    </row>
    <row r="338" spans="2:4" x14ac:dyDescent="0.2">
      <c r="B338" s="694"/>
      <c r="C338" s="694"/>
      <c r="D338" s="693"/>
    </row>
    <row r="339" spans="2:4" x14ac:dyDescent="0.2">
      <c r="B339" s="694"/>
      <c r="C339" s="694"/>
      <c r="D339" s="693"/>
    </row>
    <row r="340" spans="2:4" x14ac:dyDescent="0.2">
      <c r="B340" s="694"/>
      <c r="C340" s="694"/>
      <c r="D340" s="693"/>
    </row>
    <row r="341" spans="2:4" x14ac:dyDescent="0.2">
      <c r="B341" s="694"/>
      <c r="C341" s="694"/>
      <c r="D341" s="693"/>
    </row>
    <row r="342" spans="2:4" x14ac:dyDescent="0.2">
      <c r="B342" s="694"/>
      <c r="C342" s="694"/>
      <c r="D342" s="693"/>
    </row>
    <row r="343" spans="2:4" x14ac:dyDescent="0.2">
      <c r="B343" s="694"/>
      <c r="C343" s="694"/>
      <c r="D343" s="693"/>
    </row>
    <row r="344" spans="2:4" x14ac:dyDescent="0.2">
      <c r="B344" s="694"/>
      <c r="C344" s="694"/>
      <c r="D344" s="693"/>
    </row>
    <row r="345" spans="2:4" x14ac:dyDescent="0.2">
      <c r="B345" s="694"/>
      <c r="C345" s="694"/>
      <c r="D345" s="693"/>
    </row>
    <row r="346" spans="2:4" x14ac:dyDescent="0.2">
      <c r="B346" s="694"/>
      <c r="C346" s="694"/>
      <c r="D346" s="693"/>
    </row>
    <row r="347" spans="2:4" x14ac:dyDescent="0.2">
      <c r="B347" s="694"/>
      <c r="C347" s="694"/>
      <c r="D347" s="693"/>
    </row>
    <row r="348" spans="2:4" x14ac:dyDescent="0.2">
      <c r="B348" s="694"/>
      <c r="C348" s="694"/>
      <c r="D348" s="693"/>
    </row>
    <row r="349" spans="2:4" x14ac:dyDescent="0.2">
      <c r="B349" s="694"/>
      <c r="C349" s="694"/>
      <c r="D349" s="693"/>
    </row>
    <row r="350" spans="2:4" x14ac:dyDescent="0.2">
      <c r="B350" s="694"/>
      <c r="C350" s="694"/>
      <c r="D350" s="693"/>
    </row>
    <row r="351" spans="2:4" x14ac:dyDescent="0.2">
      <c r="B351" s="694"/>
      <c r="C351" s="694"/>
      <c r="D351" s="693"/>
    </row>
    <row r="352" spans="2:4" x14ac:dyDescent="0.2">
      <c r="B352" s="694"/>
      <c r="C352" s="694"/>
      <c r="D352" s="693"/>
    </row>
    <row r="353" spans="2:4" x14ac:dyDescent="0.2">
      <c r="B353" s="694"/>
      <c r="C353" s="694"/>
      <c r="D353" s="693"/>
    </row>
    <row r="354" spans="2:4" x14ac:dyDescent="0.2">
      <c r="B354" s="694"/>
      <c r="C354" s="694"/>
      <c r="D354" s="693"/>
    </row>
    <row r="355" spans="2:4" x14ac:dyDescent="0.2">
      <c r="B355" s="694"/>
      <c r="C355" s="694"/>
      <c r="D355" s="693"/>
    </row>
    <row r="356" spans="2:4" x14ac:dyDescent="0.2">
      <c r="B356" s="694"/>
      <c r="C356" s="694"/>
      <c r="D356" s="693"/>
    </row>
    <row r="357" spans="2:4" x14ac:dyDescent="0.2">
      <c r="B357" s="694"/>
      <c r="C357" s="694"/>
      <c r="D357" s="693"/>
    </row>
    <row r="358" spans="2:4" x14ac:dyDescent="0.2">
      <c r="B358" s="694"/>
      <c r="C358" s="694"/>
      <c r="D358" s="693"/>
    </row>
    <row r="359" spans="2:4" x14ac:dyDescent="0.2">
      <c r="B359" s="694"/>
      <c r="C359" s="694"/>
      <c r="D359" s="693"/>
    </row>
    <row r="360" spans="2:4" x14ac:dyDescent="0.2">
      <c r="B360" s="694"/>
      <c r="C360" s="694"/>
      <c r="D360" s="693"/>
    </row>
    <row r="361" spans="2:4" x14ac:dyDescent="0.2">
      <c r="B361" s="694"/>
      <c r="C361" s="694"/>
      <c r="D361" s="693"/>
    </row>
    <row r="362" spans="2:4" x14ac:dyDescent="0.2">
      <c r="B362" s="694"/>
      <c r="C362" s="694"/>
      <c r="D362" s="693"/>
    </row>
    <row r="363" spans="2:4" x14ac:dyDescent="0.2">
      <c r="B363" s="694"/>
      <c r="C363" s="694"/>
      <c r="D363" s="693"/>
    </row>
    <row r="364" spans="2:4" x14ac:dyDescent="0.2">
      <c r="B364" s="694"/>
      <c r="C364" s="694"/>
      <c r="D364" s="693"/>
    </row>
    <row r="365" spans="2:4" x14ac:dyDescent="0.2">
      <c r="B365" s="694"/>
      <c r="C365" s="694"/>
      <c r="D365" s="693"/>
    </row>
    <row r="366" spans="2:4" x14ac:dyDescent="0.2">
      <c r="B366" s="694"/>
      <c r="C366" s="694"/>
      <c r="D366" s="693"/>
    </row>
    <row r="367" spans="2:4" x14ac:dyDescent="0.2">
      <c r="B367" s="694"/>
      <c r="C367" s="694"/>
      <c r="D367" s="693"/>
    </row>
    <row r="368" spans="2:4" x14ac:dyDescent="0.2">
      <c r="B368" s="694"/>
      <c r="C368" s="694"/>
      <c r="D368" s="693"/>
    </row>
    <row r="369" spans="2:4" x14ac:dyDescent="0.2">
      <c r="B369" s="694"/>
      <c r="C369" s="694"/>
      <c r="D369" s="693"/>
    </row>
    <row r="370" spans="2:4" x14ac:dyDescent="0.2">
      <c r="B370" s="694"/>
      <c r="C370" s="694"/>
      <c r="D370" s="693"/>
    </row>
    <row r="371" spans="2:4" x14ac:dyDescent="0.2">
      <c r="B371" s="694"/>
      <c r="C371" s="694"/>
      <c r="D371" s="693"/>
    </row>
    <row r="372" spans="2:4" x14ac:dyDescent="0.2">
      <c r="B372" s="694"/>
      <c r="C372" s="694"/>
      <c r="D372" s="693"/>
    </row>
    <row r="373" spans="2:4" x14ac:dyDescent="0.2">
      <c r="B373" s="694"/>
      <c r="C373" s="694"/>
      <c r="D373" s="693"/>
    </row>
    <row r="374" spans="2:4" x14ac:dyDescent="0.2">
      <c r="B374" s="694"/>
      <c r="C374" s="694"/>
      <c r="D374" s="693"/>
    </row>
    <row r="375" spans="2:4" x14ac:dyDescent="0.2">
      <c r="B375" s="694"/>
      <c r="C375" s="694"/>
      <c r="D375" s="693"/>
    </row>
    <row r="376" spans="2:4" x14ac:dyDescent="0.2">
      <c r="B376" s="694"/>
      <c r="C376" s="694"/>
      <c r="D376" s="693"/>
    </row>
    <row r="377" spans="2:4" x14ac:dyDescent="0.2">
      <c r="B377" s="694"/>
      <c r="C377" s="694"/>
      <c r="D377" s="693"/>
    </row>
    <row r="378" spans="2:4" x14ac:dyDescent="0.2">
      <c r="B378" s="694"/>
      <c r="C378" s="694"/>
      <c r="D378" s="693"/>
    </row>
    <row r="379" spans="2:4" x14ac:dyDescent="0.2">
      <c r="B379" s="694"/>
      <c r="C379" s="694"/>
      <c r="D379" s="693"/>
    </row>
    <row r="380" spans="2:4" x14ac:dyDescent="0.2">
      <c r="B380" s="694"/>
      <c r="C380" s="694"/>
      <c r="D380" s="693"/>
    </row>
    <row r="381" spans="2:4" x14ac:dyDescent="0.2">
      <c r="B381" s="694"/>
      <c r="C381" s="694"/>
      <c r="D381" s="693"/>
    </row>
    <row r="382" spans="2:4" x14ac:dyDescent="0.2">
      <c r="B382" s="694"/>
      <c r="C382" s="694"/>
      <c r="D382" s="693"/>
    </row>
    <row r="383" spans="2:4" x14ac:dyDescent="0.2">
      <c r="B383" s="694"/>
      <c r="C383" s="694"/>
      <c r="D383" s="693"/>
    </row>
    <row r="384" spans="2:4" x14ac:dyDescent="0.2">
      <c r="B384" s="694"/>
      <c r="C384" s="694"/>
      <c r="D384" s="693"/>
    </row>
    <row r="385" spans="2:4" x14ac:dyDescent="0.2">
      <c r="B385" s="694"/>
      <c r="C385" s="694"/>
      <c r="D385" s="693"/>
    </row>
    <row r="386" spans="2:4" x14ac:dyDescent="0.2">
      <c r="B386" s="694"/>
      <c r="C386" s="694"/>
      <c r="D386" s="693"/>
    </row>
    <row r="387" spans="2:4" x14ac:dyDescent="0.2">
      <c r="B387" s="694"/>
      <c r="C387" s="694"/>
      <c r="D387" s="693"/>
    </row>
    <row r="388" spans="2:4" x14ac:dyDescent="0.2">
      <c r="B388" s="694"/>
      <c r="C388" s="694"/>
      <c r="D388" s="693"/>
    </row>
    <row r="389" spans="2:4" x14ac:dyDescent="0.2">
      <c r="B389" s="694"/>
      <c r="C389" s="694"/>
      <c r="D389" s="693"/>
    </row>
    <row r="390" spans="2:4" x14ac:dyDescent="0.2">
      <c r="B390" s="694"/>
      <c r="C390" s="694"/>
      <c r="D390" s="693"/>
    </row>
    <row r="391" spans="2:4" x14ac:dyDescent="0.2">
      <c r="B391" s="694"/>
      <c r="C391" s="694"/>
      <c r="D391" s="693"/>
    </row>
    <row r="392" spans="2:4" x14ac:dyDescent="0.2">
      <c r="B392" s="694"/>
      <c r="C392" s="694"/>
      <c r="D392" s="693"/>
    </row>
    <row r="393" spans="2:4" x14ac:dyDescent="0.2">
      <c r="B393" s="694"/>
      <c r="C393" s="694"/>
      <c r="D393" s="693"/>
    </row>
    <row r="394" spans="2:4" x14ac:dyDescent="0.2">
      <c r="B394" s="694"/>
      <c r="C394" s="694"/>
      <c r="D394" s="693"/>
    </row>
    <row r="395" spans="2:4" x14ac:dyDescent="0.2">
      <c r="B395" s="694"/>
      <c r="C395" s="694"/>
      <c r="D395" s="693"/>
    </row>
    <row r="396" spans="2:4" x14ac:dyDescent="0.2">
      <c r="B396" s="694"/>
      <c r="C396" s="694"/>
      <c r="D396" s="693"/>
    </row>
    <row r="397" spans="2:4" x14ac:dyDescent="0.2">
      <c r="B397" s="694"/>
      <c r="C397" s="694"/>
      <c r="D397" s="693"/>
    </row>
    <row r="398" spans="2:4" x14ac:dyDescent="0.2">
      <c r="B398" s="694"/>
      <c r="C398" s="694"/>
      <c r="D398" s="693"/>
    </row>
    <row r="399" spans="2:4" x14ac:dyDescent="0.2">
      <c r="B399" s="694"/>
      <c r="C399" s="694"/>
      <c r="D399" s="693"/>
    </row>
    <row r="400" spans="2:4" x14ac:dyDescent="0.2">
      <c r="B400" s="694"/>
      <c r="C400" s="694"/>
      <c r="D400" s="693"/>
    </row>
    <row r="401" spans="2:4" x14ac:dyDescent="0.2">
      <c r="B401" s="694"/>
      <c r="C401" s="694"/>
      <c r="D401" s="693"/>
    </row>
    <row r="402" spans="2:4" x14ac:dyDescent="0.2">
      <c r="B402" s="694"/>
      <c r="C402" s="694"/>
      <c r="D402" s="693"/>
    </row>
    <row r="403" spans="2:4" x14ac:dyDescent="0.2">
      <c r="B403" s="694"/>
      <c r="C403" s="694"/>
      <c r="D403" s="693"/>
    </row>
    <row r="404" spans="2:4" x14ac:dyDescent="0.2">
      <c r="B404" s="694"/>
      <c r="C404" s="694"/>
      <c r="D404" s="693"/>
    </row>
    <row r="405" spans="2:4" x14ac:dyDescent="0.2">
      <c r="B405" s="694"/>
      <c r="C405" s="694"/>
      <c r="D405" s="693"/>
    </row>
    <row r="406" spans="2:4" x14ac:dyDescent="0.2">
      <c r="B406" s="694"/>
      <c r="C406" s="694"/>
      <c r="D406" s="693"/>
    </row>
    <row r="407" spans="2:4" x14ac:dyDescent="0.2">
      <c r="B407" s="694"/>
      <c r="C407" s="694"/>
      <c r="D407" s="693"/>
    </row>
    <row r="408" spans="2:4" x14ac:dyDescent="0.2">
      <c r="B408" s="694"/>
      <c r="C408" s="694"/>
      <c r="D408" s="693"/>
    </row>
    <row r="409" spans="2:4" x14ac:dyDescent="0.2">
      <c r="B409" s="694"/>
      <c r="C409" s="694"/>
      <c r="D409" s="693"/>
    </row>
    <row r="410" spans="2:4" x14ac:dyDescent="0.2">
      <c r="B410" s="694"/>
      <c r="C410" s="694"/>
      <c r="D410" s="693"/>
    </row>
    <row r="411" spans="2:4" x14ac:dyDescent="0.2">
      <c r="B411" s="694"/>
      <c r="C411" s="694"/>
      <c r="D411" s="693"/>
    </row>
    <row r="412" spans="2:4" x14ac:dyDescent="0.2">
      <c r="B412" s="694"/>
      <c r="C412" s="694"/>
      <c r="D412" s="693"/>
    </row>
    <row r="413" spans="2:4" x14ac:dyDescent="0.2">
      <c r="B413" s="694"/>
      <c r="C413" s="694"/>
      <c r="D413" s="693"/>
    </row>
    <row r="414" spans="2:4" x14ac:dyDescent="0.2">
      <c r="B414" s="694"/>
      <c r="C414" s="694"/>
      <c r="D414" s="693"/>
    </row>
    <row r="415" spans="2:4" x14ac:dyDescent="0.2">
      <c r="B415" s="694"/>
      <c r="C415" s="694"/>
      <c r="D415" s="693"/>
    </row>
    <row r="416" spans="2:4" x14ac:dyDescent="0.2">
      <c r="B416" s="694"/>
      <c r="C416" s="694"/>
      <c r="D416" s="693"/>
    </row>
    <row r="417" spans="2:4" x14ac:dyDescent="0.2">
      <c r="B417" s="694"/>
      <c r="C417" s="694"/>
      <c r="D417" s="693"/>
    </row>
    <row r="418" spans="2:4" x14ac:dyDescent="0.2">
      <c r="B418" s="694"/>
      <c r="C418" s="694"/>
      <c r="D418" s="693"/>
    </row>
    <row r="419" spans="2:4" x14ac:dyDescent="0.2">
      <c r="B419" s="694"/>
      <c r="C419" s="694"/>
      <c r="D419" s="693"/>
    </row>
    <row r="420" spans="2:4" x14ac:dyDescent="0.2">
      <c r="B420" s="694"/>
      <c r="C420" s="694"/>
      <c r="D420" s="693"/>
    </row>
    <row r="421" spans="2:4" x14ac:dyDescent="0.2">
      <c r="B421" s="694"/>
      <c r="C421" s="694"/>
      <c r="D421" s="693"/>
    </row>
    <row r="422" spans="2:4" x14ac:dyDescent="0.2">
      <c r="B422" s="694"/>
      <c r="C422" s="694"/>
      <c r="D422" s="693"/>
    </row>
    <row r="423" spans="2:4" x14ac:dyDescent="0.2">
      <c r="B423" s="694"/>
      <c r="C423" s="694"/>
      <c r="D423" s="693"/>
    </row>
    <row r="424" spans="2:4" x14ac:dyDescent="0.2">
      <c r="B424" s="694"/>
      <c r="C424" s="694"/>
      <c r="D424" s="693"/>
    </row>
    <row r="425" spans="2:4" x14ac:dyDescent="0.2">
      <c r="B425" s="694"/>
      <c r="C425" s="694"/>
      <c r="D425" s="693"/>
    </row>
    <row r="426" spans="2:4" x14ac:dyDescent="0.2">
      <c r="B426" s="694"/>
      <c r="C426" s="694"/>
      <c r="D426" s="693"/>
    </row>
    <row r="427" spans="2:4" x14ac:dyDescent="0.2">
      <c r="B427" s="694"/>
      <c r="C427" s="694"/>
      <c r="D427" s="693"/>
    </row>
    <row r="428" spans="2:4" x14ac:dyDescent="0.2">
      <c r="B428" s="694"/>
      <c r="C428" s="694"/>
      <c r="D428" s="693"/>
    </row>
    <row r="429" spans="2:4" x14ac:dyDescent="0.2">
      <c r="B429" s="694"/>
      <c r="C429" s="694"/>
      <c r="D429" s="693"/>
    </row>
    <row r="430" spans="2:4" x14ac:dyDescent="0.2">
      <c r="B430" s="694"/>
      <c r="C430" s="694"/>
      <c r="D430" s="693"/>
    </row>
    <row r="431" spans="2:4" x14ac:dyDescent="0.2">
      <c r="B431" s="694"/>
      <c r="C431" s="694"/>
      <c r="D431" s="693"/>
    </row>
    <row r="432" spans="2:4" x14ac:dyDescent="0.2">
      <c r="B432" s="694"/>
      <c r="C432" s="694"/>
      <c r="D432" s="693"/>
    </row>
    <row r="433" spans="2:4" x14ac:dyDescent="0.2">
      <c r="B433" s="694"/>
      <c r="C433" s="694"/>
      <c r="D433" s="693"/>
    </row>
    <row r="434" spans="2:4" x14ac:dyDescent="0.2">
      <c r="B434" s="694"/>
      <c r="C434" s="694"/>
      <c r="D434" s="693"/>
    </row>
    <row r="435" spans="2:4" x14ac:dyDescent="0.2">
      <c r="B435" s="694"/>
      <c r="C435" s="694"/>
      <c r="D435" s="693"/>
    </row>
    <row r="436" spans="2:4" x14ac:dyDescent="0.2">
      <c r="B436" s="694"/>
      <c r="C436" s="694"/>
      <c r="D436" s="693"/>
    </row>
    <row r="437" spans="2:4" x14ac:dyDescent="0.2">
      <c r="B437" s="694"/>
      <c r="C437" s="694"/>
      <c r="D437" s="693"/>
    </row>
    <row r="438" spans="2:4" x14ac:dyDescent="0.2">
      <c r="B438" s="694"/>
      <c r="C438" s="694"/>
      <c r="D438" s="693"/>
    </row>
    <row r="439" spans="2:4" x14ac:dyDescent="0.2">
      <c r="B439" s="694"/>
      <c r="C439" s="694"/>
      <c r="D439" s="693"/>
    </row>
    <row r="440" spans="2:4" x14ac:dyDescent="0.2">
      <c r="B440" s="694"/>
      <c r="C440" s="694"/>
      <c r="D440" s="693"/>
    </row>
    <row r="441" spans="2:4" x14ac:dyDescent="0.2">
      <c r="B441" s="694"/>
      <c r="C441" s="694"/>
      <c r="D441" s="693"/>
    </row>
    <row r="442" spans="2:4" x14ac:dyDescent="0.2">
      <c r="B442" s="694"/>
      <c r="C442" s="694"/>
      <c r="D442" s="693"/>
    </row>
    <row r="443" spans="2:4" x14ac:dyDescent="0.2">
      <c r="B443" s="694"/>
      <c r="C443" s="694"/>
      <c r="D443" s="693"/>
    </row>
    <row r="444" spans="2:4" x14ac:dyDescent="0.2">
      <c r="B444" s="694"/>
      <c r="C444" s="694"/>
      <c r="D444" s="693"/>
    </row>
    <row r="445" spans="2:4" x14ac:dyDescent="0.2">
      <c r="B445" s="694"/>
      <c r="C445" s="694"/>
      <c r="D445" s="693"/>
    </row>
    <row r="446" spans="2:4" x14ac:dyDescent="0.2">
      <c r="B446" s="694"/>
      <c r="C446" s="694"/>
      <c r="D446" s="693"/>
    </row>
    <row r="447" spans="2:4" x14ac:dyDescent="0.2">
      <c r="B447" s="694"/>
      <c r="C447" s="694"/>
      <c r="D447" s="693"/>
    </row>
    <row r="448" spans="2:4" x14ac:dyDescent="0.2">
      <c r="B448" s="694"/>
      <c r="C448" s="694"/>
      <c r="D448" s="693"/>
    </row>
    <row r="449" spans="2:4" x14ac:dyDescent="0.2">
      <c r="B449" s="694"/>
      <c r="C449" s="694"/>
      <c r="D449" s="693"/>
    </row>
    <row r="450" spans="2:4" x14ac:dyDescent="0.2">
      <c r="B450" s="694"/>
      <c r="C450" s="694"/>
      <c r="D450" s="693"/>
    </row>
    <row r="451" spans="2:4" x14ac:dyDescent="0.2">
      <c r="B451" s="694"/>
      <c r="C451" s="694"/>
      <c r="D451" s="693"/>
    </row>
    <row r="452" spans="2:4" x14ac:dyDescent="0.2">
      <c r="B452" s="694"/>
      <c r="C452" s="694"/>
      <c r="D452" s="693"/>
    </row>
    <row r="453" spans="2:4" x14ac:dyDescent="0.2">
      <c r="B453" s="694"/>
      <c r="C453" s="694"/>
      <c r="D453" s="693"/>
    </row>
    <row r="454" spans="2:4" x14ac:dyDescent="0.2">
      <c r="B454" s="694"/>
      <c r="C454" s="694"/>
      <c r="D454" s="693"/>
    </row>
    <row r="455" spans="2:4" x14ac:dyDescent="0.2">
      <c r="B455" s="694"/>
      <c r="C455" s="694"/>
      <c r="D455" s="693"/>
    </row>
    <row r="456" spans="2:4" x14ac:dyDescent="0.2">
      <c r="B456" s="694"/>
      <c r="C456" s="694"/>
      <c r="D456" s="693"/>
    </row>
    <row r="457" spans="2:4" x14ac:dyDescent="0.2">
      <c r="B457" s="694"/>
      <c r="C457" s="694"/>
      <c r="D457" s="693"/>
    </row>
    <row r="458" spans="2:4" x14ac:dyDescent="0.2">
      <c r="B458" s="694"/>
      <c r="C458" s="694"/>
      <c r="D458" s="693"/>
    </row>
    <row r="459" spans="2:4" x14ac:dyDescent="0.2">
      <c r="B459" s="694"/>
      <c r="C459" s="694"/>
      <c r="D459" s="693"/>
    </row>
    <row r="460" spans="2:4" x14ac:dyDescent="0.2">
      <c r="B460" s="694"/>
      <c r="C460" s="694"/>
      <c r="D460" s="693"/>
    </row>
    <row r="461" spans="2:4" x14ac:dyDescent="0.2">
      <c r="B461" s="694"/>
      <c r="C461" s="694"/>
      <c r="D461" s="693"/>
    </row>
    <row r="462" spans="2:4" x14ac:dyDescent="0.2">
      <c r="B462" s="694"/>
      <c r="C462" s="694"/>
      <c r="D462" s="693"/>
    </row>
    <row r="463" spans="2:4" x14ac:dyDescent="0.2">
      <c r="B463" s="694"/>
      <c r="C463" s="694"/>
      <c r="D463" s="693"/>
    </row>
    <row r="464" spans="2:4" x14ac:dyDescent="0.2">
      <c r="B464" s="694"/>
      <c r="C464" s="694"/>
      <c r="D464" s="693"/>
    </row>
    <row r="465" spans="2:4" x14ac:dyDescent="0.2">
      <c r="B465" s="694"/>
      <c r="C465" s="694"/>
      <c r="D465" s="693"/>
    </row>
    <row r="466" spans="2:4" x14ac:dyDescent="0.2">
      <c r="B466" s="694"/>
      <c r="C466" s="694"/>
      <c r="D466" s="693"/>
    </row>
    <row r="467" spans="2:4" x14ac:dyDescent="0.2">
      <c r="B467" s="694"/>
      <c r="C467" s="694"/>
      <c r="D467" s="693"/>
    </row>
    <row r="468" spans="2:4" x14ac:dyDescent="0.2">
      <c r="B468" s="694"/>
      <c r="C468" s="694"/>
      <c r="D468" s="693"/>
    </row>
    <row r="469" spans="2:4" x14ac:dyDescent="0.2">
      <c r="B469" s="694"/>
      <c r="C469" s="694"/>
      <c r="D469" s="693"/>
    </row>
    <row r="470" spans="2:4" x14ac:dyDescent="0.2">
      <c r="B470" s="694"/>
      <c r="C470" s="694"/>
      <c r="D470" s="693"/>
    </row>
    <row r="471" spans="2:4" x14ac:dyDescent="0.2">
      <c r="B471" s="694"/>
      <c r="C471" s="694"/>
      <c r="D471" s="693"/>
    </row>
    <row r="472" spans="2:4" x14ac:dyDescent="0.2">
      <c r="B472" s="694"/>
      <c r="C472" s="694"/>
      <c r="D472" s="693"/>
    </row>
    <row r="473" spans="2:4" x14ac:dyDescent="0.2">
      <c r="B473" s="694"/>
      <c r="C473" s="694"/>
      <c r="D473" s="693"/>
    </row>
    <row r="474" spans="2:4" x14ac:dyDescent="0.2">
      <c r="B474" s="694"/>
      <c r="C474" s="694"/>
      <c r="D474" s="693"/>
    </row>
    <row r="475" spans="2:4" x14ac:dyDescent="0.2">
      <c r="B475" s="694"/>
      <c r="C475" s="694"/>
      <c r="D475" s="693"/>
    </row>
    <row r="476" spans="2:4" x14ac:dyDescent="0.2">
      <c r="B476" s="694"/>
      <c r="C476" s="694"/>
      <c r="D476" s="693"/>
    </row>
    <row r="477" spans="2:4" x14ac:dyDescent="0.2">
      <c r="B477" s="694"/>
      <c r="C477" s="694"/>
      <c r="D477" s="693"/>
    </row>
    <row r="478" spans="2:4" x14ac:dyDescent="0.2">
      <c r="B478" s="694"/>
      <c r="C478" s="694"/>
      <c r="D478" s="693"/>
    </row>
    <row r="479" spans="2:4" x14ac:dyDescent="0.2">
      <c r="B479" s="694"/>
      <c r="C479" s="694"/>
      <c r="D479" s="693"/>
    </row>
    <row r="480" spans="2:4" x14ac:dyDescent="0.2">
      <c r="B480" s="694"/>
      <c r="C480" s="694"/>
      <c r="D480" s="693"/>
    </row>
    <row r="481" spans="2:4" x14ac:dyDescent="0.2">
      <c r="B481" s="694"/>
      <c r="C481" s="694"/>
      <c r="D481" s="693"/>
    </row>
    <row r="482" spans="2:4" x14ac:dyDescent="0.2">
      <c r="B482" s="694"/>
      <c r="C482" s="694"/>
      <c r="D482" s="693"/>
    </row>
    <row r="483" spans="2:4" x14ac:dyDescent="0.2">
      <c r="B483" s="694"/>
      <c r="C483" s="694"/>
      <c r="D483" s="693"/>
    </row>
    <row r="484" spans="2:4" x14ac:dyDescent="0.2">
      <c r="B484" s="694"/>
      <c r="C484" s="694"/>
      <c r="D484" s="693"/>
    </row>
    <row r="485" spans="2:4" x14ac:dyDescent="0.2">
      <c r="B485" s="694"/>
      <c r="C485" s="694"/>
      <c r="D485" s="693"/>
    </row>
    <row r="486" spans="2:4" x14ac:dyDescent="0.2">
      <c r="B486" s="694"/>
      <c r="C486" s="694"/>
      <c r="D486" s="693"/>
    </row>
    <row r="487" spans="2:4" x14ac:dyDescent="0.2">
      <c r="B487" s="694"/>
      <c r="C487" s="694"/>
      <c r="D487" s="693"/>
    </row>
    <row r="488" spans="2:4" x14ac:dyDescent="0.2">
      <c r="B488" s="694"/>
      <c r="C488" s="694"/>
      <c r="D488" s="693"/>
    </row>
    <row r="489" spans="2:4" x14ac:dyDescent="0.2">
      <c r="B489" s="694"/>
      <c r="C489" s="694"/>
      <c r="D489" s="693"/>
    </row>
    <row r="490" spans="2:4" x14ac:dyDescent="0.2">
      <c r="B490" s="694"/>
      <c r="C490" s="694"/>
      <c r="D490" s="693"/>
    </row>
    <row r="491" spans="2:4" x14ac:dyDescent="0.2">
      <c r="B491" s="694"/>
      <c r="C491" s="694"/>
      <c r="D491" s="693"/>
    </row>
    <row r="492" spans="2:4" x14ac:dyDescent="0.2">
      <c r="B492" s="694"/>
      <c r="C492" s="694"/>
      <c r="D492" s="693"/>
    </row>
    <row r="493" spans="2:4" x14ac:dyDescent="0.2">
      <c r="B493" s="694"/>
      <c r="C493" s="694"/>
      <c r="D493" s="693"/>
    </row>
    <row r="494" spans="2:4" x14ac:dyDescent="0.2">
      <c r="B494" s="694"/>
      <c r="C494" s="694"/>
      <c r="D494" s="693"/>
    </row>
    <row r="495" spans="2:4" x14ac:dyDescent="0.2">
      <c r="B495" s="694"/>
      <c r="C495" s="694"/>
      <c r="D495" s="693"/>
    </row>
    <row r="496" spans="2:4" x14ac:dyDescent="0.2">
      <c r="B496" s="694"/>
      <c r="C496" s="694"/>
      <c r="D496" s="693"/>
    </row>
    <row r="497" spans="2:4" x14ac:dyDescent="0.2">
      <c r="B497" s="694"/>
      <c r="C497" s="694"/>
      <c r="D497" s="693"/>
    </row>
    <row r="498" spans="2:4" x14ac:dyDescent="0.2">
      <c r="B498" s="694"/>
      <c r="C498" s="694"/>
      <c r="D498" s="693"/>
    </row>
    <row r="499" spans="2:4" x14ac:dyDescent="0.2">
      <c r="B499" s="694"/>
      <c r="C499" s="694"/>
      <c r="D499" s="693"/>
    </row>
    <row r="500" spans="2:4" x14ac:dyDescent="0.2">
      <c r="B500" s="694"/>
      <c r="C500" s="694"/>
      <c r="D500" s="693"/>
    </row>
    <row r="501" spans="2:4" x14ac:dyDescent="0.2">
      <c r="B501" s="694"/>
      <c r="C501" s="694"/>
      <c r="D501" s="693"/>
    </row>
    <row r="502" spans="2:4" x14ac:dyDescent="0.2">
      <c r="B502" s="694"/>
      <c r="C502" s="694"/>
      <c r="D502" s="693"/>
    </row>
    <row r="503" spans="2:4" x14ac:dyDescent="0.2">
      <c r="B503" s="694"/>
      <c r="C503" s="694"/>
      <c r="D503" s="693"/>
    </row>
    <row r="504" spans="2:4" x14ac:dyDescent="0.2">
      <c r="B504" s="694"/>
      <c r="C504" s="694"/>
      <c r="D504" s="693"/>
    </row>
    <row r="505" spans="2:4" x14ac:dyDescent="0.2">
      <c r="B505" s="694"/>
      <c r="C505" s="694"/>
      <c r="D505" s="693"/>
    </row>
    <row r="506" spans="2:4" x14ac:dyDescent="0.2">
      <c r="B506" s="694"/>
      <c r="C506" s="694"/>
      <c r="D506" s="693"/>
    </row>
    <row r="507" spans="2:4" x14ac:dyDescent="0.2">
      <c r="B507" s="694"/>
      <c r="C507" s="694"/>
      <c r="D507" s="693"/>
    </row>
    <row r="508" spans="2:4" x14ac:dyDescent="0.2">
      <c r="B508" s="694"/>
      <c r="C508" s="694"/>
      <c r="D508" s="693"/>
    </row>
    <row r="509" spans="2:4" x14ac:dyDescent="0.2">
      <c r="B509" s="694"/>
      <c r="C509" s="694"/>
      <c r="D509" s="693"/>
    </row>
    <row r="510" spans="2:4" x14ac:dyDescent="0.2">
      <c r="B510" s="694"/>
      <c r="C510" s="694"/>
      <c r="D510" s="693"/>
    </row>
    <row r="511" spans="2:4" x14ac:dyDescent="0.2">
      <c r="B511" s="694"/>
      <c r="C511" s="694"/>
      <c r="D511" s="693"/>
    </row>
    <row r="512" spans="2:4" x14ac:dyDescent="0.2">
      <c r="B512" s="694"/>
      <c r="C512" s="694"/>
      <c r="D512" s="693"/>
    </row>
    <row r="513" spans="2:4" x14ac:dyDescent="0.2">
      <c r="B513" s="694"/>
      <c r="C513" s="694"/>
      <c r="D513" s="693"/>
    </row>
    <row r="514" spans="2:4" x14ac:dyDescent="0.2">
      <c r="B514" s="694"/>
      <c r="C514" s="694"/>
      <c r="D514" s="693"/>
    </row>
    <row r="515" spans="2:4" x14ac:dyDescent="0.2">
      <c r="B515" s="694"/>
      <c r="C515" s="694"/>
      <c r="D515" s="693"/>
    </row>
    <row r="516" spans="2:4" x14ac:dyDescent="0.2">
      <c r="B516" s="694"/>
      <c r="C516" s="694"/>
      <c r="D516" s="693"/>
    </row>
    <row r="517" spans="2:4" x14ac:dyDescent="0.2">
      <c r="B517" s="694"/>
      <c r="C517" s="694"/>
      <c r="D517" s="693"/>
    </row>
    <row r="518" spans="2:4" x14ac:dyDescent="0.2">
      <c r="B518" s="694"/>
      <c r="C518" s="694"/>
      <c r="D518" s="693"/>
    </row>
    <row r="519" spans="2:4" x14ac:dyDescent="0.2">
      <c r="B519" s="694"/>
      <c r="C519" s="694"/>
      <c r="D519" s="693"/>
    </row>
    <row r="520" spans="2:4" x14ac:dyDescent="0.2">
      <c r="B520" s="694"/>
      <c r="C520" s="694"/>
      <c r="D520" s="693"/>
    </row>
    <row r="521" spans="2:4" x14ac:dyDescent="0.2">
      <c r="B521" s="694"/>
      <c r="C521" s="694"/>
      <c r="D521" s="693"/>
    </row>
    <row r="522" spans="2:4" x14ac:dyDescent="0.2">
      <c r="B522" s="694"/>
      <c r="C522" s="694"/>
      <c r="D522" s="693"/>
    </row>
    <row r="523" spans="2:4" x14ac:dyDescent="0.2">
      <c r="B523" s="694"/>
      <c r="C523" s="694"/>
      <c r="D523" s="693"/>
    </row>
    <row r="524" spans="2:4" x14ac:dyDescent="0.2">
      <c r="B524" s="694"/>
      <c r="C524" s="694"/>
      <c r="D524" s="693"/>
    </row>
    <row r="525" spans="2:4" x14ac:dyDescent="0.2">
      <c r="B525" s="694"/>
      <c r="C525" s="694"/>
      <c r="D525" s="693"/>
    </row>
    <row r="526" spans="2:4" x14ac:dyDescent="0.2">
      <c r="B526" s="694"/>
      <c r="C526" s="694"/>
      <c r="D526" s="693"/>
    </row>
    <row r="527" spans="2:4" x14ac:dyDescent="0.2">
      <c r="B527" s="694"/>
      <c r="C527" s="694"/>
      <c r="D527" s="693"/>
    </row>
    <row r="528" spans="2:4" x14ac:dyDescent="0.2">
      <c r="B528" s="694"/>
      <c r="C528" s="694"/>
      <c r="D528" s="693"/>
    </row>
    <row r="529" spans="2:4" x14ac:dyDescent="0.2">
      <c r="B529" s="694"/>
      <c r="C529" s="694"/>
      <c r="D529" s="693"/>
    </row>
    <row r="530" spans="2:4" x14ac:dyDescent="0.2">
      <c r="B530" s="694"/>
      <c r="C530" s="694"/>
      <c r="D530" s="693"/>
    </row>
    <row r="531" spans="2:4" x14ac:dyDescent="0.2">
      <c r="B531" s="694"/>
      <c r="C531" s="694"/>
      <c r="D531" s="693"/>
    </row>
    <row r="532" spans="2:4" x14ac:dyDescent="0.2">
      <c r="B532" s="694"/>
      <c r="C532" s="694"/>
      <c r="D532" s="693"/>
    </row>
    <row r="533" spans="2:4" x14ac:dyDescent="0.2">
      <c r="B533" s="694"/>
      <c r="C533" s="694"/>
      <c r="D533" s="693"/>
    </row>
    <row r="534" spans="2:4" x14ac:dyDescent="0.2">
      <c r="B534" s="694"/>
      <c r="C534" s="694"/>
      <c r="D534" s="693"/>
    </row>
    <row r="535" spans="2:4" x14ac:dyDescent="0.2">
      <c r="B535" s="694"/>
      <c r="C535" s="694"/>
      <c r="D535" s="693"/>
    </row>
    <row r="536" spans="2:4" x14ac:dyDescent="0.2">
      <c r="B536" s="694"/>
      <c r="C536" s="694"/>
      <c r="D536" s="693"/>
    </row>
    <row r="537" spans="2:4" x14ac:dyDescent="0.2">
      <c r="B537" s="694"/>
      <c r="C537" s="694"/>
      <c r="D537" s="693"/>
    </row>
    <row r="538" spans="2:4" x14ac:dyDescent="0.2">
      <c r="B538" s="694"/>
      <c r="C538" s="694"/>
      <c r="D538" s="693"/>
    </row>
    <row r="539" spans="2:4" x14ac:dyDescent="0.2">
      <c r="B539" s="694"/>
      <c r="C539" s="694"/>
      <c r="D539" s="693"/>
    </row>
    <row r="540" spans="2:4" x14ac:dyDescent="0.2">
      <c r="B540" s="694"/>
      <c r="C540" s="694"/>
      <c r="D540" s="693"/>
    </row>
    <row r="541" spans="2:4" x14ac:dyDescent="0.2">
      <c r="B541" s="694"/>
      <c r="C541" s="694"/>
      <c r="D541" s="693"/>
    </row>
    <row r="542" spans="2:4" x14ac:dyDescent="0.2">
      <c r="B542" s="694"/>
      <c r="C542" s="694"/>
      <c r="D542" s="693"/>
    </row>
    <row r="543" spans="2:4" x14ac:dyDescent="0.2">
      <c r="B543" s="694"/>
      <c r="C543" s="694"/>
      <c r="D543" s="693"/>
    </row>
    <row r="544" spans="2:4" x14ac:dyDescent="0.2">
      <c r="B544" s="694"/>
      <c r="C544" s="694"/>
      <c r="D544" s="693"/>
    </row>
    <row r="545" spans="2:4" x14ac:dyDescent="0.2">
      <c r="B545" s="694"/>
      <c r="C545" s="694"/>
      <c r="D545" s="693"/>
    </row>
    <row r="546" spans="2:4" x14ac:dyDescent="0.2">
      <c r="B546" s="694"/>
      <c r="C546" s="694"/>
      <c r="D546" s="693"/>
    </row>
    <row r="547" spans="2:4" x14ac:dyDescent="0.2">
      <c r="B547" s="694"/>
      <c r="C547" s="694"/>
      <c r="D547" s="693"/>
    </row>
    <row r="548" spans="2:4" x14ac:dyDescent="0.2">
      <c r="B548" s="694"/>
      <c r="C548" s="694"/>
      <c r="D548" s="693"/>
    </row>
    <row r="549" spans="2:4" x14ac:dyDescent="0.2">
      <c r="B549" s="694"/>
      <c r="C549" s="694"/>
      <c r="D549" s="693"/>
    </row>
    <row r="550" spans="2:4" x14ac:dyDescent="0.2">
      <c r="B550" s="694"/>
      <c r="C550" s="694"/>
      <c r="D550" s="693"/>
    </row>
    <row r="551" spans="2:4" x14ac:dyDescent="0.2">
      <c r="B551" s="694"/>
      <c r="C551" s="694"/>
      <c r="D551" s="693"/>
    </row>
    <row r="552" spans="2:4" x14ac:dyDescent="0.2">
      <c r="B552" s="694"/>
      <c r="C552" s="694"/>
      <c r="D552" s="693"/>
    </row>
    <row r="553" spans="2:4" x14ac:dyDescent="0.2">
      <c r="B553" s="694"/>
      <c r="C553" s="694"/>
      <c r="D553" s="693"/>
    </row>
    <row r="554" spans="2:4" x14ac:dyDescent="0.2">
      <c r="B554" s="694"/>
      <c r="C554" s="694"/>
      <c r="D554" s="693"/>
    </row>
    <row r="555" spans="2:4" x14ac:dyDescent="0.2">
      <c r="B555" s="694"/>
      <c r="C555" s="694"/>
      <c r="D555" s="693"/>
    </row>
    <row r="556" spans="2:4" x14ac:dyDescent="0.2">
      <c r="B556" s="694"/>
      <c r="C556" s="694"/>
      <c r="D556" s="693"/>
    </row>
    <row r="557" spans="2:4" x14ac:dyDescent="0.2">
      <c r="B557" s="694"/>
      <c r="C557" s="694"/>
      <c r="D557" s="693"/>
    </row>
    <row r="558" spans="2:4" x14ac:dyDescent="0.2">
      <c r="B558" s="694"/>
      <c r="C558" s="694"/>
      <c r="D558" s="693"/>
    </row>
    <row r="559" spans="2:4" x14ac:dyDescent="0.2">
      <c r="B559" s="694"/>
      <c r="C559" s="694"/>
      <c r="D559" s="693"/>
    </row>
    <row r="560" spans="2:4" x14ac:dyDescent="0.2">
      <c r="B560" s="694"/>
      <c r="C560" s="694"/>
      <c r="D560" s="693"/>
    </row>
    <row r="561" spans="2:4" x14ac:dyDescent="0.2">
      <c r="B561" s="694"/>
      <c r="C561" s="694"/>
      <c r="D561" s="693"/>
    </row>
    <row r="562" spans="2:4" x14ac:dyDescent="0.2">
      <c r="B562" s="694"/>
      <c r="C562" s="694"/>
      <c r="D562" s="693"/>
    </row>
    <row r="563" spans="2:4" x14ac:dyDescent="0.2">
      <c r="B563" s="694"/>
      <c r="C563" s="694"/>
      <c r="D563" s="693"/>
    </row>
    <row r="564" spans="2:4" x14ac:dyDescent="0.2">
      <c r="B564" s="694"/>
      <c r="C564" s="694"/>
      <c r="D564" s="693"/>
    </row>
    <row r="565" spans="2:4" x14ac:dyDescent="0.2">
      <c r="B565" s="694"/>
      <c r="C565" s="694"/>
      <c r="D565" s="693"/>
    </row>
    <row r="566" spans="2:4" x14ac:dyDescent="0.2">
      <c r="B566" s="694"/>
      <c r="C566" s="694"/>
      <c r="D566" s="693"/>
    </row>
    <row r="567" spans="2:4" x14ac:dyDescent="0.2">
      <c r="B567" s="694"/>
      <c r="C567" s="694"/>
      <c r="D567" s="693"/>
    </row>
    <row r="568" spans="2:4" x14ac:dyDescent="0.2">
      <c r="B568" s="694"/>
      <c r="C568" s="694"/>
      <c r="D568" s="693"/>
    </row>
    <row r="569" spans="2:4" x14ac:dyDescent="0.2">
      <c r="B569" s="694"/>
      <c r="C569" s="694"/>
      <c r="D569" s="693"/>
    </row>
    <row r="570" spans="2:4" x14ac:dyDescent="0.2">
      <c r="B570" s="694"/>
      <c r="C570" s="694"/>
      <c r="D570" s="693"/>
    </row>
    <row r="571" spans="2:4" x14ac:dyDescent="0.2">
      <c r="B571" s="694"/>
      <c r="C571" s="694"/>
      <c r="D571" s="693"/>
    </row>
    <row r="572" spans="2:4" x14ac:dyDescent="0.2">
      <c r="B572" s="694"/>
      <c r="C572" s="694"/>
      <c r="D572" s="693"/>
    </row>
    <row r="573" spans="2:4" x14ac:dyDescent="0.2">
      <c r="B573" s="694"/>
      <c r="C573" s="694"/>
      <c r="D573" s="693"/>
    </row>
    <row r="574" spans="2:4" x14ac:dyDescent="0.2">
      <c r="B574" s="694"/>
      <c r="C574" s="694"/>
      <c r="D574" s="693"/>
    </row>
    <row r="575" spans="2:4" x14ac:dyDescent="0.2">
      <c r="B575" s="694"/>
      <c r="C575" s="694"/>
      <c r="D575" s="693"/>
    </row>
    <row r="576" spans="2:4" x14ac:dyDescent="0.2">
      <c r="B576" s="694"/>
      <c r="C576" s="694"/>
      <c r="D576" s="693"/>
    </row>
    <row r="577" spans="2:4" x14ac:dyDescent="0.2">
      <c r="B577" s="694"/>
      <c r="C577" s="694"/>
      <c r="D577" s="693"/>
    </row>
    <row r="578" spans="2:4" x14ac:dyDescent="0.2">
      <c r="B578" s="694"/>
      <c r="C578" s="694"/>
      <c r="D578" s="693"/>
    </row>
    <row r="579" spans="2:4" x14ac:dyDescent="0.2">
      <c r="B579" s="694"/>
      <c r="C579" s="694"/>
      <c r="D579" s="693"/>
    </row>
    <row r="580" spans="2:4" x14ac:dyDescent="0.2">
      <c r="B580" s="694"/>
      <c r="C580" s="694"/>
      <c r="D580" s="693"/>
    </row>
    <row r="581" spans="2:4" x14ac:dyDescent="0.2">
      <c r="B581" s="694"/>
      <c r="C581" s="694"/>
      <c r="D581" s="693"/>
    </row>
    <row r="582" spans="2:4" x14ac:dyDescent="0.2">
      <c r="B582" s="694"/>
      <c r="C582" s="694"/>
      <c r="D582" s="693"/>
    </row>
    <row r="583" spans="2:4" x14ac:dyDescent="0.2">
      <c r="B583" s="694"/>
      <c r="C583" s="694"/>
      <c r="D583" s="693"/>
    </row>
    <row r="584" spans="2:4" x14ac:dyDescent="0.2">
      <c r="B584" s="694"/>
      <c r="C584" s="694"/>
      <c r="D584" s="693"/>
    </row>
    <row r="585" spans="2:4" x14ac:dyDescent="0.2">
      <c r="B585" s="694"/>
      <c r="C585" s="694"/>
      <c r="D585" s="693"/>
    </row>
    <row r="586" spans="2:4" x14ac:dyDescent="0.2">
      <c r="B586" s="694"/>
      <c r="C586" s="694"/>
      <c r="D586" s="693"/>
    </row>
    <row r="587" spans="2:4" x14ac:dyDescent="0.2">
      <c r="B587" s="694"/>
      <c r="C587" s="694"/>
      <c r="D587" s="693"/>
    </row>
    <row r="588" spans="2:4" x14ac:dyDescent="0.2">
      <c r="B588" s="694"/>
      <c r="C588" s="694"/>
      <c r="D588" s="693"/>
    </row>
    <row r="589" spans="2:4" x14ac:dyDescent="0.2">
      <c r="B589" s="694"/>
      <c r="C589" s="694"/>
      <c r="D589" s="693"/>
    </row>
    <row r="590" spans="2:4" x14ac:dyDescent="0.2">
      <c r="B590" s="694"/>
      <c r="C590" s="694"/>
      <c r="D590" s="693"/>
    </row>
    <row r="591" spans="2:4" x14ac:dyDescent="0.2">
      <c r="B591" s="694"/>
      <c r="C591" s="694"/>
      <c r="D591" s="693"/>
    </row>
    <row r="592" spans="2:4" x14ac:dyDescent="0.2">
      <c r="B592" s="694"/>
      <c r="C592" s="694"/>
      <c r="D592" s="693"/>
    </row>
    <row r="593" spans="2:4" x14ac:dyDescent="0.2">
      <c r="B593" s="694"/>
      <c r="C593" s="694"/>
      <c r="D593" s="693"/>
    </row>
    <row r="594" spans="2:4" x14ac:dyDescent="0.2">
      <c r="B594" s="694"/>
      <c r="C594" s="694"/>
      <c r="D594" s="693"/>
    </row>
    <row r="595" spans="2:4" x14ac:dyDescent="0.2">
      <c r="B595" s="694"/>
      <c r="C595" s="694"/>
      <c r="D595" s="693"/>
    </row>
    <row r="596" spans="2:4" x14ac:dyDescent="0.2">
      <c r="B596" s="694"/>
      <c r="C596" s="694"/>
      <c r="D596" s="693"/>
    </row>
    <row r="597" spans="2:4" x14ac:dyDescent="0.2">
      <c r="B597" s="694"/>
      <c r="C597" s="694"/>
      <c r="D597" s="693"/>
    </row>
    <row r="598" spans="2:4" x14ac:dyDescent="0.2">
      <c r="B598" s="694"/>
      <c r="C598" s="694"/>
      <c r="D598" s="693"/>
    </row>
    <row r="599" spans="2:4" x14ac:dyDescent="0.2">
      <c r="B599" s="694"/>
      <c r="C599" s="694"/>
      <c r="D599" s="693"/>
    </row>
    <row r="600" spans="2:4" x14ac:dyDescent="0.2">
      <c r="B600" s="694"/>
      <c r="C600" s="694"/>
      <c r="D600" s="693"/>
    </row>
    <row r="601" spans="2:4" x14ac:dyDescent="0.2">
      <c r="B601" s="694"/>
      <c r="C601" s="694"/>
      <c r="D601" s="693"/>
    </row>
    <row r="602" spans="2:4" x14ac:dyDescent="0.2">
      <c r="B602" s="694"/>
      <c r="C602" s="694"/>
      <c r="D602" s="693"/>
    </row>
    <row r="603" spans="2:4" x14ac:dyDescent="0.2">
      <c r="B603" s="694"/>
      <c r="C603" s="694"/>
      <c r="D603" s="693"/>
    </row>
    <row r="604" spans="2:4" x14ac:dyDescent="0.2">
      <c r="B604" s="694"/>
      <c r="C604" s="694"/>
      <c r="D604" s="693"/>
    </row>
    <row r="605" spans="2:4" x14ac:dyDescent="0.2">
      <c r="B605" s="694"/>
      <c r="C605" s="694"/>
      <c r="D605" s="693"/>
    </row>
    <row r="606" spans="2:4" x14ac:dyDescent="0.2">
      <c r="B606" s="694"/>
      <c r="C606" s="694"/>
      <c r="D606" s="693"/>
    </row>
    <row r="607" spans="2:4" x14ac:dyDescent="0.2">
      <c r="B607" s="694"/>
      <c r="C607" s="694"/>
      <c r="D607" s="693"/>
    </row>
    <row r="608" spans="2:4" x14ac:dyDescent="0.2">
      <c r="B608" s="694"/>
      <c r="C608" s="694"/>
      <c r="D608" s="693"/>
    </row>
    <row r="609" spans="2:4" x14ac:dyDescent="0.2">
      <c r="B609" s="694"/>
      <c r="C609" s="694"/>
      <c r="D609" s="693"/>
    </row>
    <row r="610" spans="2:4" x14ac:dyDescent="0.2">
      <c r="B610" s="694"/>
      <c r="C610" s="694"/>
      <c r="D610" s="693"/>
    </row>
    <row r="611" spans="2:4" x14ac:dyDescent="0.2">
      <c r="B611" s="694"/>
      <c r="C611" s="694"/>
      <c r="D611" s="693"/>
    </row>
    <row r="612" spans="2:4" x14ac:dyDescent="0.2">
      <c r="B612" s="694"/>
      <c r="C612" s="694"/>
      <c r="D612" s="693"/>
    </row>
    <row r="613" spans="2:4" x14ac:dyDescent="0.2">
      <c r="B613" s="694"/>
      <c r="C613" s="694"/>
      <c r="D613" s="693"/>
    </row>
    <row r="614" spans="2:4" x14ac:dyDescent="0.2">
      <c r="B614" s="694"/>
      <c r="C614" s="694"/>
      <c r="D614" s="693"/>
    </row>
    <row r="615" spans="2:4" x14ac:dyDescent="0.2">
      <c r="B615" s="694"/>
      <c r="C615" s="694"/>
      <c r="D615" s="693"/>
    </row>
    <row r="616" spans="2:4" x14ac:dyDescent="0.2">
      <c r="B616" s="694"/>
      <c r="C616" s="694"/>
      <c r="D616" s="693"/>
    </row>
    <row r="617" spans="2:4" x14ac:dyDescent="0.2">
      <c r="B617" s="694"/>
      <c r="C617" s="694"/>
      <c r="D617" s="693"/>
    </row>
    <row r="618" spans="2:4" x14ac:dyDescent="0.2">
      <c r="B618" s="694"/>
      <c r="C618" s="694"/>
      <c r="D618" s="693"/>
    </row>
    <row r="619" spans="2:4" x14ac:dyDescent="0.2">
      <c r="B619" s="694"/>
      <c r="C619" s="694"/>
      <c r="D619" s="693"/>
    </row>
    <row r="620" spans="2:4" x14ac:dyDescent="0.2">
      <c r="B620" s="694"/>
      <c r="C620" s="694"/>
      <c r="D620" s="693"/>
    </row>
    <row r="621" spans="2:4" x14ac:dyDescent="0.2">
      <c r="B621" s="694"/>
      <c r="C621" s="694"/>
      <c r="D621" s="693"/>
    </row>
    <row r="622" spans="2:4" x14ac:dyDescent="0.2">
      <c r="B622" s="694"/>
      <c r="C622" s="694"/>
      <c r="D622" s="693"/>
    </row>
    <row r="623" spans="2:4" x14ac:dyDescent="0.2">
      <c r="B623" s="694"/>
      <c r="C623" s="694"/>
      <c r="D623" s="693"/>
    </row>
    <row r="624" spans="2:4" x14ac:dyDescent="0.2">
      <c r="B624" s="694"/>
      <c r="C624" s="694"/>
      <c r="D624" s="693"/>
    </row>
    <row r="625" spans="2:4" x14ac:dyDescent="0.2">
      <c r="B625" s="694"/>
      <c r="C625" s="694"/>
      <c r="D625" s="693"/>
    </row>
    <row r="626" spans="2:4" x14ac:dyDescent="0.2">
      <c r="B626" s="694"/>
      <c r="C626" s="694"/>
      <c r="D626" s="693"/>
    </row>
    <row r="627" spans="2:4" x14ac:dyDescent="0.2">
      <c r="B627" s="694"/>
      <c r="C627" s="694"/>
      <c r="D627" s="693"/>
    </row>
    <row r="628" spans="2:4" x14ac:dyDescent="0.2">
      <c r="B628" s="694"/>
      <c r="C628" s="694"/>
      <c r="D628" s="693"/>
    </row>
    <row r="629" spans="2:4" x14ac:dyDescent="0.2">
      <c r="B629" s="694"/>
      <c r="C629" s="694"/>
      <c r="D629" s="693"/>
    </row>
    <row r="630" spans="2:4" x14ac:dyDescent="0.2">
      <c r="B630" s="694"/>
      <c r="C630" s="694"/>
      <c r="D630" s="693"/>
    </row>
    <row r="631" spans="2:4" x14ac:dyDescent="0.2">
      <c r="B631" s="694"/>
      <c r="C631" s="694"/>
      <c r="D631" s="693"/>
    </row>
    <row r="632" spans="2:4" x14ac:dyDescent="0.2">
      <c r="B632" s="694"/>
      <c r="C632" s="694"/>
      <c r="D632" s="693"/>
    </row>
    <row r="633" spans="2:4" x14ac:dyDescent="0.2">
      <c r="B633" s="694"/>
      <c r="C633" s="694"/>
      <c r="D633" s="693"/>
    </row>
    <row r="634" spans="2:4" x14ac:dyDescent="0.2">
      <c r="B634" s="694"/>
      <c r="C634" s="694"/>
      <c r="D634" s="693"/>
    </row>
    <row r="635" spans="2:4" x14ac:dyDescent="0.2">
      <c r="B635" s="694"/>
      <c r="C635" s="694"/>
      <c r="D635" s="693"/>
    </row>
    <row r="636" spans="2:4" x14ac:dyDescent="0.2">
      <c r="B636" s="694"/>
      <c r="C636" s="694"/>
      <c r="D636" s="693"/>
    </row>
    <row r="637" spans="2:4" x14ac:dyDescent="0.2">
      <c r="B637" s="694"/>
      <c r="C637" s="694"/>
      <c r="D637" s="693"/>
    </row>
    <row r="638" spans="2:4" x14ac:dyDescent="0.2">
      <c r="B638" s="694"/>
      <c r="C638" s="694"/>
      <c r="D638" s="693"/>
    </row>
    <row r="639" spans="2:4" x14ac:dyDescent="0.2">
      <c r="B639" s="694"/>
      <c r="C639" s="694"/>
      <c r="D639" s="693"/>
    </row>
    <row r="640" spans="2:4" x14ac:dyDescent="0.2">
      <c r="B640" s="694"/>
      <c r="C640" s="694"/>
      <c r="D640" s="693"/>
    </row>
    <row r="641" spans="2:4" x14ac:dyDescent="0.2">
      <c r="B641" s="694"/>
      <c r="C641" s="694"/>
      <c r="D641" s="693"/>
    </row>
    <row r="642" spans="2:4" x14ac:dyDescent="0.2">
      <c r="B642" s="694"/>
      <c r="C642" s="694"/>
      <c r="D642" s="693"/>
    </row>
    <row r="643" spans="2:4" x14ac:dyDescent="0.2">
      <c r="B643" s="694"/>
      <c r="C643" s="694"/>
      <c r="D643" s="693"/>
    </row>
    <row r="644" spans="2:4" x14ac:dyDescent="0.2">
      <c r="B644" s="694"/>
      <c r="C644" s="694"/>
      <c r="D644" s="693"/>
    </row>
    <row r="645" spans="2:4" x14ac:dyDescent="0.2">
      <c r="B645" s="694"/>
      <c r="C645" s="694"/>
      <c r="D645" s="693"/>
    </row>
    <row r="646" spans="2:4" x14ac:dyDescent="0.2">
      <c r="B646" s="694"/>
      <c r="C646" s="694"/>
      <c r="D646" s="693"/>
    </row>
    <row r="647" spans="2:4" x14ac:dyDescent="0.2">
      <c r="B647" s="694"/>
      <c r="C647" s="694"/>
      <c r="D647" s="693"/>
    </row>
    <row r="648" spans="2:4" x14ac:dyDescent="0.2">
      <c r="B648" s="694"/>
      <c r="C648" s="694"/>
      <c r="D648" s="693"/>
    </row>
    <row r="649" spans="2:4" x14ac:dyDescent="0.2">
      <c r="B649" s="694"/>
      <c r="C649" s="694"/>
      <c r="D649" s="693"/>
    </row>
    <row r="650" spans="2:4" x14ac:dyDescent="0.2">
      <c r="B650" s="694"/>
      <c r="C650" s="694"/>
      <c r="D650" s="693"/>
    </row>
    <row r="651" spans="2:4" x14ac:dyDescent="0.2">
      <c r="B651" s="694"/>
      <c r="C651" s="694"/>
      <c r="D651" s="693"/>
    </row>
    <row r="652" spans="2:4" x14ac:dyDescent="0.2">
      <c r="B652" s="694"/>
      <c r="C652" s="694"/>
      <c r="D652" s="693"/>
    </row>
    <row r="653" spans="2:4" x14ac:dyDescent="0.2">
      <c r="B653" s="694"/>
      <c r="C653" s="694"/>
      <c r="D653" s="693"/>
    </row>
    <row r="654" spans="2:4" x14ac:dyDescent="0.2">
      <c r="B654" s="694"/>
      <c r="C654" s="694"/>
      <c r="D654" s="693"/>
    </row>
    <row r="655" spans="2:4" x14ac:dyDescent="0.2">
      <c r="B655" s="694"/>
      <c r="C655" s="694"/>
      <c r="D655" s="693"/>
    </row>
    <row r="656" spans="2:4" x14ac:dyDescent="0.2">
      <c r="B656" s="694"/>
      <c r="C656" s="694"/>
      <c r="D656" s="693"/>
    </row>
    <row r="657" spans="2:4" x14ac:dyDescent="0.2">
      <c r="B657" s="694"/>
      <c r="C657" s="694"/>
      <c r="D657" s="693"/>
    </row>
    <row r="658" spans="2:4" x14ac:dyDescent="0.2">
      <c r="B658" s="694"/>
      <c r="C658" s="694"/>
      <c r="D658" s="693"/>
    </row>
    <row r="659" spans="2:4" x14ac:dyDescent="0.2">
      <c r="B659" s="694"/>
      <c r="C659" s="694"/>
      <c r="D659" s="693"/>
    </row>
    <row r="660" spans="2:4" x14ac:dyDescent="0.2">
      <c r="B660" s="694"/>
      <c r="C660" s="694"/>
      <c r="D660" s="693"/>
    </row>
    <row r="661" spans="2:4" x14ac:dyDescent="0.2">
      <c r="B661" s="694"/>
      <c r="C661" s="694"/>
      <c r="D661" s="693"/>
    </row>
    <row r="662" spans="2:4" x14ac:dyDescent="0.2">
      <c r="B662" s="694"/>
      <c r="C662" s="694"/>
      <c r="D662" s="693"/>
    </row>
    <row r="663" spans="2:4" x14ac:dyDescent="0.2">
      <c r="B663" s="694"/>
      <c r="C663" s="694"/>
      <c r="D663" s="693"/>
    </row>
    <row r="664" spans="2:4" x14ac:dyDescent="0.2">
      <c r="B664" s="694"/>
      <c r="C664" s="694"/>
      <c r="D664" s="693"/>
    </row>
    <row r="665" spans="2:4" x14ac:dyDescent="0.2">
      <c r="B665" s="694"/>
      <c r="C665" s="694"/>
      <c r="D665" s="693"/>
    </row>
    <row r="666" spans="2:4" x14ac:dyDescent="0.2">
      <c r="B666" s="694"/>
      <c r="C666" s="694"/>
      <c r="D666" s="693"/>
    </row>
    <row r="667" spans="2:4" x14ac:dyDescent="0.2">
      <c r="B667" s="694"/>
      <c r="C667" s="694"/>
      <c r="D667" s="693"/>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356"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628</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627</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243141627.94999939</v>
      </c>
      <c r="D9" s="289">
        <v>133173094.11269997</v>
      </c>
      <c r="E9" s="289">
        <v>376314722.06269938</v>
      </c>
      <c r="F9" s="290">
        <v>5674445.1000000034</v>
      </c>
      <c r="G9" s="290">
        <v>2422617.0112499995</v>
      </c>
      <c r="H9" s="179">
        <v>-5.4785872684272041E-2</v>
      </c>
      <c r="I9" s="20"/>
    </row>
    <row r="10" spans="1:9" ht="10.5" customHeight="1" x14ac:dyDescent="0.2">
      <c r="B10" s="16" t="s">
        <v>387</v>
      </c>
      <c r="C10" s="289">
        <v>8512.7647280000147</v>
      </c>
      <c r="D10" s="289">
        <v>31771.490400000013</v>
      </c>
      <c r="E10" s="289">
        <v>40284.255128000026</v>
      </c>
      <c r="F10" s="290">
        <v>3951.6620000000016</v>
      </c>
      <c r="G10" s="290">
        <v>159.0472</v>
      </c>
      <c r="H10" s="179"/>
      <c r="I10" s="20"/>
    </row>
    <row r="11" spans="1:9" ht="10.5" customHeight="1" x14ac:dyDescent="0.2">
      <c r="B11" s="16" t="s">
        <v>100</v>
      </c>
      <c r="C11" s="289">
        <v>7474335.679999996</v>
      </c>
      <c r="D11" s="289">
        <v>35205977.178210013</v>
      </c>
      <c r="E11" s="289">
        <v>42680312.858210012</v>
      </c>
      <c r="F11" s="290">
        <v>14851.45</v>
      </c>
      <c r="G11" s="290">
        <v>140678</v>
      </c>
      <c r="H11" s="179">
        <v>-0.15104639933636665</v>
      </c>
      <c r="I11" s="20"/>
    </row>
    <row r="12" spans="1:9" ht="10.5" customHeight="1" x14ac:dyDescent="0.2">
      <c r="B12" s="16" t="s">
        <v>388</v>
      </c>
      <c r="C12" s="289">
        <v>11451.505272</v>
      </c>
      <c r="D12" s="289">
        <v>42739.509600000012</v>
      </c>
      <c r="E12" s="289">
        <v>54191.014872000007</v>
      </c>
      <c r="F12" s="290">
        <v>5315.8379999999979</v>
      </c>
      <c r="G12" s="290">
        <v>213.95279999999997</v>
      </c>
      <c r="H12" s="179"/>
      <c r="I12" s="20"/>
    </row>
    <row r="13" spans="1:9" ht="10.5" customHeight="1" x14ac:dyDescent="0.2">
      <c r="B13" s="16" t="s">
        <v>340</v>
      </c>
      <c r="C13" s="289">
        <v>20404305.249999974</v>
      </c>
      <c r="D13" s="289">
        <v>16984493.379999992</v>
      </c>
      <c r="E13" s="289">
        <v>37388798.629999958</v>
      </c>
      <c r="F13" s="290">
        <v>1918932.9500000007</v>
      </c>
      <c r="G13" s="290">
        <v>199120.87000000002</v>
      </c>
      <c r="H13" s="179">
        <v>-7.5472118828970647E-2</v>
      </c>
      <c r="I13" s="20"/>
    </row>
    <row r="14" spans="1:9" ht="10.5" customHeight="1" x14ac:dyDescent="0.2">
      <c r="B14" s="340" t="s">
        <v>90</v>
      </c>
      <c r="C14" s="289">
        <v>20335006.249999974</v>
      </c>
      <c r="D14" s="289">
        <v>16684123.319999989</v>
      </c>
      <c r="E14" s="289">
        <v>37019129.569999956</v>
      </c>
      <c r="F14" s="290">
        <v>1635625.3800000008</v>
      </c>
      <c r="G14" s="290">
        <v>198649.75</v>
      </c>
      <c r="H14" s="179">
        <v>-7.520878213461013E-2</v>
      </c>
      <c r="I14" s="20"/>
    </row>
    <row r="15" spans="1:9" ht="10.5" customHeight="1" x14ac:dyDescent="0.2">
      <c r="B15" s="33" t="s">
        <v>304</v>
      </c>
      <c r="C15" s="289">
        <v>1305172.6400000011</v>
      </c>
      <c r="D15" s="289">
        <v>522942.4000000002</v>
      </c>
      <c r="E15" s="289">
        <v>1828115.0400000012</v>
      </c>
      <c r="F15" s="290">
        <v>92499.08</v>
      </c>
      <c r="G15" s="290">
        <v>11521.080000000002</v>
      </c>
      <c r="H15" s="179">
        <v>1.0020560865360295E-3</v>
      </c>
      <c r="I15" s="20"/>
    </row>
    <row r="16" spans="1:9" ht="10.5" customHeight="1" x14ac:dyDescent="0.2">
      <c r="B16" s="33" t="s">
        <v>305</v>
      </c>
      <c r="C16" s="289">
        <v>150.68</v>
      </c>
      <c r="D16" s="289">
        <v>131.36000000000001</v>
      </c>
      <c r="E16" s="289">
        <v>282.04000000000002</v>
      </c>
      <c r="F16" s="290">
        <v>131.36000000000001</v>
      </c>
      <c r="G16" s="290"/>
      <c r="H16" s="179">
        <v>-0.42963457299439822</v>
      </c>
      <c r="I16" s="20"/>
    </row>
    <row r="17" spans="2:9" ht="10.5" customHeight="1" x14ac:dyDescent="0.2">
      <c r="B17" s="33" t="s">
        <v>306</v>
      </c>
      <c r="C17" s="289">
        <v>601.43999999999994</v>
      </c>
      <c r="D17" s="289">
        <v>20085.460000000006</v>
      </c>
      <c r="E17" s="289">
        <v>20686.900000000005</v>
      </c>
      <c r="F17" s="290">
        <v>15298.840000000004</v>
      </c>
      <c r="G17" s="290"/>
      <c r="H17" s="179">
        <v>0.19670149132854364</v>
      </c>
      <c r="I17" s="20"/>
    </row>
    <row r="18" spans="2:9" ht="10.5" customHeight="1" x14ac:dyDescent="0.2">
      <c r="B18" s="33" t="s">
        <v>307</v>
      </c>
      <c r="C18" s="289">
        <v>7058595.5999999838</v>
      </c>
      <c r="D18" s="289">
        <v>5855311.6500000032</v>
      </c>
      <c r="E18" s="289">
        <v>12913907.249999989</v>
      </c>
      <c r="F18" s="290">
        <v>267732.51999999979</v>
      </c>
      <c r="G18" s="290">
        <v>69789.98</v>
      </c>
      <c r="H18" s="179">
        <v>-0.20554496525430166</v>
      </c>
      <c r="I18" s="20"/>
    </row>
    <row r="19" spans="2:9" ht="10.5" customHeight="1" x14ac:dyDescent="0.2">
      <c r="B19" s="33" t="s">
        <v>308</v>
      </c>
      <c r="C19" s="289">
        <v>549809.72999999882</v>
      </c>
      <c r="D19" s="289">
        <v>37555.990000000034</v>
      </c>
      <c r="E19" s="289">
        <v>587365.71999999881</v>
      </c>
      <c r="F19" s="290">
        <v>4621.2500000000009</v>
      </c>
      <c r="G19" s="290">
        <v>4080.58</v>
      </c>
      <c r="H19" s="179">
        <v>6.3126734310859245E-2</v>
      </c>
      <c r="I19" s="20"/>
    </row>
    <row r="20" spans="2:9" ht="10.5" customHeight="1" x14ac:dyDescent="0.2">
      <c r="B20" s="33" t="s">
        <v>309</v>
      </c>
      <c r="C20" s="289">
        <v>11420676.159999989</v>
      </c>
      <c r="D20" s="289">
        <v>10248096.459999986</v>
      </c>
      <c r="E20" s="289">
        <v>21668772.619999975</v>
      </c>
      <c r="F20" s="290">
        <v>1255342.330000001</v>
      </c>
      <c r="G20" s="290">
        <v>113258.11</v>
      </c>
      <c r="H20" s="179">
        <v>1.3596293397609927E-2</v>
      </c>
      <c r="I20" s="20"/>
    </row>
    <row r="21" spans="2:9" ht="10.5" customHeight="1" x14ac:dyDescent="0.2">
      <c r="B21" s="33" t="s">
        <v>89</v>
      </c>
      <c r="C21" s="289">
        <v>69298.999999999942</v>
      </c>
      <c r="D21" s="289">
        <v>300370.05999999994</v>
      </c>
      <c r="E21" s="289">
        <v>369669.05999999988</v>
      </c>
      <c r="F21" s="290">
        <v>283307.56999999995</v>
      </c>
      <c r="G21" s="290">
        <v>471.12</v>
      </c>
      <c r="H21" s="179">
        <v>-0.10110455945670982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232670996.46459985</v>
      </c>
      <c r="E24" s="289">
        <v>232670996.46459985</v>
      </c>
      <c r="F24" s="290"/>
      <c r="G24" s="290"/>
      <c r="H24" s="179">
        <v>5.3024915835902853E-2</v>
      </c>
      <c r="I24" s="20"/>
    </row>
    <row r="25" spans="2:9" ht="10.5" customHeight="1" x14ac:dyDescent="0.2">
      <c r="B25" s="16" t="s">
        <v>96</v>
      </c>
      <c r="C25" s="289"/>
      <c r="D25" s="289"/>
      <c r="E25" s="289"/>
      <c r="F25" s="290"/>
      <c r="G25" s="290"/>
      <c r="H25" s="179"/>
      <c r="I25" s="20"/>
    </row>
    <row r="26" spans="2:9" ht="10.5" customHeight="1" x14ac:dyDescent="0.2">
      <c r="B26" s="16" t="s">
        <v>91</v>
      </c>
      <c r="C26" s="289">
        <v>781473.91</v>
      </c>
      <c r="D26" s="289">
        <v>364555.52000000002</v>
      </c>
      <c r="E26" s="289">
        <v>1146029.43</v>
      </c>
      <c r="F26" s="290">
        <v>11193.220000000001</v>
      </c>
      <c r="G26" s="290">
        <v>6612</v>
      </c>
      <c r="H26" s="179">
        <v>-7.3020715442240203E-5</v>
      </c>
      <c r="I26" s="34"/>
    </row>
    <row r="27" spans="2:9" ht="10.5" customHeight="1" x14ac:dyDescent="0.2">
      <c r="B27" s="16" t="s">
        <v>252</v>
      </c>
      <c r="C27" s="289"/>
      <c r="D27" s="289"/>
      <c r="E27" s="289"/>
      <c r="F27" s="290"/>
      <c r="G27" s="290"/>
      <c r="H27" s="179"/>
      <c r="I27" s="34"/>
    </row>
    <row r="28" spans="2:9" ht="10.5" customHeight="1" x14ac:dyDescent="0.2">
      <c r="B28" s="16" t="s">
        <v>95</v>
      </c>
      <c r="C28" s="289">
        <v>20279.539999999986</v>
      </c>
      <c r="D28" s="289">
        <v>74478.920000000013</v>
      </c>
      <c r="E28" s="289">
        <v>94758.46</v>
      </c>
      <c r="F28" s="290">
        <v>94758.46</v>
      </c>
      <c r="G28" s="290">
        <v>297.36</v>
      </c>
      <c r="H28" s="179">
        <v>-0.34193512274887228</v>
      </c>
      <c r="I28" s="34"/>
    </row>
    <row r="29" spans="2:9" ht="10.5" customHeight="1" x14ac:dyDescent="0.2">
      <c r="B29" s="16" t="s">
        <v>381</v>
      </c>
      <c r="C29" s="289">
        <v>6029146.7500000019</v>
      </c>
      <c r="D29" s="289">
        <v>3415054.0725000002</v>
      </c>
      <c r="E29" s="289">
        <v>9444200.8225000016</v>
      </c>
      <c r="F29" s="290">
        <v>35</v>
      </c>
      <c r="G29" s="290">
        <v>69092.459999999992</v>
      </c>
      <c r="H29" s="179">
        <v>-9.2490216468930964E-2</v>
      </c>
      <c r="I29" s="34"/>
    </row>
    <row r="30" spans="2:9" ht="10.5" customHeight="1" x14ac:dyDescent="0.2">
      <c r="B30" s="16" t="s">
        <v>441</v>
      </c>
      <c r="C30" s="289"/>
      <c r="D30" s="289">
        <v>6133354.1167940004</v>
      </c>
      <c r="E30" s="289">
        <v>6133354.1167940004</v>
      </c>
      <c r="F30" s="290"/>
      <c r="G30" s="290"/>
      <c r="H30" s="179">
        <v>0.44901446850526527</v>
      </c>
      <c r="I30" s="34"/>
    </row>
    <row r="31" spans="2:9" ht="10.5" customHeight="1" x14ac:dyDescent="0.2">
      <c r="B31" s="16" t="s">
        <v>346</v>
      </c>
      <c r="C31" s="289"/>
      <c r="D31" s="289">
        <v>69</v>
      </c>
      <c r="E31" s="289">
        <v>69</v>
      </c>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25206934.347000014</v>
      </c>
      <c r="E34" s="289">
        <v>25206934.347000014</v>
      </c>
      <c r="F34" s="290"/>
      <c r="G34" s="290"/>
      <c r="H34" s="179"/>
      <c r="I34" s="34"/>
    </row>
    <row r="35" spans="1:11" ht="10.5" customHeight="1" x14ac:dyDescent="0.2">
      <c r="B35" s="16" t="s">
        <v>487</v>
      </c>
      <c r="C35" s="289"/>
      <c r="D35" s="289">
        <v>2419594.5572000011</v>
      </c>
      <c r="E35" s="289">
        <v>2419594.5572000011</v>
      </c>
      <c r="F35" s="290"/>
      <c r="G35" s="290"/>
      <c r="H35" s="179">
        <v>0.13740849812331279</v>
      </c>
      <c r="I35" s="34"/>
    </row>
    <row r="36" spans="1:11" ht="10.5" customHeight="1" x14ac:dyDescent="0.2">
      <c r="B36" s="16" t="s">
        <v>420</v>
      </c>
      <c r="C36" s="289"/>
      <c r="D36" s="289">
        <v>2197744.4030599999</v>
      </c>
      <c r="E36" s="289">
        <v>2197744.4030599999</v>
      </c>
      <c r="F36" s="290"/>
      <c r="G36" s="290"/>
      <c r="H36" s="179">
        <v>-7.6610971339312828E-2</v>
      </c>
      <c r="I36" s="34"/>
    </row>
    <row r="37" spans="1:11" ht="10.5" customHeight="1" x14ac:dyDescent="0.2">
      <c r="B37" s="574" t="s">
        <v>448</v>
      </c>
      <c r="C37" s="289"/>
      <c r="D37" s="289">
        <v>1773</v>
      </c>
      <c r="E37" s="289">
        <v>1773</v>
      </c>
      <c r="F37" s="290"/>
      <c r="G37" s="290"/>
      <c r="H37" s="179"/>
      <c r="I37" s="34"/>
    </row>
    <row r="38" spans="1:11" ht="10.5" hidden="1" customHeight="1" x14ac:dyDescent="0.2">
      <c r="B38" s="574"/>
      <c r="C38" s="289"/>
      <c r="D38" s="289"/>
      <c r="E38" s="289"/>
      <c r="F38" s="290"/>
      <c r="G38" s="290"/>
      <c r="H38" s="179"/>
      <c r="I38" s="34"/>
    </row>
    <row r="39" spans="1:11" ht="10.5" customHeight="1" x14ac:dyDescent="0.2">
      <c r="B39" s="16" t="s">
        <v>99</v>
      </c>
      <c r="C39" s="289">
        <v>101808.36</v>
      </c>
      <c r="D39" s="289">
        <v>257571.21190700008</v>
      </c>
      <c r="E39" s="289">
        <v>359379.57190700003</v>
      </c>
      <c r="F39" s="290">
        <v>102506</v>
      </c>
      <c r="G39" s="290">
        <v>1589.1826879999999</v>
      </c>
      <c r="H39" s="179">
        <v>-0.14246646179126454</v>
      </c>
      <c r="I39" s="34"/>
    </row>
    <row r="40" spans="1:11" ht="10.5" customHeight="1" x14ac:dyDescent="0.2">
      <c r="B40" s="16" t="s">
        <v>283</v>
      </c>
      <c r="C40" s="289"/>
      <c r="D40" s="289">
        <v>-415969</v>
      </c>
      <c r="E40" s="289">
        <v>-415969</v>
      </c>
      <c r="F40" s="290">
        <v>-24</v>
      </c>
      <c r="G40" s="290">
        <v>-3240</v>
      </c>
      <c r="H40" s="179">
        <v>0.1338506912643378</v>
      </c>
      <c r="I40" s="34"/>
    </row>
    <row r="41" spans="1:11" s="28" customFormat="1" ht="10.5" customHeight="1" x14ac:dyDescent="0.2">
      <c r="A41" s="24"/>
      <c r="B41" s="16" t="s">
        <v>279</v>
      </c>
      <c r="C41" s="289">
        <v>53</v>
      </c>
      <c r="D41" s="289">
        <v>-14351823</v>
      </c>
      <c r="E41" s="289">
        <v>-14351770</v>
      </c>
      <c r="F41" s="290">
        <v>-3090</v>
      </c>
      <c r="G41" s="290">
        <v>-102228</v>
      </c>
      <c r="H41" s="179">
        <v>-0.11223407382746853</v>
      </c>
      <c r="I41" s="36"/>
      <c r="J41" s="5"/>
    </row>
    <row r="42" spans="1:11" s="28" customFormat="1" ht="10.5" customHeight="1" x14ac:dyDescent="0.2">
      <c r="A42" s="24"/>
      <c r="B42" s="35" t="s">
        <v>101</v>
      </c>
      <c r="C42" s="291">
        <v>277972994.70999938</v>
      </c>
      <c r="D42" s="291">
        <v>443412409.28397089</v>
      </c>
      <c r="E42" s="291">
        <v>721385403.99397016</v>
      </c>
      <c r="F42" s="292">
        <v>7822875.6800000044</v>
      </c>
      <c r="G42" s="292">
        <v>2734911.8839379987</v>
      </c>
      <c r="H42" s="178">
        <v>9.7006782261512825E-3</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257711411.31000015</v>
      </c>
      <c r="D45" s="289">
        <v>444375734.35999972</v>
      </c>
      <c r="E45" s="289">
        <v>702087145.66999984</v>
      </c>
      <c r="F45" s="290">
        <v>176805030.38999999</v>
      </c>
      <c r="G45" s="290">
        <v>4063331.8900000006</v>
      </c>
      <c r="H45" s="179">
        <v>-4.3439515872083168E-2</v>
      </c>
      <c r="I45" s="20"/>
    </row>
    <row r="46" spans="1:11" ht="10.5" customHeight="1" x14ac:dyDescent="0.2">
      <c r="B46" s="33" t="s">
        <v>106</v>
      </c>
      <c r="C46" s="289">
        <v>257383291.80000013</v>
      </c>
      <c r="D46" s="289">
        <v>442484037.13999981</v>
      </c>
      <c r="E46" s="289">
        <v>699867328.93999982</v>
      </c>
      <c r="F46" s="290">
        <v>175092462.94</v>
      </c>
      <c r="G46" s="290">
        <v>4050542.54</v>
      </c>
      <c r="H46" s="179">
        <v>-4.3047966227280132E-2</v>
      </c>
      <c r="I46" s="34"/>
    </row>
    <row r="47" spans="1:11" ht="10.5" customHeight="1" x14ac:dyDescent="0.2">
      <c r="B47" s="33" t="s">
        <v>304</v>
      </c>
      <c r="C47" s="289">
        <v>6123395.9000000022</v>
      </c>
      <c r="D47" s="289">
        <v>92664978.050000042</v>
      </c>
      <c r="E47" s="289">
        <v>98788373.950000033</v>
      </c>
      <c r="F47" s="290">
        <v>71564642.220000044</v>
      </c>
      <c r="G47" s="290">
        <v>623104.30000000005</v>
      </c>
      <c r="H47" s="179">
        <v>-3.905885157246658E-2</v>
      </c>
      <c r="I47" s="34"/>
    </row>
    <row r="48" spans="1:11" ht="10.5" customHeight="1" x14ac:dyDescent="0.2">
      <c r="B48" s="33" t="s">
        <v>305</v>
      </c>
      <c r="C48" s="289">
        <v>19656.589999999993</v>
      </c>
      <c r="D48" s="289">
        <v>28838.51</v>
      </c>
      <c r="E48" s="289">
        <v>48495.099999999991</v>
      </c>
      <c r="F48" s="290">
        <v>43523.509999999987</v>
      </c>
      <c r="G48" s="290">
        <v>140.65</v>
      </c>
      <c r="H48" s="179">
        <v>-0.24063712754576694</v>
      </c>
      <c r="I48" s="34"/>
    </row>
    <row r="49" spans="2:9" ht="10.5" customHeight="1" x14ac:dyDescent="0.2">
      <c r="B49" s="33" t="s">
        <v>306</v>
      </c>
      <c r="C49" s="289">
        <v>278401.51999999979</v>
      </c>
      <c r="D49" s="289">
        <v>37737289.089999981</v>
      </c>
      <c r="E49" s="289">
        <v>38015690.609999977</v>
      </c>
      <c r="F49" s="290">
        <v>36727546.419999979</v>
      </c>
      <c r="G49" s="290">
        <v>238057.48</v>
      </c>
      <c r="H49" s="179">
        <v>-3.9193939298059255E-2</v>
      </c>
      <c r="I49" s="34"/>
    </row>
    <row r="50" spans="2:9" ht="10.5" customHeight="1" x14ac:dyDescent="0.2">
      <c r="B50" s="33" t="s">
        <v>307</v>
      </c>
      <c r="C50" s="289">
        <v>62651958.800000101</v>
      </c>
      <c r="D50" s="289">
        <v>47624069.349999882</v>
      </c>
      <c r="E50" s="289">
        <v>110276028.14999999</v>
      </c>
      <c r="F50" s="290">
        <v>3551525.5099999961</v>
      </c>
      <c r="G50" s="290">
        <v>700882.01000000013</v>
      </c>
      <c r="H50" s="179">
        <v>-5.5775995538879686E-2</v>
      </c>
      <c r="I50" s="34"/>
    </row>
    <row r="51" spans="2:9" ht="10.5" customHeight="1" x14ac:dyDescent="0.2">
      <c r="B51" s="33" t="s">
        <v>308</v>
      </c>
      <c r="C51" s="289">
        <v>90341828.960000053</v>
      </c>
      <c r="D51" s="289">
        <v>71449313.079999983</v>
      </c>
      <c r="E51" s="289">
        <v>161791142.04000002</v>
      </c>
      <c r="F51" s="290">
        <v>15492190.460000027</v>
      </c>
      <c r="G51" s="290">
        <v>888091.61999999988</v>
      </c>
      <c r="H51" s="179">
        <v>-5.8848636965529E-2</v>
      </c>
      <c r="I51" s="34"/>
    </row>
    <row r="52" spans="2:9" ht="10.5" customHeight="1" x14ac:dyDescent="0.2">
      <c r="B52" s="33" t="s">
        <v>309</v>
      </c>
      <c r="C52" s="289">
        <v>97968050.029999971</v>
      </c>
      <c r="D52" s="289">
        <v>192979549.05999985</v>
      </c>
      <c r="E52" s="289">
        <v>290947599.08999985</v>
      </c>
      <c r="F52" s="290">
        <v>47713034.819999941</v>
      </c>
      <c r="G52" s="290">
        <v>1600266.48</v>
      </c>
      <c r="H52" s="179">
        <v>-3.0880842311492906E-2</v>
      </c>
      <c r="I52" s="34"/>
    </row>
    <row r="53" spans="2:9" ht="10.5" customHeight="1" x14ac:dyDescent="0.2">
      <c r="B53" s="33" t="s">
        <v>105</v>
      </c>
      <c r="C53" s="289">
        <v>328119.51000000042</v>
      </c>
      <c r="D53" s="289">
        <v>1891697.2200000002</v>
      </c>
      <c r="E53" s="289">
        <v>2219816.7300000009</v>
      </c>
      <c r="F53" s="290">
        <v>1712567.4500000002</v>
      </c>
      <c r="G53" s="290">
        <v>12789.350000000002</v>
      </c>
      <c r="H53" s="179">
        <v>-0.15273774467075274</v>
      </c>
      <c r="I53" s="34"/>
    </row>
    <row r="54" spans="2:9" ht="10.5" customHeight="1" x14ac:dyDescent="0.2">
      <c r="B54" s="16" t="s">
        <v>22</v>
      </c>
      <c r="C54" s="289">
        <v>132243387.69999947</v>
      </c>
      <c r="D54" s="289">
        <v>77828891.793349966</v>
      </c>
      <c r="E54" s="289">
        <v>210072279.49334943</v>
      </c>
      <c r="F54" s="290">
        <v>11961737.09999999</v>
      </c>
      <c r="G54" s="290">
        <v>951668.3737499998</v>
      </c>
      <c r="H54" s="179">
        <v>-6.4118802276803555E-2</v>
      </c>
      <c r="I54" s="34"/>
    </row>
    <row r="55" spans="2:9" ht="10.5" customHeight="1" x14ac:dyDescent="0.2">
      <c r="B55" s="16" t="s">
        <v>387</v>
      </c>
      <c r="C55" s="289">
        <v>98915.714954999945</v>
      </c>
      <c r="D55" s="289">
        <v>233585.0648909999</v>
      </c>
      <c r="E55" s="289">
        <v>332500.77984599979</v>
      </c>
      <c r="F55" s="290">
        <v>51609.885899999987</v>
      </c>
      <c r="G55" s="290">
        <v>1399.4357999999995</v>
      </c>
      <c r="H55" s="179">
        <v>-0.21270150140174116</v>
      </c>
      <c r="I55" s="34"/>
    </row>
    <row r="56" spans="2:9" ht="10.5" customHeight="1" x14ac:dyDescent="0.2">
      <c r="B56" s="16" t="s">
        <v>107</v>
      </c>
      <c r="C56" s="289"/>
      <c r="D56" s="289">
        <v>166687610.81999987</v>
      </c>
      <c r="E56" s="289">
        <v>166687610.81999987</v>
      </c>
      <c r="F56" s="290">
        <v>165521309.21999988</v>
      </c>
      <c r="G56" s="290">
        <v>860991.88</v>
      </c>
      <c r="H56" s="179">
        <v>1.030093615705896E-2</v>
      </c>
      <c r="I56" s="34"/>
    </row>
    <row r="57" spans="2:9" ht="10.5" customHeight="1" x14ac:dyDescent="0.2">
      <c r="B57" s="33" t="s">
        <v>110</v>
      </c>
      <c r="C57" s="289"/>
      <c r="D57" s="289">
        <v>48411182.849999987</v>
      </c>
      <c r="E57" s="289">
        <v>48411182.849999987</v>
      </c>
      <c r="F57" s="290">
        <v>48411182.849999987</v>
      </c>
      <c r="G57" s="290">
        <v>254457.57000000009</v>
      </c>
      <c r="H57" s="179">
        <v>-3.4120493189097045E-3</v>
      </c>
      <c r="I57" s="34"/>
    </row>
    <row r="58" spans="2:9" ht="10.5" customHeight="1" x14ac:dyDescent="0.2">
      <c r="B58" s="33" t="s">
        <v>109</v>
      </c>
      <c r="C58" s="289"/>
      <c r="D58" s="289">
        <v>90303754.399999887</v>
      </c>
      <c r="E58" s="289">
        <v>90303754.399999887</v>
      </c>
      <c r="F58" s="290">
        <v>90303754.399999887</v>
      </c>
      <c r="G58" s="290">
        <v>460084.30999999994</v>
      </c>
      <c r="H58" s="179">
        <v>7.0350683883340093E-3</v>
      </c>
      <c r="I58" s="34"/>
    </row>
    <row r="59" spans="2:9" ht="10.5" customHeight="1" x14ac:dyDescent="0.2">
      <c r="B59" s="33" t="s">
        <v>112</v>
      </c>
      <c r="C59" s="289"/>
      <c r="D59" s="289">
        <v>27648671.969999999</v>
      </c>
      <c r="E59" s="289">
        <v>27648671.969999999</v>
      </c>
      <c r="F59" s="290">
        <v>26806371.969999999</v>
      </c>
      <c r="G59" s="290">
        <v>144950</v>
      </c>
      <c r="H59" s="179">
        <v>4.6358835817845279E-2</v>
      </c>
      <c r="I59" s="34"/>
    </row>
    <row r="60" spans="2:9" ht="10.5" customHeight="1" x14ac:dyDescent="0.2">
      <c r="B60" s="33" t="s">
        <v>111</v>
      </c>
      <c r="C60" s="289"/>
      <c r="D60" s="289">
        <v>324001.59999999998</v>
      </c>
      <c r="E60" s="289">
        <v>324001.59999999998</v>
      </c>
      <c r="F60" s="290"/>
      <c r="G60" s="290">
        <v>1500</v>
      </c>
      <c r="H60" s="179">
        <v>3.0048005086631635E-2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264546.68</v>
      </c>
      <c r="D63" s="289">
        <v>2445051.7099999995</v>
      </c>
      <c r="E63" s="289">
        <v>2709598.3899999992</v>
      </c>
      <c r="F63" s="290">
        <v>2614801.5899999994</v>
      </c>
      <c r="G63" s="290">
        <v>8371.0800000000017</v>
      </c>
      <c r="H63" s="179">
        <v>-0.13539112877138859</v>
      </c>
      <c r="I63" s="34"/>
    </row>
    <row r="64" spans="2:9" ht="10.5" customHeight="1" x14ac:dyDescent="0.2">
      <c r="B64" s="16" t="s">
        <v>381</v>
      </c>
      <c r="C64" s="289">
        <v>2535771.8500000038</v>
      </c>
      <c r="D64" s="289">
        <v>2814063.9949999959</v>
      </c>
      <c r="E64" s="289">
        <v>5349835.8450000007</v>
      </c>
      <c r="F64" s="290">
        <v>19019.2</v>
      </c>
      <c r="G64" s="290">
        <v>16878.03</v>
      </c>
      <c r="H64" s="179">
        <v>0.10675366192528335</v>
      </c>
      <c r="I64" s="34"/>
    </row>
    <row r="65" spans="1:10" ht="10.5" customHeight="1" x14ac:dyDescent="0.2">
      <c r="B65" s="16" t="s">
        <v>418</v>
      </c>
      <c r="C65" s="289"/>
      <c r="D65" s="289">
        <v>75178</v>
      </c>
      <c r="E65" s="289">
        <v>75178</v>
      </c>
      <c r="F65" s="290"/>
      <c r="G65" s="290">
        <v>2884</v>
      </c>
      <c r="H65" s="179">
        <v>-0.34238042958868542</v>
      </c>
      <c r="I65" s="34"/>
    </row>
    <row r="66" spans="1:10" ht="10.5" customHeight="1" x14ac:dyDescent="0.2">
      <c r="B66" s="16" t="s">
        <v>441</v>
      </c>
      <c r="C66" s="289"/>
      <c r="D66" s="289">
        <v>2617758.7652399996</v>
      </c>
      <c r="E66" s="289">
        <v>2617758.7652399996</v>
      </c>
      <c r="F66" s="290"/>
      <c r="G66" s="290"/>
      <c r="H66" s="179">
        <v>0.89972251745578324</v>
      </c>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26277.119999999984</v>
      </c>
      <c r="D70" s="289">
        <v>622266</v>
      </c>
      <c r="E70" s="289">
        <v>648543.11999999988</v>
      </c>
      <c r="F70" s="290"/>
      <c r="G70" s="290">
        <v>2457.4499999999998</v>
      </c>
      <c r="H70" s="179">
        <v>-0.21363977170564286</v>
      </c>
      <c r="I70" s="34"/>
    </row>
    <row r="71" spans="1:10" ht="10.5" customHeight="1" x14ac:dyDescent="0.2">
      <c r="B71" s="16" t="s">
        <v>92</v>
      </c>
      <c r="C71" s="289">
        <v>132204.65000000002</v>
      </c>
      <c r="D71" s="289">
        <v>19374.030000000002</v>
      </c>
      <c r="E71" s="289">
        <v>151578.68000000002</v>
      </c>
      <c r="F71" s="290">
        <v>733.26</v>
      </c>
      <c r="G71" s="290">
        <v>203.41000000000003</v>
      </c>
      <c r="H71" s="179">
        <v>-0.37762039268068948</v>
      </c>
      <c r="I71" s="34"/>
    </row>
    <row r="72" spans="1:10" ht="10.5" customHeight="1" x14ac:dyDescent="0.2">
      <c r="B72" s="16" t="s">
        <v>93</v>
      </c>
      <c r="C72" s="289">
        <v>237543.15</v>
      </c>
      <c r="D72" s="289">
        <v>38044.69</v>
      </c>
      <c r="E72" s="289">
        <v>275587.84000000003</v>
      </c>
      <c r="F72" s="290">
        <v>8656.7800000000007</v>
      </c>
      <c r="G72" s="290">
        <v>505.13</v>
      </c>
      <c r="H72" s="179">
        <v>-0.32173378008339326</v>
      </c>
      <c r="I72" s="34"/>
    </row>
    <row r="73" spans="1:10" ht="10.5" customHeight="1" x14ac:dyDescent="0.2">
      <c r="B73" s="16" t="s">
        <v>91</v>
      </c>
      <c r="C73" s="289">
        <v>93547.37000000001</v>
      </c>
      <c r="D73" s="289">
        <v>64482.8</v>
      </c>
      <c r="E73" s="289">
        <v>158030.17000000001</v>
      </c>
      <c r="F73" s="290">
        <v>1162.1299999999999</v>
      </c>
      <c r="G73" s="290">
        <v>493.12</v>
      </c>
      <c r="H73" s="179">
        <v>-3.7329792195526346E-2</v>
      </c>
      <c r="I73" s="34"/>
    </row>
    <row r="74" spans="1:10" s="28" customFormat="1" ht="10.5" customHeight="1" x14ac:dyDescent="0.2">
      <c r="A74" s="24"/>
      <c r="B74" s="16" t="s">
        <v>100</v>
      </c>
      <c r="C74" s="289">
        <v>72558.47</v>
      </c>
      <c r="D74" s="289">
        <v>154793.10007000001</v>
      </c>
      <c r="E74" s="289">
        <v>227351.57007000002</v>
      </c>
      <c r="F74" s="290">
        <v>2485.4399999999982</v>
      </c>
      <c r="G74" s="290">
        <v>865.95999999999992</v>
      </c>
      <c r="H74" s="179">
        <v>-8.5412618788934469E-2</v>
      </c>
      <c r="I74" s="27"/>
      <c r="J74" s="5"/>
    </row>
    <row r="75" spans="1:10" s="28" customFormat="1" ht="10.5" customHeight="1" x14ac:dyDescent="0.2">
      <c r="A75" s="24"/>
      <c r="B75" s="16" t="s">
        <v>388</v>
      </c>
      <c r="C75" s="289">
        <v>1029.4350450000002</v>
      </c>
      <c r="D75" s="289">
        <v>2430.9651089999993</v>
      </c>
      <c r="E75" s="289">
        <v>3460.400153999999</v>
      </c>
      <c r="F75" s="290">
        <v>537.11409999999989</v>
      </c>
      <c r="G75" s="290">
        <v>14.5642</v>
      </c>
      <c r="H75" s="179">
        <v>-0.21270150140174104</v>
      </c>
      <c r="I75" s="27"/>
      <c r="J75" s="5"/>
    </row>
    <row r="76" spans="1:10" ht="10.5" customHeight="1" x14ac:dyDescent="0.2">
      <c r="B76" s="16" t="s">
        <v>97</v>
      </c>
      <c r="C76" s="289"/>
      <c r="D76" s="289">
        <v>50</v>
      </c>
      <c r="E76" s="289">
        <v>50</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2357422.1707999976</v>
      </c>
      <c r="E78" s="289">
        <v>2357422.1707999976</v>
      </c>
      <c r="F78" s="290"/>
      <c r="G78" s="290"/>
      <c r="H78" s="179">
        <v>0.10463560951127882</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2250</v>
      </c>
      <c r="E80" s="289">
        <v>2250</v>
      </c>
      <c r="F80" s="290">
        <v>2250</v>
      </c>
      <c r="G80" s="290"/>
      <c r="H80" s="179">
        <v>-0.53125</v>
      </c>
      <c r="I80" s="34"/>
    </row>
    <row r="81" spans="1:11" ht="10.5" customHeight="1" x14ac:dyDescent="0.2">
      <c r="B81" s="16" t="s">
        <v>489</v>
      </c>
      <c r="C81" s="289"/>
      <c r="D81" s="289">
        <v>151368.20685000008</v>
      </c>
      <c r="E81" s="289">
        <v>151368.20685000008</v>
      </c>
      <c r="F81" s="290"/>
      <c r="G81" s="290"/>
      <c r="H81" s="179"/>
      <c r="I81" s="34"/>
    </row>
    <row r="82" spans="1:11" ht="10.5" customHeight="1" x14ac:dyDescent="0.2">
      <c r="B82" s="268" t="s">
        <v>487</v>
      </c>
      <c r="C82" s="289"/>
      <c r="D82" s="289">
        <v>15074.104000000001</v>
      </c>
      <c r="E82" s="289">
        <v>15074.104000000001</v>
      </c>
      <c r="F82" s="290"/>
      <c r="G82" s="290"/>
      <c r="H82" s="179">
        <v>-0.24250215981375556</v>
      </c>
      <c r="I82" s="34"/>
    </row>
    <row r="83" spans="1:11" ht="10.5" customHeight="1" x14ac:dyDescent="0.2">
      <c r="B83" s="16" t="s">
        <v>420</v>
      </c>
      <c r="C83" s="289"/>
      <c r="D83" s="289">
        <v>1183507.9157000002</v>
      </c>
      <c r="E83" s="289">
        <v>1183507.9157000002</v>
      </c>
      <c r="F83" s="290"/>
      <c r="G83" s="290"/>
      <c r="H83" s="179">
        <v>0.30582244401764358</v>
      </c>
      <c r="I83" s="34"/>
    </row>
    <row r="84" spans="1:11" ht="10.5" customHeight="1" x14ac:dyDescent="0.2">
      <c r="B84" s="574" t="s">
        <v>447</v>
      </c>
      <c r="C84" s="289"/>
      <c r="D84" s="289"/>
      <c r="E84" s="289"/>
      <c r="F84" s="290"/>
      <c r="G84" s="290"/>
      <c r="H84" s="179"/>
      <c r="I84" s="34"/>
    </row>
    <row r="85" spans="1:11" ht="10.5" hidden="1" customHeight="1" x14ac:dyDescent="0.2">
      <c r="B85" s="574"/>
      <c r="C85" s="289"/>
      <c r="D85" s="289"/>
      <c r="E85" s="289"/>
      <c r="F85" s="290"/>
      <c r="G85" s="290"/>
      <c r="H85" s="179"/>
      <c r="I85" s="34"/>
    </row>
    <row r="86" spans="1:11" ht="10.5" customHeight="1" x14ac:dyDescent="0.2">
      <c r="B86" s="16" t="s">
        <v>99</v>
      </c>
      <c r="C86" s="289">
        <v>368956.74000000028</v>
      </c>
      <c r="D86" s="289">
        <v>249208.88564900015</v>
      </c>
      <c r="E86" s="289">
        <v>618165.6256490004</v>
      </c>
      <c r="F86" s="290">
        <v>39302.15043500001</v>
      </c>
      <c r="G86" s="290">
        <v>2169.636219</v>
      </c>
      <c r="H86" s="179">
        <v>-6.2589515336131996E-2</v>
      </c>
      <c r="I86" s="34"/>
    </row>
    <row r="87" spans="1:11" ht="10.5" customHeight="1" x14ac:dyDescent="0.2">
      <c r="B87" s="16" t="s">
        <v>283</v>
      </c>
      <c r="C87" s="289"/>
      <c r="D87" s="289">
        <v>-2454048</v>
      </c>
      <c r="E87" s="289">
        <v>-2454048</v>
      </c>
      <c r="F87" s="290">
        <v>-17016</v>
      </c>
      <c r="G87" s="290">
        <v>-15240</v>
      </c>
      <c r="H87" s="179">
        <v>-2.4785230434689276E-2</v>
      </c>
      <c r="I87" s="34"/>
    </row>
    <row r="88" spans="1:11" ht="10.5" customHeight="1" x14ac:dyDescent="0.2">
      <c r="B88" s="16" t="s">
        <v>279</v>
      </c>
      <c r="C88" s="289">
        <v>27.4</v>
      </c>
      <c r="D88" s="289">
        <v>-14425905</v>
      </c>
      <c r="E88" s="289">
        <v>-14425877.6</v>
      </c>
      <c r="F88" s="290">
        <v>-53923</v>
      </c>
      <c r="G88" s="290">
        <v>-79099</v>
      </c>
      <c r="H88" s="179">
        <v>-7.4975785237025638E-2</v>
      </c>
      <c r="I88" s="20"/>
    </row>
    <row r="89" spans="1:11" s="28" customFormat="1" ht="15.75" customHeight="1" x14ac:dyDescent="0.2">
      <c r="A89" s="24"/>
      <c r="B89" s="35" t="s">
        <v>108</v>
      </c>
      <c r="C89" s="291">
        <v>393786177.58999956</v>
      </c>
      <c r="D89" s="291">
        <v>685058194.37665856</v>
      </c>
      <c r="E89" s="291">
        <v>1078844371.9666584</v>
      </c>
      <c r="F89" s="292">
        <v>356957695.26043487</v>
      </c>
      <c r="G89" s="292">
        <v>5817894.959969</v>
      </c>
      <c r="H89" s="178">
        <v>-3.7464220821857852E-2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375385015.64999884</v>
      </c>
      <c r="D92" s="289">
        <v>211001985.90604997</v>
      </c>
      <c r="E92" s="289">
        <v>586387001.55604887</v>
      </c>
      <c r="F92" s="290">
        <v>17636182.199999996</v>
      </c>
      <c r="G92" s="290">
        <v>3374285.3849999988</v>
      </c>
      <c r="H92" s="179">
        <v>-5.8150702462527848E-2</v>
      </c>
      <c r="I92" s="36"/>
    </row>
    <row r="93" spans="1:11" ht="10.5" customHeight="1" x14ac:dyDescent="0.2">
      <c r="B93" s="16" t="s">
        <v>387</v>
      </c>
      <c r="C93" s="289">
        <v>107428.47968299994</v>
      </c>
      <c r="D93" s="289">
        <v>265356.55529099988</v>
      </c>
      <c r="E93" s="289">
        <v>372785.03497399983</v>
      </c>
      <c r="F93" s="290">
        <v>55561.54789999999</v>
      </c>
      <c r="G93" s="290">
        <v>1558.4829999999995</v>
      </c>
      <c r="H93" s="179">
        <v>-0.34044746442424223</v>
      </c>
      <c r="I93" s="34"/>
    </row>
    <row r="94" spans="1:11" ht="10.5" customHeight="1" x14ac:dyDescent="0.2">
      <c r="B94" s="16" t="s">
        <v>104</v>
      </c>
      <c r="C94" s="289">
        <v>278115716.56000012</v>
      </c>
      <c r="D94" s="289">
        <v>461360227.73999971</v>
      </c>
      <c r="E94" s="289">
        <v>739475944.29999971</v>
      </c>
      <c r="F94" s="290">
        <v>178723963.34</v>
      </c>
      <c r="G94" s="290">
        <v>4262452.76</v>
      </c>
      <c r="H94" s="179">
        <v>-4.5112307990281542E-2</v>
      </c>
      <c r="I94" s="34"/>
    </row>
    <row r="95" spans="1:11" ht="10.5" customHeight="1" x14ac:dyDescent="0.2">
      <c r="B95" s="33" t="s">
        <v>106</v>
      </c>
      <c r="C95" s="289">
        <v>277718298.05000007</v>
      </c>
      <c r="D95" s="289">
        <v>459168160.45999974</v>
      </c>
      <c r="E95" s="289">
        <v>736886458.50999975</v>
      </c>
      <c r="F95" s="290">
        <v>176728088.31999999</v>
      </c>
      <c r="G95" s="290">
        <v>4249192.29</v>
      </c>
      <c r="H95" s="179">
        <v>-4.4716907595445776E-2</v>
      </c>
      <c r="I95" s="34"/>
    </row>
    <row r="96" spans="1:11" s="28" customFormat="1" ht="10.5" customHeight="1" x14ac:dyDescent="0.2">
      <c r="A96" s="24"/>
      <c r="B96" s="33" t="s">
        <v>304</v>
      </c>
      <c r="C96" s="289">
        <v>7428568.5400000038</v>
      </c>
      <c r="D96" s="289">
        <v>93187920.450000033</v>
      </c>
      <c r="E96" s="289">
        <v>100616488.99000004</v>
      </c>
      <c r="F96" s="290">
        <v>71657141.300000042</v>
      </c>
      <c r="G96" s="290">
        <v>634625.38</v>
      </c>
      <c r="H96" s="179">
        <v>-3.8359600923005277E-2</v>
      </c>
      <c r="I96" s="27"/>
      <c r="J96" s="5"/>
    </row>
    <row r="97" spans="1:10" s="28" customFormat="1" ht="10.5" customHeight="1" x14ac:dyDescent="0.2">
      <c r="A97" s="24"/>
      <c r="B97" s="33" t="s">
        <v>305</v>
      </c>
      <c r="C97" s="289">
        <v>19807.269999999993</v>
      </c>
      <c r="D97" s="289">
        <v>28969.87</v>
      </c>
      <c r="E97" s="289">
        <v>48777.139999999992</v>
      </c>
      <c r="F97" s="290">
        <v>43654.869999999988</v>
      </c>
      <c r="G97" s="290">
        <v>140.65</v>
      </c>
      <c r="H97" s="179">
        <v>-0.24208928985134115</v>
      </c>
      <c r="I97" s="27"/>
      <c r="J97" s="5"/>
    </row>
    <row r="98" spans="1:10" s="28" customFormat="1" ht="10.5" customHeight="1" x14ac:dyDescent="0.2">
      <c r="A98" s="24"/>
      <c r="B98" s="33" t="s">
        <v>306</v>
      </c>
      <c r="C98" s="289">
        <v>279002.95999999979</v>
      </c>
      <c r="D98" s="289">
        <v>37757374.549999975</v>
      </c>
      <c r="E98" s="289">
        <v>38036377.509999983</v>
      </c>
      <c r="F98" s="290">
        <v>36742845.259999983</v>
      </c>
      <c r="G98" s="290">
        <v>238057.48</v>
      </c>
      <c r="H98" s="179">
        <v>-3.9090921500963938E-2</v>
      </c>
      <c r="I98" s="27"/>
      <c r="J98" s="5"/>
    </row>
    <row r="99" spans="1:10" s="28" customFormat="1" ht="10.5" customHeight="1" x14ac:dyDescent="0.2">
      <c r="A99" s="24"/>
      <c r="B99" s="33" t="s">
        <v>307</v>
      </c>
      <c r="C99" s="289">
        <v>69710554.40000008</v>
      </c>
      <c r="D99" s="289">
        <v>53479380.999999881</v>
      </c>
      <c r="E99" s="289">
        <v>123189935.39999998</v>
      </c>
      <c r="F99" s="290">
        <v>3819258.0299999956</v>
      </c>
      <c r="G99" s="290">
        <v>770671.99000000011</v>
      </c>
      <c r="H99" s="179">
        <v>-7.4074310125912146E-2</v>
      </c>
      <c r="I99" s="27"/>
      <c r="J99" s="5"/>
    </row>
    <row r="100" spans="1:10" s="28" customFormat="1" ht="10.5" customHeight="1" x14ac:dyDescent="0.2">
      <c r="A100" s="24"/>
      <c r="B100" s="33" t="s">
        <v>308</v>
      </c>
      <c r="C100" s="289">
        <v>90891638.690000042</v>
      </c>
      <c r="D100" s="289">
        <v>71486869.069999978</v>
      </c>
      <c r="E100" s="289">
        <v>162378507.75999999</v>
      </c>
      <c r="F100" s="290">
        <v>15496811.710000025</v>
      </c>
      <c r="G100" s="290">
        <v>892172.19999999984</v>
      </c>
      <c r="H100" s="179">
        <v>-5.8457879833970772E-2</v>
      </c>
      <c r="I100" s="27"/>
      <c r="J100" s="5"/>
    </row>
    <row r="101" spans="1:10" s="28" customFormat="1" ht="10.5" customHeight="1" x14ac:dyDescent="0.2">
      <c r="A101" s="24"/>
      <c r="B101" s="33" t="s">
        <v>309</v>
      </c>
      <c r="C101" s="289">
        <v>109388726.18999995</v>
      </c>
      <c r="D101" s="289">
        <v>203227645.51999983</v>
      </c>
      <c r="E101" s="289">
        <v>312616371.70999974</v>
      </c>
      <c r="F101" s="290">
        <v>48968377.149999946</v>
      </c>
      <c r="G101" s="290">
        <v>1713524.59</v>
      </c>
      <c r="H101" s="179">
        <v>-2.7924229121343291E-2</v>
      </c>
      <c r="I101" s="27"/>
      <c r="J101" s="5"/>
    </row>
    <row r="102" spans="1:10" s="28" customFormat="1" ht="10.5" customHeight="1" x14ac:dyDescent="0.2">
      <c r="A102" s="24"/>
      <c r="B102" s="33" t="s">
        <v>105</v>
      </c>
      <c r="C102" s="289">
        <v>397418.5100000003</v>
      </c>
      <c r="D102" s="289">
        <v>2192067.2800000003</v>
      </c>
      <c r="E102" s="289">
        <v>2589485.7900000005</v>
      </c>
      <c r="F102" s="290">
        <v>1995875.0200000003</v>
      </c>
      <c r="G102" s="290">
        <v>13260.470000000001</v>
      </c>
      <c r="H102" s="179">
        <v>-0.14573266447919153</v>
      </c>
      <c r="I102" s="27"/>
      <c r="J102" s="5"/>
    </row>
    <row r="103" spans="1:10" ht="10.5" customHeight="1" x14ac:dyDescent="0.2">
      <c r="B103" s="16" t="s">
        <v>100</v>
      </c>
      <c r="C103" s="289">
        <v>7546894.1499999957</v>
      </c>
      <c r="D103" s="289">
        <v>35360770.278280012</v>
      </c>
      <c r="E103" s="289">
        <v>42907664.428280011</v>
      </c>
      <c r="F103" s="290">
        <v>17336.89</v>
      </c>
      <c r="G103" s="290">
        <v>141543.96000000002</v>
      </c>
      <c r="H103" s="179">
        <v>-0.15072346485231991</v>
      </c>
      <c r="I103" s="34"/>
    </row>
    <row r="104" spans="1:10" ht="10.5" customHeight="1" x14ac:dyDescent="0.2">
      <c r="B104" s="16" t="s">
        <v>388</v>
      </c>
      <c r="C104" s="289">
        <v>12480.940317000002</v>
      </c>
      <c r="D104" s="289">
        <v>45170.474709000002</v>
      </c>
      <c r="E104" s="289">
        <v>57651.41502600001</v>
      </c>
      <c r="F104" s="290">
        <v>5852.9520999999977</v>
      </c>
      <c r="G104" s="290">
        <v>228.517</v>
      </c>
      <c r="H104" s="179"/>
      <c r="I104" s="34"/>
    </row>
    <row r="105" spans="1:10" ht="10.5" customHeight="1" x14ac:dyDescent="0.2">
      <c r="B105" s="16" t="s">
        <v>107</v>
      </c>
      <c r="C105" s="289"/>
      <c r="D105" s="289">
        <v>166687610.81999987</v>
      </c>
      <c r="E105" s="289">
        <v>166687610.81999987</v>
      </c>
      <c r="F105" s="290">
        <v>165521309.21999988</v>
      </c>
      <c r="G105" s="290">
        <v>860991.88</v>
      </c>
      <c r="H105" s="179">
        <v>1.030093615705896E-2</v>
      </c>
      <c r="I105" s="34"/>
    </row>
    <row r="106" spans="1:10" ht="10.5" customHeight="1" x14ac:dyDescent="0.2">
      <c r="B106" s="33" t="s">
        <v>110</v>
      </c>
      <c r="C106" s="289"/>
      <c r="D106" s="289">
        <v>48411182.849999987</v>
      </c>
      <c r="E106" s="289">
        <v>48411182.849999987</v>
      </c>
      <c r="F106" s="290">
        <v>48411182.849999987</v>
      </c>
      <c r="G106" s="290">
        <v>254457.57000000009</v>
      </c>
      <c r="H106" s="179">
        <v>-3.4120493189097045E-3</v>
      </c>
      <c r="I106" s="34"/>
    </row>
    <row r="107" spans="1:10" s="28" customFormat="1" ht="10.5" customHeight="1" x14ac:dyDescent="0.2">
      <c r="A107" s="24"/>
      <c r="B107" s="33" t="s">
        <v>109</v>
      </c>
      <c r="C107" s="289"/>
      <c r="D107" s="289">
        <v>90303754.399999887</v>
      </c>
      <c r="E107" s="289">
        <v>90303754.399999887</v>
      </c>
      <c r="F107" s="290">
        <v>90303754.399999887</v>
      </c>
      <c r="G107" s="290">
        <v>460084.30999999994</v>
      </c>
      <c r="H107" s="179">
        <v>7.0350683883340093E-3</v>
      </c>
      <c r="I107" s="27"/>
      <c r="J107" s="5"/>
    </row>
    <row r="108" spans="1:10" ht="10.5" customHeight="1" x14ac:dyDescent="0.2">
      <c r="B108" s="33" t="s">
        <v>112</v>
      </c>
      <c r="C108" s="289"/>
      <c r="D108" s="289">
        <v>27648671.969999999</v>
      </c>
      <c r="E108" s="289">
        <v>27648671.969999999</v>
      </c>
      <c r="F108" s="290">
        <v>26806371.969999999</v>
      </c>
      <c r="G108" s="290">
        <v>144950</v>
      </c>
      <c r="H108" s="179">
        <v>4.6358835817845279E-2</v>
      </c>
      <c r="I108" s="34"/>
    </row>
    <row r="109" spans="1:10" ht="10.5" customHeight="1" x14ac:dyDescent="0.2">
      <c r="B109" s="33" t="s">
        <v>111</v>
      </c>
      <c r="C109" s="289"/>
      <c r="D109" s="289">
        <v>324001.59999999998</v>
      </c>
      <c r="E109" s="289">
        <v>324001.59999999998</v>
      </c>
      <c r="F109" s="290"/>
      <c r="G109" s="290">
        <v>1500</v>
      </c>
      <c r="H109" s="179">
        <v>3.0048005086631635E-2</v>
      </c>
      <c r="I109" s="34"/>
    </row>
    <row r="110" spans="1:10" ht="10.5" customHeight="1" x14ac:dyDescent="0.2">
      <c r="B110" s="16" t="s">
        <v>97</v>
      </c>
      <c r="C110" s="289"/>
      <c r="D110" s="289">
        <v>50</v>
      </c>
      <c r="E110" s="289">
        <v>50</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235028418.63539985</v>
      </c>
      <c r="E112" s="289">
        <v>235028418.63539985</v>
      </c>
      <c r="F112" s="290"/>
      <c r="G112" s="290"/>
      <c r="H112" s="179">
        <v>5.3518634862498304E-2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284826.21999999997</v>
      </c>
      <c r="D115" s="289">
        <v>2519530.6299999994</v>
      </c>
      <c r="E115" s="289">
        <v>2804356.8499999992</v>
      </c>
      <c r="F115" s="290">
        <v>2709560.0499999993</v>
      </c>
      <c r="G115" s="290">
        <v>8668.44</v>
      </c>
      <c r="H115" s="285">
        <v>-0.14446445724579171</v>
      </c>
      <c r="I115" s="39"/>
      <c r="J115" s="5"/>
    </row>
    <row r="116" spans="1:10" s="40" customFormat="1" ht="10.5" customHeight="1" x14ac:dyDescent="0.25">
      <c r="A116" s="38"/>
      <c r="B116" s="16" t="s">
        <v>381</v>
      </c>
      <c r="C116" s="289">
        <v>8564918.6000000034</v>
      </c>
      <c r="D116" s="289">
        <v>6229118.0674999971</v>
      </c>
      <c r="E116" s="289">
        <v>14794036.6675</v>
      </c>
      <c r="F116" s="290">
        <v>19054.2</v>
      </c>
      <c r="G116" s="290">
        <v>85970.489999999991</v>
      </c>
      <c r="H116" s="285">
        <v>-2.9296424815208333E-2</v>
      </c>
      <c r="I116" s="39"/>
      <c r="J116" s="5"/>
    </row>
    <row r="117" spans="1:10" s="40" customFormat="1" ht="10.5" customHeight="1" x14ac:dyDescent="0.25">
      <c r="A117" s="38"/>
      <c r="B117" s="16" t="s">
        <v>418</v>
      </c>
      <c r="C117" s="289"/>
      <c r="D117" s="289">
        <v>75178</v>
      </c>
      <c r="E117" s="289">
        <v>75178</v>
      </c>
      <c r="F117" s="290"/>
      <c r="G117" s="290">
        <v>2884</v>
      </c>
      <c r="H117" s="285">
        <v>-0.34238042958868542</v>
      </c>
      <c r="I117" s="39"/>
      <c r="J117" s="5"/>
    </row>
    <row r="118" spans="1:10" ht="10.5" customHeight="1" x14ac:dyDescent="0.2">
      <c r="B118" s="16" t="s">
        <v>441</v>
      </c>
      <c r="C118" s="289"/>
      <c r="D118" s="289">
        <v>8751112.882034</v>
      </c>
      <c r="E118" s="289">
        <v>8751112.882034</v>
      </c>
      <c r="F118" s="290"/>
      <c r="G118" s="290"/>
      <c r="H118" s="179">
        <v>0.55970595243482268</v>
      </c>
      <c r="I118" s="34"/>
    </row>
    <row r="119" spans="1:10" ht="10.5" customHeight="1" x14ac:dyDescent="0.2">
      <c r="B119" s="16" t="s">
        <v>346</v>
      </c>
      <c r="C119" s="289"/>
      <c r="D119" s="289">
        <v>69</v>
      </c>
      <c r="E119" s="289">
        <v>69</v>
      </c>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875021.28000000014</v>
      </c>
      <c r="D123" s="289">
        <v>429038.32</v>
      </c>
      <c r="E123" s="289">
        <v>1304059.6000000003</v>
      </c>
      <c r="F123" s="290">
        <v>12355.35</v>
      </c>
      <c r="G123" s="290">
        <v>7105.12</v>
      </c>
      <c r="H123" s="179">
        <v>-4.7407587228803783E-3</v>
      </c>
      <c r="I123" s="34"/>
    </row>
    <row r="124" spans="1:10" s="28" customFormat="1" ht="10.5" customHeight="1" x14ac:dyDescent="0.2">
      <c r="A124" s="24"/>
      <c r="B124" s="16" t="s">
        <v>94</v>
      </c>
      <c r="C124" s="289">
        <v>26277.119999999984</v>
      </c>
      <c r="D124" s="289">
        <v>622266</v>
      </c>
      <c r="E124" s="289">
        <v>648543.11999999988</v>
      </c>
      <c r="F124" s="290"/>
      <c r="G124" s="290">
        <v>2457.4499999999998</v>
      </c>
      <c r="H124" s="179">
        <v>-0.21363977170564286</v>
      </c>
      <c r="I124" s="27"/>
      <c r="J124" s="5"/>
    </row>
    <row r="125" spans="1:10" ht="10.5" customHeight="1" x14ac:dyDescent="0.2">
      <c r="B125" s="16" t="s">
        <v>92</v>
      </c>
      <c r="C125" s="289">
        <v>132204.65000000002</v>
      </c>
      <c r="D125" s="289">
        <v>19374.030000000002</v>
      </c>
      <c r="E125" s="289">
        <v>151578.68000000002</v>
      </c>
      <c r="F125" s="290">
        <v>733.26</v>
      </c>
      <c r="G125" s="290">
        <v>203.41000000000003</v>
      </c>
      <c r="H125" s="179">
        <v>-0.37762039268068948</v>
      </c>
      <c r="I125" s="34"/>
    </row>
    <row r="126" spans="1:10" ht="10.5" customHeight="1" x14ac:dyDescent="0.2">
      <c r="B126" s="16" t="s">
        <v>93</v>
      </c>
      <c r="C126" s="289">
        <v>237543.15</v>
      </c>
      <c r="D126" s="289">
        <v>38044.69</v>
      </c>
      <c r="E126" s="289">
        <v>275587.84000000003</v>
      </c>
      <c r="F126" s="290">
        <v>8656.7800000000007</v>
      </c>
      <c r="G126" s="290">
        <v>505.13</v>
      </c>
      <c r="H126" s="179">
        <v>-0.32173378008339326</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2250</v>
      </c>
      <c r="E129" s="289">
        <v>2250</v>
      </c>
      <c r="F129" s="290">
        <v>2250</v>
      </c>
      <c r="G129" s="290"/>
      <c r="H129" s="179">
        <v>-0.53125</v>
      </c>
      <c r="I129" s="34"/>
    </row>
    <row r="130" spans="1:11" ht="10.5" customHeight="1" x14ac:dyDescent="0.2">
      <c r="B130" s="16" t="s">
        <v>489</v>
      </c>
      <c r="C130" s="289"/>
      <c r="D130" s="289">
        <v>25358302.553850014</v>
      </c>
      <c r="E130" s="289">
        <v>25358302.553850014</v>
      </c>
      <c r="F130" s="290"/>
      <c r="G130" s="290"/>
      <c r="H130" s="179"/>
      <c r="I130" s="34"/>
    </row>
    <row r="131" spans="1:11" ht="10.5" customHeight="1" x14ac:dyDescent="0.2">
      <c r="B131" s="268" t="s">
        <v>487</v>
      </c>
      <c r="C131" s="289"/>
      <c r="D131" s="289">
        <v>2434668.6612000009</v>
      </c>
      <c r="E131" s="289">
        <v>2434668.6612000009</v>
      </c>
      <c r="F131" s="290"/>
      <c r="G131" s="290"/>
      <c r="H131" s="179">
        <v>0.13388753318447644</v>
      </c>
      <c r="I131" s="34"/>
    </row>
    <row r="132" spans="1:11" ht="10.5" customHeight="1" x14ac:dyDescent="0.2">
      <c r="B132" s="16" t="s">
        <v>420</v>
      </c>
      <c r="C132" s="289"/>
      <c r="D132" s="289">
        <v>3381252.3187600002</v>
      </c>
      <c r="E132" s="289">
        <v>3381252.3187600002</v>
      </c>
      <c r="F132" s="290"/>
      <c r="G132" s="290"/>
      <c r="H132" s="179">
        <v>2.8856922639804106E-2</v>
      </c>
      <c r="I132" s="34"/>
    </row>
    <row r="133" spans="1:11" ht="10.5" customHeight="1" x14ac:dyDescent="0.2">
      <c r="B133" s="574" t="s">
        <v>449</v>
      </c>
      <c r="C133" s="289"/>
      <c r="D133" s="289">
        <v>1773</v>
      </c>
      <c r="E133" s="289">
        <v>1773</v>
      </c>
      <c r="F133" s="290"/>
      <c r="G133" s="290"/>
      <c r="H133" s="179">
        <v>-0.93066364240741462</v>
      </c>
      <c r="I133" s="34"/>
    </row>
    <row r="134" spans="1:11" ht="10.5" customHeight="1" x14ac:dyDescent="0.2">
      <c r="B134" s="16" t="s">
        <v>99</v>
      </c>
      <c r="C134" s="289">
        <v>470765.10000000027</v>
      </c>
      <c r="D134" s="289">
        <v>506780.09755600017</v>
      </c>
      <c r="E134" s="289">
        <v>977545.19755600044</v>
      </c>
      <c r="F134" s="290">
        <v>141808.15043500002</v>
      </c>
      <c r="G134" s="290">
        <v>3758.8189069999999</v>
      </c>
      <c r="H134" s="179">
        <v>-9.3627505977548764E-2</v>
      </c>
      <c r="I134" s="34"/>
    </row>
    <row r="135" spans="1:11" ht="10.5" customHeight="1" x14ac:dyDescent="0.2">
      <c r="B135" s="16" t="s">
        <v>283</v>
      </c>
      <c r="C135" s="289"/>
      <c r="D135" s="289">
        <v>-2870017</v>
      </c>
      <c r="E135" s="289">
        <v>-2870017</v>
      </c>
      <c r="F135" s="290">
        <v>-17040</v>
      </c>
      <c r="G135" s="290">
        <v>-18480</v>
      </c>
      <c r="H135" s="179">
        <v>-4.6006599423851213E-3</v>
      </c>
      <c r="I135" s="34"/>
    </row>
    <row r="136" spans="1:11" ht="10.5" customHeight="1" x14ac:dyDescent="0.2">
      <c r="B136" s="16" t="s">
        <v>279</v>
      </c>
      <c r="C136" s="289">
        <v>80.400000000000006</v>
      </c>
      <c r="D136" s="289">
        <v>-28777728</v>
      </c>
      <c r="E136" s="289">
        <v>-28777647.600000001</v>
      </c>
      <c r="F136" s="290">
        <v>-57013</v>
      </c>
      <c r="G136" s="290">
        <v>-181327</v>
      </c>
      <c r="H136" s="179">
        <v>-9.3939858808548271E-2</v>
      </c>
      <c r="I136" s="34"/>
    </row>
    <row r="137" spans="1:11" s="28" customFormat="1" ht="10.5" customHeight="1" x14ac:dyDescent="0.2">
      <c r="A137" s="24"/>
      <c r="B137" s="29" t="s">
        <v>113</v>
      </c>
      <c r="C137" s="291">
        <v>671759172.29999876</v>
      </c>
      <c r="D137" s="291">
        <v>1128470603.6606293</v>
      </c>
      <c r="E137" s="291">
        <v>1800229775.960628</v>
      </c>
      <c r="F137" s="292">
        <v>364780570.94043481</v>
      </c>
      <c r="G137" s="292">
        <v>8552806.8439069986</v>
      </c>
      <c r="H137" s="178">
        <v>-1.9103537518308622E-2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3052301.8400000008</v>
      </c>
      <c r="D140" s="289">
        <v>283628.30999999994</v>
      </c>
      <c r="E140" s="289">
        <v>3335930.1500000004</v>
      </c>
      <c r="F140" s="290">
        <v>286.22000000000003</v>
      </c>
      <c r="G140" s="290">
        <v>22718.75</v>
      </c>
      <c r="H140" s="179">
        <v>-3.0292751039454391E-2</v>
      </c>
      <c r="I140" s="34"/>
    </row>
    <row r="141" spans="1:11" ht="10.5" customHeight="1" x14ac:dyDescent="0.2">
      <c r="B141" s="16" t="s">
        <v>100</v>
      </c>
      <c r="C141" s="289">
        <v>49679.299999999937</v>
      </c>
      <c r="D141" s="289">
        <v>18427.320000000003</v>
      </c>
      <c r="E141" s="289">
        <v>68106.619999999937</v>
      </c>
      <c r="F141" s="290"/>
      <c r="G141" s="290">
        <v>369.37</v>
      </c>
      <c r="H141" s="179">
        <v>-0.26051805392916083</v>
      </c>
      <c r="I141" s="34"/>
    </row>
    <row r="142" spans="1:11" ht="10.5" customHeight="1" x14ac:dyDescent="0.2">
      <c r="B142" s="16" t="s">
        <v>177</v>
      </c>
      <c r="C142" s="289">
        <v>252015.68000000043</v>
      </c>
      <c r="D142" s="289">
        <v>1277.7000000000003</v>
      </c>
      <c r="E142" s="289">
        <v>253293.38000000044</v>
      </c>
      <c r="F142" s="290"/>
      <c r="G142" s="290">
        <v>1507.9</v>
      </c>
      <c r="H142" s="179">
        <v>0.35123954795828327</v>
      </c>
      <c r="I142" s="34"/>
    </row>
    <row r="143" spans="1:11" ht="10.5" customHeight="1" x14ac:dyDescent="0.2">
      <c r="B143" s="16" t="s">
        <v>22</v>
      </c>
      <c r="C143" s="289">
        <v>5961029.179999996</v>
      </c>
      <c r="D143" s="289">
        <v>1159374.2614499999</v>
      </c>
      <c r="E143" s="289">
        <v>7120403.4414499961</v>
      </c>
      <c r="F143" s="290">
        <v>361.5</v>
      </c>
      <c r="G143" s="290">
        <v>43832.879000000001</v>
      </c>
      <c r="H143" s="179">
        <v>0.10881045046328142</v>
      </c>
      <c r="I143" s="34"/>
    </row>
    <row r="144" spans="1:11" ht="10.5" customHeight="1" x14ac:dyDescent="0.2">
      <c r="B144" s="16" t="s">
        <v>381</v>
      </c>
      <c r="C144" s="289">
        <v>152677.94</v>
      </c>
      <c r="D144" s="289">
        <v>20150.762500000001</v>
      </c>
      <c r="E144" s="289">
        <v>172828.70250000001</v>
      </c>
      <c r="F144" s="290"/>
      <c r="G144" s="290">
        <v>1367.5</v>
      </c>
      <c r="H144" s="179">
        <v>0.25895689579094183</v>
      </c>
      <c r="I144" s="34"/>
    </row>
    <row r="145" spans="2:11" ht="10.5" customHeight="1" x14ac:dyDescent="0.2">
      <c r="B145" s="37" t="s">
        <v>312</v>
      </c>
      <c r="C145" s="289"/>
      <c r="D145" s="289">
        <v>180544.25</v>
      </c>
      <c r="E145" s="289">
        <v>180544.25</v>
      </c>
      <c r="F145" s="290"/>
      <c r="G145" s="290"/>
      <c r="H145" s="179">
        <v>-0.2390017856356893</v>
      </c>
      <c r="I145" s="34"/>
    </row>
    <row r="146" spans="2:11" ht="10.5" customHeight="1" x14ac:dyDescent="0.2">
      <c r="B146" s="16" t="s">
        <v>385</v>
      </c>
      <c r="C146" s="289">
        <v>3397473.8400000031</v>
      </c>
      <c r="D146" s="289">
        <v>118727.8899999999</v>
      </c>
      <c r="E146" s="289">
        <v>3516201.7300000032</v>
      </c>
      <c r="F146" s="290">
        <v>644.49000000000012</v>
      </c>
      <c r="G146" s="290">
        <v>21368.35</v>
      </c>
      <c r="H146" s="179">
        <v>5.8139048562955598E-2</v>
      </c>
      <c r="I146" s="34"/>
    </row>
    <row r="147" spans="2:11" ht="10.5" customHeight="1" x14ac:dyDescent="0.2">
      <c r="B147" s="16" t="s">
        <v>382</v>
      </c>
      <c r="C147" s="289"/>
      <c r="D147" s="289">
        <v>50</v>
      </c>
      <c r="E147" s="289">
        <v>50</v>
      </c>
      <c r="F147" s="290"/>
      <c r="G147" s="290"/>
      <c r="H147" s="179"/>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525181.49541299976</v>
      </c>
      <c r="E150" s="289">
        <v>525209.49541299976</v>
      </c>
      <c r="F150" s="290">
        <v>68.70750000000001</v>
      </c>
      <c r="G150" s="290">
        <v>913.91686000000004</v>
      </c>
      <c r="H150" s="179">
        <v>0.20298875305471631</v>
      </c>
      <c r="I150" s="34"/>
    </row>
    <row r="151" spans="2:11" ht="10.5" customHeight="1" x14ac:dyDescent="0.2">
      <c r="B151" s="41" t="s">
        <v>120</v>
      </c>
      <c r="C151" s="293">
        <v>12865205.779999999</v>
      </c>
      <c r="D151" s="293">
        <v>2307361.9893629998</v>
      </c>
      <c r="E151" s="293">
        <v>15172567.769362997</v>
      </c>
      <c r="F151" s="294">
        <v>1360.9175</v>
      </c>
      <c r="G151" s="294">
        <v>92078.665860000008</v>
      </c>
      <c r="H151" s="286">
        <v>6.2826810999222271E-2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DE MARS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108990157.06000005</v>
      </c>
      <c r="D164" s="289">
        <v>11019565.849999983</v>
      </c>
      <c r="E164" s="289">
        <v>120009722.91000003</v>
      </c>
      <c r="F164" s="290">
        <v>87142.35</v>
      </c>
      <c r="G164" s="290">
        <v>958596.38999999978</v>
      </c>
      <c r="H164" s="179">
        <v>-0.18338280580040311</v>
      </c>
      <c r="I164" s="36"/>
      <c r="J164" s="5"/>
    </row>
    <row r="165" spans="1:10" s="28" customFormat="1" ht="10.5" customHeight="1" x14ac:dyDescent="0.2">
      <c r="A165" s="24"/>
      <c r="B165" s="16" t="s">
        <v>117</v>
      </c>
      <c r="C165" s="289">
        <v>66121364.969999999</v>
      </c>
      <c r="D165" s="289">
        <v>8488674.5400000028</v>
      </c>
      <c r="E165" s="289">
        <v>74610039.510000005</v>
      </c>
      <c r="F165" s="290">
        <v>-1813.0200000000002</v>
      </c>
      <c r="G165" s="290">
        <v>508421.63000000006</v>
      </c>
      <c r="H165" s="179">
        <v>-0.23167771106922608</v>
      </c>
      <c r="I165" s="36"/>
      <c r="J165" s="5"/>
    </row>
    <row r="166" spans="1:10" s="28" customFormat="1" ht="10.5" customHeight="1" x14ac:dyDescent="0.2">
      <c r="A166" s="24"/>
      <c r="B166" s="16" t="s">
        <v>118</v>
      </c>
      <c r="C166" s="289">
        <v>1901580.5100000012</v>
      </c>
      <c r="D166" s="289">
        <v>40251659.030000009</v>
      </c>
      <c r="E166" s="289">
        <v>42153239.540000007</v>
      </c>
      <c r="F166" s="290"/>
      <c r="G166" s="290">
        <v>228470.03999999998</v>
      </c>
      <c r="H166" s="179">
        <v>-6.2166285770470009E-2</v>
      </c>
      <c r="I166" s="36"/>
      <c r="J166" s="5"/>
    </row>
    <row r="167" spans="1:10" s="28" customFormat="1" ht="10.5" customHeight="1" x14ac:dyDescent="0.2">
      <c r="A167" s="24"/>
      <c r="B167" s="16" t="s">
        <v>166</v>
      </c>
      <c r="C167" s="289">
        <v>18432940.739999976</v>
      </c>
      <c r="D167" s="289">
        <v>1492847.089999998</v>
      </c>
      <c r="E167" s="289">
        <v>19925787.829999972</v>
      </c>
      <c r="F167" s="290">
        <v>1092.1000000000001</v>
      </c>
      <c r="G167" s="290">
        <v>150723.59000000003</v>
      </c>
      <c r="H167" s="179">
        <v>-0.17949839447155536</v>
      </c>
      <c r="I167" s="36"/>
      <c r="J167" s="5"/>
    </row>
    <row r="168" spans="1:10" s="28" customFormat="1" ht="10.5" customHeight="1" x14ac:dyDescent="0.2">
      <c r="A168" s="24"/>
      <c r="B168" s="16" t="s">
        <v>22</v>
      </c>
      <c r="C168" s="289">
        <v>12536530.080000026</v>
      </c>
      <c r="D168" s="289">
        <v>1403781.2300000004</v>
      </c>
      <c r="E168" s="289">
        <v>13940311.310000028</v>
      </c>
      <c r="F168" s="290">
        <v>411.2</v>
      </c>
      <c r="G168" s="290">
        <v>95355.710000000021</v>
      </c>
      <c r="H168" s="179">
        <v>-0.20397135111873066</v>
      </c>
      <c r="I168" s="36"/>
      <c r="J168" s="5"/>
    </row>
    <row r="169" spans="1:10" s="28" customFormat="1" ht="10.5" customHeight="1" x14ac:dyDescent="0.2">
      <c r="A169" s="24"/>
      <c r="B169" s="16" t="s">
        <v>115</v>
      </c>
      <c r="C169" s="289">
        <v>10545738.090000015</v>
      </c>
      <c r="D169" s="289">
        <v>8721804.0000000019</v>
      </c>
      <c r="E169" s="289">
        <v>19267542.090000015</v>
      </c>
      <c r="F169" s="290">
        <v>696971.05999999982</v>
      </c>
      <c r="G169" s="290">
        <v>118940.46999999997</v>
      </c>
      <c r="H169" s="179">
        <v>-0.11208521071159117</v>
      </c>
      <c r="I169" s="36"/>
      <c r="J169" s="5"/>
    </row>
    <row r="170" spans="1:10" s="28" customFormat="1" ht="10.5" customHeight="1" x14ac:dyDescent="0.2">
      <c r="A170" s="24"/>
      <c r="B170" s="16" t="s">
        <v>114</v>
      </c>
      <c r="C170" s="289">
        <v>130275.04999999989</v>
      </c>
      <c r="D170" s="289">
        <v>7070817.6599999787</v>
      </c>
      <c r="E170" s="289">
        <v>7201092.7099999795</v>
      </c>
      <c r="F170" s="290">
        <v>-39.089999999999989</v>
      </c>
      <c r="G170" s="290">
        <v>45805.120000000032</v>
      </c>
      <c r="H170" s="179">
        <v>-4.9595020898590692E-3</v>
      </c>
      <c r="I170" s="36"/>
      <c r="J170" s="5"/>
    </row>
    <row r="171" spans="1:10" s="28" customFormat="1" ht="10.5" customHeight="1" x14ac:dyDescent="0.2">
      <c r="A171" s="24"/>
      <c r="B171" s="16" t="s">
        <v>100</v>
      </c>
      <c r="C171" s="289">
        <v>3742.5200000000004</v>
      </c>
      <c r="D171" s="289">
        <v>3451.31</v>
      </c>
      <c r="E171" s="289">
        <v>7193.83</v>
      </c>
      <c r="F171" s="290"/>
      <c r="G171" s="290">
        <v>15.660000000000004</v>
      </c>
      <c r="H171" s="179">
        <v>0.73315232056125179</v>
      </c>
      <c r="I171" s="36"/>
      <c r="J171" s="5"/>
    </row>
    <row r="172" spans="1:10" s="28" customFormat="1" ht="10.5" customHeight="1" x14ac:dyDescent="0.2">
      <c r="A172" s="24"/>
      <c r="B172" s="16" t="s">
        <v>283</v>
      </c>
      <c r="C172" s="289"/>
      <c r="D172" s="289">
        <v>-11712</v>
      </c>
      <c r="E172" s="289">
        <v>-11712</v>
      </c>
      <c r="F172" s="290"/>
      <c r="G172" s="290">
        <v>-48</v>
      </c>
      <c r="H172" s="179">
        <v>4.9462365591397939E-2</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104350.43922</v>
      </c>
      <c r="E174" s="289">
        <v>104350.43922</v>
      </c>
      <c r="F174" s="290"/>
      <c r="G174" s="290"/>
      <c r="H174" s="179"/>
      <c r="I174" s="36"/>
      <c r="J174" s="5"/>
    </row>
    <row r="175" spans="1:10" s="28" customFormat="1" ht="12.75" customHeight="1" x14ac:dyDescent="0.2">
      <c r="A175" s="24"/>
      <c r="B175" s="16" t="s">
        <v>374</v>
      </c>
      <c r="C175" s="289">
        <v>116010.48</v>
      </c>
      <c r="D175" s="289">
        <v>90930.075000000012</v>
      </c>
      <c r="E175" s="289">
        <v>206940.55499999999</v>
      </c>
      <c r="F175" s="290"/>
      <c r="G175" s="290">
        <v>528</v>
      </c>
      <c r="H175" s="179">
        <v>-0.17943593211628983</v>
      </c>
      <c r="I175" s="36"/>
      <c r="J175" s="5"/>
    </row>
    <row r="176" spans="1:10" s="28" customFormat="1" ht="12.75" customHeight="1" x14ac:dyDescent="0.2">
      <c r="A176" s="24"/>
      <c r="B176" s="574" t="s">
        <v>451</v>
      </c>
      <c r="C176" s="289"/>
      <c r="D176" s="289"/>
      <c r="E176" s="289"/>
      <c r="F176" s="290"/>
      <c r="G176" s="290"/>
      <c r="H176" s="179"/>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40713</v>
      </c>
      <c r="E178" s="289">
        <v>40713</v>
      </c>
      <c r="F178" s="290"/>
      <c r="G178" s="290">
        <v>144</v>
      </c>
      <c r="H178" s="179">
        <v>0.32758556035080111</v>
      </c>
      <c r="I178" s="36"/>
    </row>
    <row r="179" spans="1:11" s="28" customFormat="1" ht="14.25" customHeight="1" x14ac:dyDescent="0.2">
      <c r="A179" s="24"/>
      <c r="B179" s="35" t="s">
        <v>119</v>
      </c>
      <c r="C179" s="291">
        <v>218778339.50000006</v>
      </c>
      <c r="D179" s="291">
        <v>78676882.224219978</v>
      </c>
      <c r="E179" s="291">
        <v>297455221.72422004</v>
      </c>
      <c r="F179" s="292">
        <v>783764.59999999986</v>
      </c>
      <c r="G179" s="292">
        <v>2106952.6100000003</v>
      </c>
      <c r="H179" s="178">
        <v>-0.17457617596214148</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20465982.209999993</v>
      </c>
      <c r="D182" s="289">
        <v>12702026.304300003</v>
      </c>
      <c r="E182" s="289">
        <v>33168008.514299996</v>
      </c>
      <c r="F182" s="290"/>
      <c r="G182" s="290">
        <v>110318.46500000003</v>
      </c>
      <c r="H182" s="179">
        <v>9.8175579853703621E-2</v>
      </c>
      <c r="I182" s="36"/>
      <c r="J182" s="5"/>
    </row>
    <row r="183" spans="1:11" s="28" customFormat="1" ht="10.5" customHeight="1" x14ac:dyDescent="0.2">
      <c r="A183" s="24"/>
      <c r="B183" s="16" t="s">
        <v>387</v>
      </c>
      <c r="C183" s="289">
        <v>7088.5912249999983</v>
      </c>
      <c r="D183" s="289">
        <v>36263.341499999988</v>
      </c>
      <c r="E183" s="289">
        <v>43351.932724999984</v>
      </c>
      <c r="F183" s="290"/>
      <c r="G183" s="290">
        <v>222.98299999999998</v>
      </c>
      <c r="H183" s="179">
        <v>-3.0560197679862622E-2</v>
      </c>
      <c r="I183" s="36"/>
      <c r="J183" s="5"/>
    </row>
    <row r="184" spans="1:11" s="28" customFormat="1" ht="10.5" customHeight="1" x14ac:dyDescent="0.2">
      <c r="A184" s="24"/>
      <c r="B184" s="16" t="s">
        <v>104</v>
      </c>
      <c r="C184" s="289">
        <v>18610537.799999978</v>
      </c>
      <c r="D184" s="289">
        <v>10263803.860000001</v>
      </c>
      <c r="E184" s="289">
        <v>28874341.659999978</v>
      </c>
      <c r="F184" s="290"/>
      <c r="G184" s="290">
        <v>109244.81</v>
      </c>
      <c r="H184" s="179">
        <v>1.8471300593931872E-3</v>
      </c>
      <c r="I184" s="36"/>
      <c r="J184" s="5"/>
    </row>
    <row r="185" spans="1:11" s="28" customFormat="1" ht="10.5" customHeight="1" x14ac:dyDescent="0.2">
      <c r="A185" s="24"/>
      <c r="B185" s="33" t="s">
        <v>106</v>
      </c>
      <c r="C185" s="289">
        <v>15095023.329999981</v>
      </c>
      <c r="D185" s="289">
        <v>9585888.9399999995</v>
      </c>
      <c r="E185" s="289">
        <v>24680912.269999977</v>
      </c>
      <c r="F185" s="290"/>
      <c r="G185" s="290">
        <v>100141.06</v>
      </c>
      <c r="H185" s="179">
        <v>2.4196787185299495E-2</v>
      </c>
      <c r="I185" s="36"/>
      <c r="J185" s="5"/>
    </row>
    <row r="186" spans="1:11" s="28" customFormat="1" ht="10.5" customHeight="1" x14ac:dyDescent="0.2">
      <c r="A186" s="24"/>
      <c r="B186" s="33" t="s">
        <v>304</v>
      </c>
      <c r="C186" s="289">
        <v>315302.3</v>
      </c>
      <c r="D186" s="289">
        <v>778197.78</v>
      </c>
      <c r="E186" s="289">
        <v>1093500.08</v>
      </c>
      <c r="F186" s="290"/>
      <c r="G186" s="290">
        <v>8153.380000000001</v>
      </c>
      <c r="H186" s="179">
        <v>0.11045862658933925</v>
      </c>
      <c r="I186" s="36"/>
      <c r="J186" s="5"/>
    </row>
    <row r="187" spans="1:11" s="28" customFormat="1" ht="10.5" customHeight="1" x14ac:dyDescent="0.2">
      <c r="A187" s="24"/>
      <c r="B187" s="33" t="s">
        <v>305</v>
      </c>
      <c r="C187" s="289">
        <v>635.20000000000005</v>
      </c>
      <c r="D187" s="289">
        <v>1368.36</v>
      </c>
      <c r="E187" s="289">
        <v>2003.56</v>
      </c>
      <c r="F187" s="290"/>
      <c r="G187" s="290"/>
      <c r="H187" s="179">
        <v>0.60816136515045693</v>
      </c>
      <c r="I187" s="36"/>
      <c r="J187" s="5"/>
    </row>
    <row r="188" spans="1:11" s="28" customFormat="1" ht="10.5" customHeight="1" x14ac:dyDescent="0.2">
      <c r="A188" s="24"/>
      <c r="B188" s="33" t="s">
        <v>306</v>
      </c>
      <c r="C188" s="289">
        <v>1779.01</v>
      </c>
      <c r="D188" s="289">
        <v>132392.13000000006</v>
      </c>
      <c r="E188" s="289">
        <v>134171.14000000007</v>
      </c>
      <c r="F188" s="290"/>
      <c r="G188" s="290">
        <v>1310.8</v>
      </c>
      <c r="H188" s="179">
        <v>-0.56177924411170954</v>
      </c>
      <c r="I188" s="36"/>
      <c r="J188" s="5"/>
    </row>
    <row r="189" spans="1:11" s="28" customFormat="1" ht="10.5" customHeight="1" x14ac:dyDescent="0.2">
      <c r="A189" s="24"/>
      <c r="B189" s="33" t="s">
        <v>307</v>
      </c>
      <c r="C189" s="289">
        <v>1928859.320000001</v>
      </c>
      <c r="D189" s="289">
        <v>968054.56999999972</v>
      </c>
      <c r="E189" s="289">
        <v>2896913.8900000006</v>
      </c>
      <c r="F189" s="290"/>
      <c r="G189" s="290">
        <v>11791.04</v>
      </c>
      <c r="H189" s="179">
        <v>2.8302085740105065E-2</v>
      </c>
      <c r="I189" s="36"/>
      <c r="J189" s="5"/>
    </row>
    <row r="190" spans="1:11" s="28" customFormat="1" ht="10.5" customHeight="1" x14ac:dyDescent="0.2">
      <c r="A190" s="24"/>
      <c r="B190" s="33" t="s">
        <v>308</v>
      </c>
      <c r="C190" s="289">
        <v>2678606.620000001</v>
      </c>
      <c r="D190" s="289">
        <v>841294.71999999986</v>
      </c>
      <c r="E190" s="289">
        <v>3519901.3400000008</v>
      </c>
      <c r="F190" s="290"/>
      <c r="G190" s="290">
        <v>14400.379999999997</v>
      </c>
      <c r="H190" s="179">
        <v>2.0412894284824068E-2</v>
      </c>
      <c r="I190" s="36"/>
      <c r="J190" s="5"/>
    </row>
    <row r="191" spans="1:11" s="28" customFormat="1" ht="10.5" customHeight="1" x14ac:dyDescent="0.2">
      <c r="A191" s="24"/>
      <c r="B191" s="33" t="s">
        <v>309</v>
      </c>
      <c r="C191" s="289">
        <v>10169840.879999978</v>
      </c>
      <c r="D191" s="289">
        <v>6864581.3799999999</v>
      </c>
      <c r="E191" s="289">
        <v>17034422.259999979</v>
      </c>
      <c r="F191" s="290"/>
      <c r="G191" s="290">
        <v>64485.459999999992</v>
      </c>
      <c r="H191" s="179">
        <v>2.9954378275656612E-2</v>
      </c>
      <c r="I191" s="36"/>
      <c r="J191" s="5"/>
    </row>
    <row r="192" spans="1:11" ht="10.5" customHeight="1" x14ac:dyDescent="0.2">
      <c r="B192" s="33" t="s">
        <v>105</v>
      </c>
      <c r="C192" s="289">
        <v>3515514.4700000011</v>
      </c>
      <c r="D192" s="289">
        <v>677914.92000000016</v>
      </c>
      <c r="E192" s="289">
        <v>4193429.3900000011</v>
      </c>
      <c r="F192" s="290"/>
      <c r="G192" s="290">
        <v>9103.7499999999982</v>
      </c>
      <c r="H192" s="179">
        <v>-0.11217908322045156</v>
      </c>
      <c r="I192" s="34"/>
    </row>
    <row r="193" spans="1:10" ht="10.5" customHeight="1" x14ac:dyDescent="0.2">
      <c r="B193" s="16" t="s">
        <v>116</v>
      </c>
      <c r="C193" s="289">
        <v>21607412.670000006</v>
      </c>
      <c r="D193" s="289">
        <v>2574630.8200000008</v>
      </c>
      <c r="E193" s="289">
        <v>24182043.490000006</v>
      </c>
      <c r="F193" s="290"/>
      <c r="G193" s="290">
        <v>64472.020000000004</v>
      </c>
      <c r="H193" s="179">
        <v>-0.10750987037703796</v>
      </c>
      <c r="I193" s="34"/>
    </row>
    <row r="194" spans="1:10" ht="10.5" customHeight="1" x14ac:dyDescent="0.2">
      <c r="B194" s="16" t="s">
        <v>117</v>
      </c>
      <c r="C194" s="289">
        <v>15106037.830000002</v>
      </c>
      <c r="D194" s="289">
        <v>2684142.1900000009</v>
      </c>
      <c r="E194" s="289">
        <v>17790180.02</v>
      </c>
      <c r="F194" s="290"/>
      <c r="G194" s="290">
        <v>50050.330000000009</v>
      </c>
      <c r="H194" s="179">
        <v>-0.14360263083938518</v>
      </c>
      <c r="I194" s="34"/>
    </row>
    <row r="195" spans="1:10" ht="10.5" customHeight="1" x14ac:dyDescent="0.2">
      <c r="B195" s="16" t="s">
        <v>118</v>
      </c>
      <c r="C195" s="289">
        <v>228344.87000000017</v>
      </c>
      <c r="D195" s="289">
        <v>4494584.2100000009</v>
      </c>
      <c r="E195" s="289">
        <v>4722929.080000001</v>
      </c>
      <c r="F195" s="290"/>
      <c r="G195" s="290">
        <v>3304.57</v>
      </c>
      <c r="H195" s="179">
        <v>1.893151183412467E-2</v>
      </c>
      <c r="I195" s="34"/>
    </row>
    <row r="196" spans="1:10" s="28" customFormat="1" ht="10.5" customHeight="1" x14ac:dyDescent="0.2">
      <c r="A196" s="24"/>
      <c r="B196" s="16" t="s">
        <v>115</v>
      </c>
      <c r="C196" s="289">
        <v>2023305.1400000001</v>
      </c>
      <c r="D196" s="289">
        <v>2661862.1599999992</v>
      </c>
      <c r="E196" s="289">
        <v>4685167.2999999989</v>
      </c>
      <c r="F196" s="290"/>
      <c r="G196" s="290">
        <v>11325.52</v>
      </c>
      <c r="H196" s="179">
        <v>-0.10631338303218352</v>
      </c>
      <c r="I196" s="36"/>
      <c r="J196" s="5"/>
    </row>
    <row r="197" spans="1:10" s="28" customFormat="1" ht="10.5" customHeight="1" x14ac:dyDescent="0.2">
      <c r="A197" s="24"/>
      <c r="B197" s="16" t="s">
        <v>114</v>
      </c>
      <c r="C197" s="289">
        <v>14780.969999999992</v>
      </c>
      <c r="D197" s="289">
        <v>2247254.5400000019</v>
      </c>
      <c r="E197" s="289">
        <v>2262035.5100000021</v>
      </c>
      <c r="F197" s="290"/>
      <c r="G197" s="290">
        <v>4147.2</v>
      </c>
      <c r="H197" s="179">
        <v>-4.010454107403516E-2</v>
      </c>
      <c r="I197" s="36"/>
      <c r="J197" s="5"/>
    </row>
    <row r="198" spans="1:10" s="28" customFormat="1" ht="10.5" customHeight="1" x14ac:dyDescent="0.2">
      <c r="A198" s="24"/>
      <c r="B198" s="16" t="s">
        <v>95</v>
      </c>
      <c r="C198" s="289">
        <v>92367.540000000037</v>
      </c>
      <c r="D198" s="289">
        <v>586168.02</v>
      </c>
      <c r="E198" s="289">
        <v>678535.56</v>
      </c>
      <c r="F198" s="290"/>
      <c r="G198" s="290">
        <v>2329.44</v>
      </c>
      <c r="H198" s="179">
        <v>-6.3284871093010286E-2</v>
      </c>
      <c r="I198" s="36"/>
      <c r="J198" s="5"/>
    </row>
    <row r="199" spans="1:10" ht="10.5" customHeight="1" x14ac:dyDescent="0.2">
      <c r="B199" s="16" t="s">
        <v>381</v>
      </c>
      <c r="C199" s="289">
        <v>10051923.039999995</v>
      </c>
      <c r="D199" s="289">
        <v>1387457.2974999999</v>
      </c>
      <c r="E199" s="289">
        <v>11439380.337499995</v>
      </c>
      <c r="F199" s="290"/>
      <c r="G199" s="290">
        <v>72027.59</v>
      </c>
      <c r="H199" s="179">
        <v>0.63818234343230484</v>
      </c>
      <c r="I199" s="20"/>
    </row>
    <row r="200" spans="1:10" ht="10.5" customHeight="1" x14ac:dyDescent="0.2">
      <c r="B200" s="16" t="s">
        <v>418</v>
      </c>
      <c r="C200" s="289"/>
      <c r="D200" s="289">
        <v>5759.6000000000013</v>
      </c>
      <c r="E200" s="289">
        <v>5759.6000000000013</v>
      </c>
      <c r="F200" s="290"/>
      <c r="G200" s="290"/>
      <c r="H200" s="179"/>
      <c r="I200" s="34"/>
    </row>
    <row r="201" spans="1:10" ht="10.5" customHeight="1" x14ac:dyDescent="0.2">
      <c r="B201" s="16" t="s">
        <v>441</v>
      </c>
      <c r="C201" s="289"/>
      <c r="D201" s="289">
        <v>264396.58690200001</v>
      </c>
      <c r="E201" s="289">
        <v>264396.58690200001</v>
      </c>
      <c r="F201" s="290"/>
      <c r="G201" s="290"/>
      <c r="H201" s="179">
        <v>-0.38330981905302619</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370155.01711199997</v>
      </c>
      <c r="E203" s="289">
        <v>370155.01711199997</v>
      </c>
      <c r="F203" s="290"/>
      <c r="G203" s="290"/>
      <c r="H203" s="179">
        <v>-0.16889477984558265</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63381.950000000012</v>
      </c>
      <c r="D207" s="289">
        <v>407037.76</v>
      </c>
      <c r="E207" s="289">
        <v>470419.71</v>
      </c>
      <c r="F207" s="290"/>
      <c r="G207" s="290">
        <v>2202.69</v>
      </c>
      <c r="H207" s="179">
        <v>-2.303334978088023E-2</v>
      </c>
      <c r="I207" s="34"/>
    </row>
    <row r="208" spans="1:10" ht="10.5" customHeight="1" x14ac:dyDescent="0.2">
      <c r="B208" s="16" t="s">
        <v>388</v>
      </c>
      <c r="C208" s="289">
        <v>2811.1587749999999</v>
      </c>
      <c r="D208" s="289">
        <v>17426.65850000002</v>
      </c>
      <c r="E208" s="289">
        <v>20237.817275000019</v>
      </c>
      <c r="F208" s="290"/>
      <c r="G208" s="290">
        <v>96.51700000000001</v>
      </c>
      <c r="H208" s="179">
        <v>0.48642008094928624</v>
      </c>
      <c r="I208" s="34"/>
    </row>
    <row r="209" spans="1:10" ht="10.5" customHeight="1" x14ac:dyDescent="0.2">
      <c r="B209" s="16" t="s">
        <v>94</v>
      </c>
      <c r="C209" s="289">
        <v>988.99999999999989</v>
      </c>
      <c r="D209" s="289">
        <v>16770</v>
      </c>
      <c r="E209" s="289">
        <v>17759</v>
      </c>
      <c r="F209" s="290"/>
      <c r="G209" s="290"/>
      <c r="H209" s="179">
        <v>-0.34549132008492867</v>
      </c>
      <c r="I209" s="34"/>
    </row>
    <row r="210" spans="1:10" ht="10.5" customHeight="1" x14ac:dyDescent="0.2">
      <c r="B210" s="16" t="s">
        <v>92</v>
      </c>
      <c r="C210" s="289">
        <v>27629.580000000005</v>
      </c>
      <c r="D210" s="289">
        <v>3439.95</v>
      </c>
      <c r="E210" s="289">
        <v>31069.530000000006</v>
      </c>
      <c r="F210" s="290"/>
      <c r="G210" s="290">
        <v>39.04</v>
      </c>
      <c r="H210" s="179">
        <v>-3.3475778822813274E-2</v>
      </c>
      <c r="I210" s="34"/>
    </row>
    <row r="211" spans="1:10" s="28" customFormat="1" ht="10.5" customHeight="1" x14ac:dyDescent="0.2">
      <c r="A211" s="24"/>
      <c r="B211" s="16" t="s">
        <v>93</v>
      </c>
      <c r="C211" s="289">
        <v>30539.450000000004</v>
      </c>
      <c r="D211" s="289">
        <v>3742.5</v>
      </c>
      <c r="E211" s="289">
        <v>34281.950000000004</v>
      </c>
      <c r="F211" s="290"/>
      <c r="G211" s="290"/>
      <c r="H211" s="179">
        <v>-0.1366083431932692</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127329.37</v>
      </c>
      <c r="D213" s="289">
        <v>12739.200000000003</v>
      </c>
      <c r="E213" s="289">
        <v>140068.57</v>
      </c>
      <c r="F213" s="290"/>
      <c r="G213" s="290">
        <v>98.420000000000016</v>
      </c>
      <c r="H213" s="179">
        <v>0.24264466085843162</v>
      </c>
      <c r="I213" s="34"/>
    </row>
    <row r="214" spans="1:10" ht="10.5" customHeight="1" x14ac:dyDescent="0.2">
      <c r="B214" s="16" t="s">
        <v>107</v>
      </c>
      <c r="C214" s="289"/>
      <c r="D214" s="289"/>
      <c r="E214" s="289"/>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c r="E217" s="289"/>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7469.5599999999995</v>
      </c>
      <c r="D219" s="289">
        <v>99.9</v>
      </c>
      <c r="E219" s="289">
        <v>7569.4599999999991</v>
      </c>
      <c r="F219" s="290"/>
      <c r="G219" s="290"/>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22373.719999999998</v>
      </c>
      <c r="D222" s="295">
        <v>8576.9699999999993</v>
      </c>
      <c r="E222" s="295">
        <v>30950.689999999995</v>
      </c>
      <c r="F222" s="296"/>
      <c r="G222" s="296">
        <v>332</v>
      </c>
      <c r="H222" s="190"/>
      <c r="I222" s="47"/>
      <c r="J222" s="5"/>
    </row>
    <row r="223" spans="1:10" s="28" customFormat="1" ht="10.5" customHeight="1" x14ac:dyDescent="0.2">
      <c r="A223" s="24"/>
      <c r="B223" s="269" t="s">
        <v>382</v>
      </c>
      <c r="C223" s="295"/>
      <c r="D223" s="295">
        <v>25</v>
      </c>
      <c r="E223" s="295">
        <v>25</v>
      </c>
      <c r="F223" s="296"/>
      <c r="G223" s="296"/>
      <c r="H223" s="190">
        <v>0</v>
      </c>
      <c r="I223" s="47"/>
      <c r="J223" s="5"/>
    </row>
    <row r="224" spans="1:10" s="28" customFormat="1" ht="10.5" customHeight="1" x14ac:dyDescent="0.2">
      <c r="A224" s="24"/>
      <c r="B224" s="268" t="s">
        <v>255</v>
      </c>
      <c r="C224" s="295"/>
      <c r="D224" s="295"/>
      <c r="E224" s="295"/>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8652612.1721999999</v>
      </c>
      <c r="E228" s="295">
        <v>8652612.1721999999</v>
      </c>
      <c r="F228" s="296"/>
      <c r="G228" s="296"/>
      <c r="H228" s="190">
        <v>0.33633172976950854</v>
      </c>
      <c r="I228" s="47"/>
      <c r="J228" s="5"/>
    </row>
    <row r="229" spans="1:11" s="28" customFormat="1" ht="10.5" customHeight="1" x14ac:dyDescent="0.2">
      <c r="A229" s="24"/>
      <c r="B229" s="16" t="s">
        <v>489</v>
      </c>
      <c r="C229" s="295"/>
      <c r="D229" s="295">
        <v>34641.777900000001</v>
      </c>
      <c r="E229" s="295">
        <v>34641.777900000001</v>
      </c>
      <c r="F229" s="296"/>
      <c r="G229" s="296"/>
      <c r="H229" s="190"/>
      <c r="I229" s="47"/>
      <c r="J229" s="5"/>
    </row>
    <row r="230" spans="1:11" s="28" customFormat="1" ht="10.5" customHeight="1" x14ac:dyDescent="0.2">
      <c r="A230" s="24"/>
      <c r="B230" s="16" t="s">
        <v>487</v>
      </c>
      <c r="C230" s="295"/>
      <c r="D230" s="295">
        <v>-2211.36</v>
      </c>
      <c r="E230" s="295">
        <v>-2211.36</v>
      </c>
      <c r="F230" s="296"/>
      <c r="G230" s="296"/>
      <c r="H230" s="190"/>
      <c r="I230" s="47"/>
      <c r="J230" s="5"/>
    </row>
    <row r="231" spans="1:11" s="28" customFormat="1" ht="10.5" customHeight="1" x14ac:dyDescent="0.2">
      <c r="A231" s="24"/>
      <c r="B231" s="16" t="s">
        <v>374</v>
      </c>
      <c r="C231" s="295">
        <v>13527</v>
      </c>
      <c r="D231" s="295">
        <v>6447.6374999999989</v>
      </c>
      <c r="E231" s="295">
        <v>19974.637499999997</v>
      </c>
      <c r="F231" s="296"/>
      <c r="G231" s="296">
        <v>93</v>
      </c>
      <c r="H231" s="190">
        <v>-0.26699075620954515</v>
      </c>
      <c r="I231" s="47"/>
      <c r="J231" s="5"/>
    </row>
    <row r="232" spans="1:11" s="28" customFormat="1" ht="10.5" customHeight="1" x14ac:dyDescent="0.2">
      <c r="A232" s="24"/>
      <c r="B232" s="16" t="s">
        <v>420</v>
      </c>
      <c r="C232" s="295"/>
      <c r="D232" s="295">
        <v>86648.310999999987</v>
      </c>
      <c r="E232" s="295">
        <v>86648.310999999987</v>
      </c>
      <c r="F232" s="296"/>
      <c r="G232" s="296"/>
      <c r="H232" s="190"/>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27799.070000000003</v>
      </c>
      <c r="D235" s="295">
        <v>150944.52996099999</v>
      </c>
      <c r="E235" s="295">
        <v>178743.599961</v>
      </c>
      <c r="F235" s="296"/>
      <c r="G235" s="296">
        <v>760.19371200000012</v>
      </c>
      <c r="H235" s="190">
        <v>0.11036453839709903</v>
      </c>
      <c r="I235" s="47"/>
      <c r="J235" s="5"/>
    </row>
    <row r="236" spans="1:11" s="28" customFormat="1" ht="10.5" customHeight="1" x14ac:dyDescent="0.2">
      <c r="A236" s="24"/>
      <c r="B236" s="16" t="s">
        <v>283</v>
      </c>
      <c r="C236" s="295"/>
      <c r="D236" s="295">
        <v>-103536</v>
      </c>
      <c r="E236" s="295">
        <v>-103536</v>
      </c>
      <c r="F236" s="296"/>
      <c r="G236" s="296">
        <v>-192</v>
      </c>
      <c r="H236" s="190">
        <v>9.7709923664122122E-2</v>
      </c>
      <c r="I236" s="47"/>
      <c r="J236" s="5"/>
    </row>
    <row r="237" spans="1:11" s="28" customFormat="1" ht="12.75" customHeight="1" x14ac:dyDescent="0.2">
      <c r="A237" s="24"/>
      <c r="B237" s="16" t="s">
        <v>279</v>
      </c>
      <c r="C237" s="295">
        <v>3</v>
      </c>
      <c r="D237" s="295">
        <v>-1681161</v>
      </c>
      <c r="E237" s="295">
        <v>-1681158</v>
      </c>
      <c r="F237" s="296"/>
      <c r="G237" s="296">
        <v>-7127</v>
      </c>
      <c r="H237" s="190">
        <v>0.14182651980757166</v>
      </c>
      <c r="I237" s="47"/>
    </row>
    <row r="238" spans="1:11" ht="10.5" customHeight="1" x14ac:dyDescent="0.2">
      <c r="B238" s="35" t="s">
        <v>245</v>
      </c>
      <c r="C238" s="297">
        <v>88531633.519999981</v>
      </c>
      <c r="D238" s="297">
        <v>47892747.954375021</v>
      </c>
      <c r="E238" s="297">
        <v>136424381.47437498</v>
      </c>
      <c r="F238" s="298"/>
      <c r="G238" s="298">
        <v>423745.78871200013</v>
      </c>
      <c r="H238" s="180">
        <v>1.9755856601120891E-2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414348557.11999887</v>
      </c>
      <c r="D241" s="295">
        <v>226267167.70179996</v>
      </c>
      <c r="E241" s="295">
        <v>640615724.8217988</v>
      </c>
      <c r="F241" s="296">
        <v>17636954.899999995</v>
      </c>
      <c r="G241" s="296">
        <v>3623792.4389999984</v>
      </c>
      <c r="H241" s="190">
        <v>-5.3362950870734727E-2</v>
      </c>
      <c r="I241" s="47"/>
    </row>
    <row r="242" spans="2:9" ht="10.5" customHeight="1" x14ac:dyDescent="0.2">
      <c r="B242" s="16" t="s">
        <v>387</v>
      </c>
      <c r="C242" s="295">
        <v>114517.07090799994</v>
      </c>
      <c r="D242" s="295">
        <v>301619.89679099986</v>
      </c>
      <c r="E242" s="295">
        <v>416136.9676989998</v>
      </c>
      <c r="F242" s="296">
        <v>55561.54789999999</v>
      </c>
      <c r="G242" s="296">
        <v>1781.4659999999994</v>
      </c>
      <c r="H242" s="190">
        <v>-0.31772721477947219</v>
      </c>
      <c r="I242" s="47"/>
    </row>
    <row r="243" spans="2:9" ht="10.5" customHeight="1" x14ac:dyDescent="0.2">
      <c r="B243" s="16" t="s">
        <v>104</v>
      </c>
      <c r="C243" s="295">
        <v>318556668.94000006</v>
      </c>
      <c r="D243" s="295">
        <v>473235606.57999974</v>
      </c>
      <c r="E243" s="295">
        <v>791792275.51999974</v>
      </c>
      <c r="F243" s="296">
        <v>178725699.93000001</v>
      </c>
      <c r="G243" s="296">
        <v>4543789.51</v>
      </c>
      <c r="H243" s="190">
        <v>-4.6998377801037661E-2</v>
      </c>
      <c r="I243" s="47"/>
    </row>
    <row r="244" spans="2:9" ht="10.5" customHeight="1" x14ac:dyDescent="0.2">
      <c r="B244" s="33" t="s">
        <v>106</v>
      </c>
      <c r="C244" s="295">
        <v>292813321.38000005</v>
      </c>
      <c r="D244" s="295">
        <v>468754049.39999968</v>
      </c>
      <c r="E244" s="295">
        <v>761567370.77999973</v>
      </c>
      <c r="F244" s="296">
        <v>176728088.31999999</v>
      </c>
      <c r="G244" s="296">
        <v>4349333.3499999996</v>
      </c>
      <c r="H244" s="190">
        <v>-4.2629269797966218E-2</v>
      </c>
      <c r="I244" s="47"/>
    </row>
    <row r="245" spans="2:9" ht="10.5" customHeight="1" x14ac:dyDescent="0.2">
      <c r="B245" s="33" t="s">
        <v>304</v>
      </c>
      <c r="C245" s="295">
        <v>7743870.8400000026</v>
      </c>
      <c r="D245" s="295">
        <v>93966118.230000034</v>
      </c>
      <c r="E245" s="295">
        <v>101709989.07000004</v>
      </c>
      <c r="F245" s="296">
        <v>71657141.300000042</v>
      </c>
      <c r="G245" s="296">
        <v>642778.76</v>
      </c>
      <c r="H245" s="190">
        <v>-3.6972053461803545E-2</v>
      </c>
      <c r="I245" s="47"/>
    </row>
    <row r="246" spans="2:9" ht="10.5" customHeight="1" x14ac:dyDescent="0.2">
      <c r="B246" s="33" t="s">
        <v>305</v>
      </c>
      <c r="C246" s="295">
        <v>20442.469999999994</v>
      </c>
      <c r="D246" s="295">
        <v>30338.229999999996</v>
      </c>
      <c r="E246" s="295">
        <v>50780.69999999999</v>
      </c>
      <c r="F246" s="296">
        <v>43654.869999999988</v>
      </c>
      <c r="G246" s="296">
        <v>140.65</v>
      </c>
      <c r="H246" s="190">
        <v>-0.22594219431845142</v>
      </c>
      <c r="I246" s="47"/>
    </row>
    <row r="247" spans="2:9" ht="10.5" customHeight="1" x14ac:dyDescent="0.2">
      <c r="B247" s="33" t="s">
        <v>306</v>
      </c>
      <c r="C247" s="295">
        <v>280781.96999999974</v>
      </c>
      <c r="D247" s="295">
        <v>37889766.679999977</v>
      </c>
      <c r="E247" s="295">
        <v>38170548.649999984</v>
      </c>
      <c r="F247" s="296">
        <v>36742845.259999983</v>
      </c>
      <c r="G247" s="296">
        <v>239368.28000000003</v>
      </c>
      <c r="H247" s="190">
        <v>-4.3102782277002483E-2</v>
      </c>
      <c r="I247" s="47"/>
    </row>
    <row r="248" spans="2:9" ht="10.5" customHeight="1" x14ac:dyDescent="0.2">
      <c r="B248" s="33" t="s">
        <v>307</v>
      </c>
      <c r="C248" s="295">
        <v>71639413.720000088</v>
      </c>
      <c r="D248" s="295">
        <v>54447435.569999889</v>
      </c>
      <c r="E248" s="295">
        <v>126086849.28999998</v>
      </c>
      <c r="F248" s="296">
        <v>3819258.0299999956</v>
      </c>
      <c r="G248" s="296">
        <v>782463.03000000014</v>
      </c>
      <c r="H248" s="190">
        <v>-7.1951478268718616E-2</v>
      </c>
      <c r="I248" s="47"/>
    </row>
    <row r="249" spans="2:9" ht="10.5" customHeight="1" x14ac:dyDescent="0.2">
      <c r="B249" s="33" t="s">
        <v>308</v>
      </c>
      <c r="C249" s="295">
        <v>93570245.310000047</v>
      </c>
      <c r="D249" s="295">
        <v>72328163.789999992</v>
      </c>
      <c r="E249" s="295">
        <v>165898409.10000002</v>
      </c>
      <c r="F249" s="296">
        <v>15496811.710000025</v>
      </c>
      <c r="G249" s="296">
        <v>906572.57999999984</v>
      </c>
      <c r="H249" s="190">
        <v>-5.6911269205478399E-2</v>
      </c>
      <c r="I249" s="47"/>
    </row>
    <row r="250" spans="2:9" ht="10.5" customHeight="1" x14ac:dyDescent="0.2">
      <c r="B250" s="33" t="s">
        <v>309</v>
      </c>
      <c r="C250" s="295">
        <v>119558567.06999993</v>
      </c>
      <c r="D250" s="295">
        <v>210092226.89999983</v>
      </c>
      <c r="E250" s="295">
        <v>329650793.96999973</v>
      </c>
      <c r="F250" s="296">
        <v>48968377.149999946</v>
      </c>
      <c r="G250" s="296">
        <v>1778010.05</v>
      </c>
      <c r="H250" s="190">
        <v>-2.5093251448360943E-2</v>
      </c>
      <c r="I250" s="47"/>
    </row>
    <row r="251" spans="2:9" ht="10.5" customHeight="1" x14ac:dyDescent="0.2">
      <c r="B251" s="33" t="s">
        <v>105</v>
      </c>
      <c r="C251" s="295">
        <v>25743347.559999976</v>
      </c>
      <c r="D251" s="295">
        <v>4481557.1799999978</v>
      </c>
      <c r="E251" s="295">
        <v>30224904.739999976</v>
      </c>
      <c r="F251" s="296">
        <v>1997611.61</v>
      </c>
      <c r="G251" s="296">
        <v>194456.16000000006</v>
      </c>
      <c r="H251" s="190">
        <v>-0.14528153700764057</v>
      </c>
      <c r="I251" s="47"/>
    </row>
    <row r="252" spans="2:9" ht="10.5" customHeight="1" x14ac:dyDescent="0.2">
      <c r="B252" s="16" t="s">
        <v>116</v>
      </c>
      <c r="C252" s="295">
        <v>130597569.73000005</v>
      </c>
      <c r="D252" s="295">
        <v>13594196.669999983</v>
      </c>
      <c r="E252" s="295">
        <v>144191766.40000004</v>
      </c>
      <c r="F252" s="296">
        <v>87142.35</v>
      </c>
      <c r="G252" s="296">
        <v>1023068.4099999998</v>
      </c>
      <c r="H252" s="190">
        <v>-0.17157168986711568</v>
      </c>
      <c r="I252" s="47"/>
    </row>
    <row r="253" spans="2:9" ht="10.5" customHeight="1" x14ac:dyDescent="0.2">
      <c r="B253" s="16" t="s">
        <v>117</v>
      </c>
      <c r="C253" s="295">
        <v>81227402.799999997</v>
      </c>
      <c r="D253" s="295">
        <v>11172816.730000004</v>
      </c>
      <c r="E253" s="295">
        <v>92400219.530000001</v>
      </c>
      <c r="F253" s="296">
        <v>-1813.0200000000002</v>
      </c>
      <c r="G253" s="296">
        <v>558471.96000000008</v>
      </c>
      <c r="H253" s="190">
        <v>-0.21615690765641127</v>
      </c>
      <c r="I253" s="47"/>
    </row>
    <row r="254" spans="2:9" ht="10.5" customHeight="1" x14ac:dyDescent="0.2">
      <c r="B254" s="16" t="s">
        <v>118</v>
      </c>
      <c r="C254" s="295">
        <v>2129925.3800000013</v>
      </c>
      <c r="D254" s="295">
        <v>44746243.24000001</v>
      </c>
      <c r="E254" s="295">
        <v>46876168.620000005</v>
      </c>
      <c r="F254" s="296"/>
      <c r="G254" s="296">
        <v>231774.61</v>
      </c>
      <c r="H254" s="190">
        <v>-5.4584947133570982E-2</v>
      </c>
      <c r="I254" s="47"/>
    </row>
    <row r="255" spans="2:9" ht="10.5" customHeight="1" x14ac:dyDescent="0.2">
      <c r="B255" s="16" t="s">
        <v>100</v>
      </c>
      <c r="C255" s="295">
        <v>7663697.9199999962</v>
      </c>
      <c r="D255" s="295">
        <v>35789686.668280005</v>
      </c>
      <c r="E255" s="295">
        <v>43453384.588280007</v>
      </c>
      <c r="F255" s="296">
        <v>17336.89</v>
      </c>
      <c r="G255" s="296">
        <v>144131.68000000002</v>
      </c>
      <c r="H255" s="190">
        <v>-0.14964635476617161</v>
      </c>
      <c r="I255" s="47"/>
    </row>
    <row r="256" spans="2:9" ht="10.5" customHeight="1" x14ac:dyDescent="0.2">
      <c r="B256" s="16" t="s">
        <v>388</v>
      </c>
      <c r="C256" s="295">
        <v>15292.099092000002</v>
      </c>
      <c r="D256" s="295">
        <v>62597.133209000021</v>
      </c>
      <c r="E256" s="295">
        <v>77889.232301000025</v>
      </c>
      <c r="F256" s="296">
        <v>5852.9520999999977</v>
      </c>
      <c r="G256" s="296">
        <v>325.03399999999999</v>
      </c>
      <c r="H256" s="190">
        <v>-0.62947259876429862</v>
      </c>
      <c r="I256" s="20"/>
    </row>
    <row r="257" spans="2:9" ht="10.5" customHeight="1" x14ac:dyDescent="0.2">
      <c r="B257" s="16" t="s">
        <v>107</v>
      </c>
      <c r="C257" s="295"/>
      <c r="D257" s="295">
        <v>166687610.81999987</v>
      </c>
      <c r="E257" s="295">
        <v>166687610.81999987</v>
      </c>
      <c r="F257" s="296">
        <v>165521309.21999988</v>
      </c>
      <c r="G257" s="296">
        <v>860991.88</v>
      </c>
      <c r="H257" s="190">
        <v>1.0297874427146025E-2</v>
      </c>
      <c r="I257" s="47"/>
    </row>
    <row r="258" spans="2:9" ht="10.5" customHeight="1" x14ac:dyDescent="0.2">
      <c r="B258" s="33" t="s">
        <v>110</v>
      </c>
      <c r="C258" s="289"/>
      <c r="D258" s="289">
        <v>48411182.849999987</v>
      </c>
      <c r="E258" s="289">
        <v>48411182.849999987</v>
      </c>
      <c r="F258" s="290">
        <v>48411182.849999987</v>
      </c>
      <c r="G258" s="290">
        <v>254457.57000000009</v>
      </c>
      <c r="H258" s="179">
        <v>-3.4120493189097045E-3</v>
      </c>
      <c r="I258" s="47"/>
    </row>
    <row r="259" spans="2:9" ht="10.5" customHeight="1" x14ac:dyDescent="0.2">
      <c r="B259" s="33" t="s">
        <v>109</v>
      </c>
      <c r="C259" s="295"/>
      <c r="D259" s="295">
        <v>90303754.399999887</v>
      </c>
      <c r="E259" s="295">
        <v>90303754.399999887</v>
      </c>
      <c r="F259" s="296">
        <v>90303754.399999887</v>
      </c>
      <c r="G259" s="296">
        <v>460084.30999999994</v>
      </c>
      <c r="H259" s="190">
        <v>7.0350683883340093E-3</v>
      </c>
      <c r="I259" s="47"/>
    </row>
    <row r="260" spans="2:9" ht="10.5" customHeight="1" x14ac:dyDescent="0.2">
      <c r="B260" s="33" t="s">
        <v>112</v>
      </c>
      <c r="C260" s="295"/>
      <c r="D260" s="295">
        <v>27648671.969999999</v>
      </c>
      <c r="E260" s="295">
        <v>27648671.969999999</v>
      </c>
      <c r="F260" s="296">
        <v>26806371.969999999</v>
      </c>
      <c r="G260" s="296">
        <v>144950</v>
      </c>
      <c r="H260" s="190">
        <v>4.6358835817845279E-2</v>
      </c>
      <c r="I260" s="47"/>
    </row>
    <row r="261" spans="2:9" ht="10.5" customHeight="1" x14ac:dyDescent="0.2">
      <c r="B261" s="33" t="s">
        <v>111</v>
      </c>
      <c r="C261" s="295"/>
      <c r="D261" s="295">
        <v>324001.59999999998</v>
      </c>
      <c r="E261" s="295">
        <v>324001.59999999998</v>
      </c>
      <c r="F261" s="296"/>
      <c r="G261" s="296">
        <v>1500</v>
      </c>
      <c r="H261" s="190">
        <v>2.8413267735279968E-2</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50</v>
      </c>
      <c r="E263" s="295">
        <v>50</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243681030.80759984</v>
      </c>
      <c r="E265" s="295">
        <v>243681030.80759984</v>
      </c>
      <c r="F265" s="296"/>
      <c r="G265" s="296"/>
      <c r="H265" s="190">
        <v>6.1495438130886981E-2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12569043.230000015</v>
      </c>
      <c r="D268" s="295">
        <v>11383666.16</v>
      </c>
      <c r="E268" s="295">
        <v>23952709.390000015</v>
      </c>
      <c r="F268" s="296">
        <v>696971.05999999982</v>
      </c>
      <c r="G268" s="296">
        <v>130265.98999999998</v>
      </c>
      <c r="H268" s="190">
        <v>-0.11096210966736775</v>
      </c>
      <c r="I268" s="47"/>
    </row>
    <row r="269" spans="2:9" ht="10.5" customHeight="1" x14ac:dyDescent="0.2">
      <c r="B269" s="16" t="s">
        <v>114</v>
      </c>
      <c r="C269" s="295">
        <v>145056.0199999999</v>
      </c>
      <c r="D269" s="295">
        <v>9318072.1999999806</v>
      </c>
      <c r="E269" s="295">
        <v>9463128.219999982</v>
      </c>
      <c r="F269" s="296">
        <v>-39.089999999999989</v>
      </c>
      <c r="G269" s="296">
        <v>49952.320000000029</v>
      </c>
      <c r="H269" s="190">
        <v>-1.3592490460777817E-2</v>
      </c>
      <c r="I269" s="47"/>
    </row>
    <row r="270" spans="2:9" ht="10.5" customHeight="1" x14ac:dyDescent="0.2">
      <c r="B270" s="16" t="s">
        <v>123</v>
      </c>
      <c r="C270" s="295">
        <v>3179631.2100000009</v>
      </c>
      <c r="D270" s="295">
        <v>296367.50999999995</v>
      </c>
      <c r="E270" s="295">
        <v>3475998.7200000002</v>
      </c>
      <c r="F270" s="296">
        <v>286.22000000000003</v>
      </c>
      <c r="G270" s="296">
        <v>22817.17</v>
      </c>
      <c r="H270" s="190">
        <v>-2.1633531358043245E-2</v>
      </c>
      <c r="I270" s="47"/>
    </row>
    <row r="271" spans="2:9" ht="10.5" customHeight="1" x14ac:dyDescent="0.2">
      <c r="B271" s="16" t="s">
        <v>95</v>
      </c>
      <c r="C271" s="295">
        <v>377193.75999999995</v>
      </c>
      <c r="D271" s="295">
        <v>3105698.6499999994</v>
      </c>
      <c r="E271" s="295">
        <v>3482892.4099999992</v>
      </c>
      <c r="F271" s="296">
        <v>2709560.0499999993</v>
      </c>
      <c r="G271" s="296">
        <v>10997.880000000001</v>
      </c>
      <c r="H271" s="190">
        <v>-0.12977163972738248</v>
      </c>
      <c r="I271" s="47"/>
    </row>
    <row r="272" spans="2:9" ht="10.5" customHeight="1" x14ac:dyDescent="0.2">
      <c r="B272" s="16" t="s">
        <v>422</v>
      </c>
      <c r="C272" s="295">
        <v>18769519.579999998</v>
      </c>
      <c r="D272" s="295">
        <v>7636726.1274999967</v>
      </c>
      <c r="E272" s="295">
        <v>26406245.707499992</v>
      </c>
      <c r="F272" s="296">
        <v>19054.2</v>
      </c>
      <c r="G272" s="296">
        <v>159365.57999999999</v>
      </c>
      <c r="H272" s="190">
        <v>0.18091789890651677</v>
      </c>
      <c r="I272" s="47"/>
    </row>
    <row r="273" spans="2:10" ht="10.5" customHeight="1" x14ac:dyDescent="0.2">
      <c r="B273" s="16" t="s">
        <v>418</v>
      </c>
      <c r="C273" s="295"/>
      <c r="D273" s="295">
        <v>80937.600000000006</v>
      </c>
      <c r="E273" s="295">
        <v>80937.600000000006</v>
      </c>
      <c r="F273" s="296"/>
      <c r="G273" s="296">
        <v>2884</v>
      </c>
      <c r="H273" s="190">
        <v>-0.29656788637823484</v>
      </c>
      <c r="I273" s="34"/>
    </row>
    <row r="274" spans="2:10" ht="10.5" customHeight="1" x14ac:dyDescent="0.2">
      <c r="B274" s="16" t="s">
        <v>441</v>
      </c>
      <c r="C274" s="295"/>
      <c r="D274" s="295">
        <v>9015509.468936</v>
      </c>
      <c r="E274" s="295">
        <v>9015509.468936</v>
      </c>
      <c r="F274" s="296"/>
      <c r="G274" s="296"/>
      <c r="H274" s="190">
        <v>0.49276248471451556</v>
      </c>
      <c r="I274" s="34"/>
    </row>
    <row r="275" spans="2:10" ht="10.5" customHeight="1" x14ac:dyDescent="0.2">
      <c r="B275" s="16" t="s">
        <v>346</v>
      </c>
      <c r="C275" s="295"/>
      <c r="D275" s="295">
        <v>69</v>
      </c>
      <c r="E275" s="295">
        <v>69</v>
      </c>
      <c r="F275" s="296"/>
      <c r="G275" s="296"/>
      <c r="H275" s="190"/>
      <c r="I275" s="47"/>
    </row>
    <row r="276" spans="2:10" ht="10.5" customHeight="1" x14ac:dyDescent="0.2">
      <c r="B276" s="16" t="s">
        <v>350</v>
      </c>
      <c r="C276" s="295"/>
      <c r="D276" s="295">
        <v>370155.01711199997</v>
      </c>
      <c r="E276" s="295">
        <v>370155.01711199997</v>
      </c>
      <c r="F276" s="296"/>
      <c r="G276" s="296"/>
      <c r="H276" s="190">
        <v>-0.16889477984558265</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180544.25</v>
      </c>
      <c r="E279" s="295">
        <v>180544.25</v>
      </c>
      <c r="F279" s="296"/>
      <c r="G279" s="296"/>
      <c r="H279" s="190">
        <v>-0.2390017856356893</v>
      </c>
      <c r="I279" s="47"/>
    </row>
    <row r="280" spans="2:10" ht="10.5" customHeight="1" x14ac:dyDescent="0.2">
      <c r="B280" s="269" t="s">
        <v>412</v>
      </c>
      <c r="C280" s="295"/>
      <c r="D280" s="295">
        <v>104350.43922</v>
      </c>
      <c r="E280" s="295">
        <v>104350.43922</v>
      </c>
      <c r="F280" s="296"/>
      <c r="G280" s="296"/>
      <c r="H280" s="190"/>
      <c r="I280" s="47"/>
    </row>
    <row r="281" spans="2:10" ht="10.5" customHeight="1" x14ac:dyDescent="0.2">
      <c r="B281" s="16" t="s">
        <v>94</v>
      </c>
      <c r="C281" s="295">
        <v>27266.119999999984</v>
      </c>
      <c r="D281" s="295">
        <v>639036</v>
      </c>
      <c r="E281" s="295">
        <v>666302.11999999988</v>
      </c>
      <c r="F281" s="296"/>
      <c r="G281" s="296">
        <v>2457.4499999999998</v>
      </c>
      <c r="H281" s="190">
        <v>-0.21783942133589684</v>
      </c>
      <c r="I281" s="47"/>
    </row>
    <row r="282" spans="2:10" ht="10.5" customHeight="1" x14ac:dyDescent="0.2">
      <c r="B282" s="16" t="s">
        <v>92</v>
      </c>
      <c r="C282" s="295">
        <v>159834.23000000004</v>
      </c>
      <c r="D282" s="295">
        <v>22813.980000000003</v>
      </c>
      <c r="E282" s="295">
        <v>182648.21000000002</v>
      </c>
      <c r="F282" s="296">
        <v>733.26</v>
      </c>
      <c r="G282" s="296">
        <v>242.45000000000002</v>
      </c>
      <c r="H282" s="190">
        <v>-0.33749329234855829</v>
      </c>
      <c r="I282" s="47"/>
    </row>
    <row r="283" spans="2:10" ht="10.5" customHeight="1" x14ac:dyDescent="0.2">
      <c r="B283" s="16" t="s">
        <v>93</v>
      </c>
      <c r="C283" s="295">
        <v>268082.59999999998</v>
      </c>
      <c r="D283" s="295">
        <v>41787.19</v>
      </c>
      <c r="E283" s="295">
        <v>309869.79000000004</v>
      </c>
      <c r="F283" s="296">
        <v>8656.7800000000007</v>
      </c>
      <c r="G283" s="296">
        <v>505.13</v>
      </c>
      <c r="H283" s="190">
        <v>-0.30525325483252486</v>
      </c>
      <c r="I283" s="47"/>
    </row>
    <row r="284" spans="2:10" ht="10.5" customHeight="1" x14ac:dyDescent="0.2">
      <c r="B284" s="16" t="s">
        <v>91</v>
      </c>
      <c r="C284" s="295">
        <v>897395.00000000012</v>
      </c>
      <c r="D284" s="295">
        <v>437615.29</v>
      </c>
      <c r="E284" s="295">
        <v>1335010.2900000003</v>
      </c>
      <c r="F284" s="296">
        <v>12355.35</v>
      </c>
      <c r="G284" s="296">
        <v>7437.12</v>
      </c>
      <c r="H284" s="190">
        <v>8.819256665081765E-3</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259485.24000000043</v>
      </c>
      <c r="D286" s="295">
        <v>1377.6000000000004</v>
      </c>
      <c r="E286" s="295">
        <v>260862.84000000043</v>
      </c>
      <c r="F286" s="296"/>
      <c r="G286" s="296">
        <v>1507.9</v>
      </c>
      <c r="H286" s="190">
        <v>0.3654901381498139</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75</v>
      </c>
      <c r="E288" s="295">
        <v>75</v>
      </c>
      <c r="F288" s="296"/>
      <c r="G288" s="296"/>
      <c r="H288" s="190"/>
      <c r="I288" s="47"/>
    </row>
    <row r="289" spans="1:11" ht="10.5" customHeight="1" x14ac:dyDescent="0.2">
      <c r="B289" s="268" t="s">
        <v>255</v>
      </c>
      <c r="C289" s="295"/>
      <c r="D289" s="295">
        <v>2250</v>
      </c>
      <c r="E289" s="295">
        <v>2250</v>
      </c>
      <c r="F289" s="296">
        <v>2250</v>
      </c>
      <c r="G289" s="296"/>
      <c r="H289" s="190">
        <v>-0.53125</v>
      </c>
      <c r="I289" s="47"/>
    </row>
    <row r="290" spans="1:11" ht="10.5" customHeight="1" x14ac:dyDescent="0.2">
      <c r="B290" s="16" t="s">
        <v>486</v>
      </c>
      <c r="C290" s="295"/>
      <c r="D290" s="295">
        <v>25392944.331750013</v>
      </c>
      <c r="E290" s="295">
        <v>25392944.331750013</v>
      </c>
      <c r="F290" s="296"/>
      <c r="G290" s="296"/>
      <c r="H290" s="190"/>
      <c r="I290" s="47"/>
    </row>
    <row r="291" spans="1:11" ht="10.5" customHeight="1" x14ac:dyDescent="0.2">
      <c r="B291" s="268" t="s">
        <v>487</v>
      </c>
      <c r="C291" s="295"/>
      <c r="D291" s="295">
        <v>2432457.301200001</v>
      </c>
      <c r="E291" s="295">
        <v>2432457.301200001</v>
      </c>
      <c r="F291" s="296"/>
      <c r="G291" s="296"/>
      <c r="H291" s="190">
        <v>0.13025607108438075</v>
      </c>
      <c r="I291" s="47"/>
    </row>
    <row r="292" spans="1:11" ht="10.5" customHeight="1" x14ac:dyDescent="0.2">
      <c r="B292" s="16" t="s">
        <v>374</v>
      </c>
      <c r="C292" s="295">
        <v>129537.48</v>
      </c>
      <c r="D292" s="295">
        <v>97377.712500000009</v>
      </c>
      <c r="E292" s="295">
        <v>226915.1925</v>
      </c>
      <c r="F292" s="296"/>
      <c r="G292" s="296">
        <v>621</v>
      </c>
      <c r="H292" s="190">
        <v>-0.18797392787125466</v>
      </c>
      <c r="I292" s="47"/>
    </row>
    <row r="293" spans="1:11" ht="10.5" customHeight="1" x14ac:dyDescent="0.2">
      <c r="B293" s="16" t="s">
        <v>420</v>
      </c>
      <c r="C293" s="295"/>
      <c r="D293" s="295">
        <v>3467900.6297599999</v>
      </c>
      <c r="E293" s="295">
        <v>3467900.6297599999</v>
      </c>
      <c r="F293" s="296"/>
      <c r="G293" s="296"/>
      <c r="H293" s="190">
        <v>5.0231595781698557E-2</v>
      </c>
      <c r="I293" s="47"/>
    </row>
    <row r="294" spans="1:11" ht="10.5" customHeight="1" x14ac:dyDescent="0.2">
      <c r="B294" s="574" t="s">
        <v>460</v>
      </c>
      <c r="C294" s="295"/>
      <c r="D294" s="295">
        <v>1773</v>
      </c>
      <c r="E294" s="295">
        <v>1773</v>
      </c>
      <c r="F294" s="296"/>
      <c r="G294" s="296"/>
      <c r="H294" s="190">
        <v>-0.99132960697152417</v>
      </c>
      <c r="I294" s="47"/>
    </row>
    <row r="295" spans="1:11" ht="13.5" customHeight="1" x14ac:dyDescent="0.2">
      <c r="B295" s="16" t="s">
        <v>99</v>
      </c>
      <c r="C295" s="295">
        <v>498592.17000000027</v>
      </c>
      <c r="D295" s="295">
        <v>1223619.1229299998</v>
      </c>
      <c r="E295" s="295">
        <v>1722211.29293</v>
      </c>
      <c r="F295" s="296">
        <v>141876.85793500001</v>
      </c>
      <c r="G295" s="296">
        <v>5576.9294790000004</v>
      </c>
      <c r="H295" s="190">
        <v>9.0551608747593271E-3</v>
      </c>
      <c r="I295" s="117"/>
    </row>
    <row r="296" spans="1:11" s="28" customFormat="1" ht="14.25" customHeight="1" x14ac:dyDescent="0.2">
      <c r="A296" s="24"/>
      <c r="B296" s="16" t="s">
        <v>283</v>
      </c>
      <c r="C296" s="295"/>
      <c r="D296" s="295">
        <v>-2985265</v>
      </c>
      <c r="E296" s="295">
        <v>-2985265</v>
      </c>
      <c r="F296" s="296">
        <v>-17040</v>
      </c>
      <c r="G296" s="296">
        <v>-18720</v>
      </c>
      <c r="H296" s="190">
        <v>-1.1700496727407028E-3</v>
      </c>
      <c r="I296" s="47"/>
      <c r="J296" s="5"/>
    </row>
    <row r="297" spans="1:11" s="28" customFormat="1" ht="14.25" customHeight="1" x14ac:dyDescent="0.2">
      <c r="A297" s="24"/>
      <c r="B297" s="16" t="s">
        <v>279</v>
      </c>
      <c r="C297" s="295">
        <v>83.4</v>
      </c>
      <c r="D297" s="295">
        <v>-30458889</v>
      </c>
      <c r="E297" s="295">
        <v>-30458805.600000001</v>
      </c>
      <c r="F297" s="296">
        <v>-57013</v>
      </c>
      <c r="G297" s="296">
        <v>-188454</v>
      </c>
      <c r="H297" s="190">
        <v>-8.3494764639177044E-2</v>
      </c>
      <c r="I297" s="47"/>
    </row>
    <row r="298" spans="1:11" s="28" customFormat="1" ht="11.25" customHeight="1" x14ac:dyDescent="0.2">
      <c r="A298" s="24"/>
      <c r="B298" s="263" t="s">
        <v>286</v>
      </c>
      <c r="C298" s="299">
        <v>991934351.09999871</v>
      </c>
      <c r="D298" s="299">
        <v>1257347595.8285873</v>
      </c>
      <c r="E298" s="299">
        <v>2249281946.9285865</v>
      </c>
      <c r="F298" s="300">
        <v>365565696.45793486</v>
      </c>
      <c r="G298" s="300">
        <v>11175583.908478998</v>
      </c>
      <c r="H298" s="234">
        <v>-4.029165082008368E-2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DE MARS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44671694.239999503</v>
      </c>
      <c r="D311" s="301">
        <v>246752586.59999797</v>
      </c>
      <c r="E311" s="301">
        <v>291424280.83999747</v>
      </c>
      <c r="F311" s="302">
        <v>586765.01999999909</v>
      </c>
      <c r="G311" s="302">
        <v>1128393.7699999975</v>
      </c>
      <c r="H311" s="239">
        <v>-9.3161100239740779E-2</v>
      </c>
      <c r="I311" s="20"/>
    </row>
    <row r="312" spans="1:9" ht="10.5" customHeight="1" x14ac:dyDescent="0.2">
      <c r="A312" s="2"/>
      <c r="B312" s="37" t="s">
        <v>126</v>
      </c>
      <c r="C312" s="301">
        <v>426351.19000000006</v>
      </c>
      <c r="D312" s="301">
        <v>6937558.9800000032</v>
      </c>
      <c r="E312" s="301">
        <v>7363910.1700000037</v>
      </c>
      <c r="F312" s="302"/>
      <c r="G312" s="302">
        <v>28554.62</v>
      </c>
      <c r="H312" s="239"/>
      <c r="I312" s="20"/>
    </row>
    <row r="313" spans="1:9" ht="10.5" customHeight="1" x14ac:dyDescent="0.2">
      <c r="A313" s="2"/>
      <c r="B313" s="37" t="s">
        <v>127</v>
      </c>
      <c r="C313" s="301">
        <v>14240335.289999971</v>
      </c>
      <c r="D313" s="301">
        <v>184969497.67999953</v>
      </c>
      <c r="E313" s="301">
        <v>199209832.96999952</v>
      </c>
      <c r="F313" s="302"/>
      <c r="G313" s="302">
        <v>700180.08000000019</v>
      </c>
      <c r="H313" s="239">
        <v>0.89741385719507161</v>
      </c>
      <c r="I313" s="20"/>
    </row>
    <row r="314" spans="1:9" ht="10.5" customHeight="1" x14ac:dyDescent="0.2">
      <c r="A314" s="2"/>
      <c r="B314" s="37" t="s">
        <v>219</v>
      </c>
      <c r="C314" s="301">
        <v>12560966.720000515</v>
      </c>
      <c r="D314" s="301">
        <v>116561185.95999902</v>
      </c>
      <c r="E314" s="301">
        <v>129122152.67999955</v>
      </c>
      <c r="F314" s="302"/>
      <c r="G314" s="302">
        <v>504781.65</v>
      </c>
      <c r="H314" s="239">
        <v>3.2365960775587288E-2</v>
      </c>
      <c r="I314" s="20"/>
    </row>
    <row r="315" spans="1:9" ht="10.5" customHeight="1" x14ac:dyDescent="0.2">
      <c r="A315" s="2"/>
      <c r="B315" s="37" t="s">
        <v>312</v>
      </c>
      <c r="C315" s="301"/>
      <c r="D315" s="301">
        <v>152100.45000000004</v>
      </c>
      <c r="E315" s="301">
        <v>152100.45000000004</v>
      </c>
      <c r="F315" s="302"/>
      <c r="G315" s="302"/>
      <c r="H315" s="239">
        <v>-0.30742044423831572</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13305.350000000028</v>
      </c>
      <c r="D319" s="301">
        <v>25142.600000000002</v>
      </c>
      <c r="E319" s="301">
        <v>38447.950000000033</v>
      </c>
      <c r="F319" s="302"/>
      <c r="G319" s="302">
        <v>334.30000000000007</v>
      </c>
      <c r="H319" s="239">
        <v>0.41867077666496155</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26872.630999999998</v>
      </c>
      <c r="E321" s="301">
        <v>26872.630999999998</v>
      </c>
      <c r="F321" s="302"/>
      <c r="G321" s="302"/>
      <c r="H321" s="239"/>
      <c r="I321" s="20"/>
    </row>
    <row r="322" spans="1:11" ht="10.5" customHeight="1" x14ac:dyDescent="0.2">
      <c r="A322" s="2"/>
      <c r="B322" s="16" t="s">
        <v>423</v>
      </c>
      <c r="C322" s="301"/>
      <c r="D322" s="301">
        <v>3990</v>
      </c>
      <c r="E322" s="301">
        <v>3990</v>
      </c>
      <c r="F322" s="302"/>
      <c r="G322" s="302">
        <v>30</v>
      </c>
      <c r="H322" s="239"/>
      <c r="I322" s="20"/>
    </row>
    <row r="323" spans="1:11" s="60" customFormat="1" ht="10.5" customHeight="1" x14ac:dyDescent="0.2">
      <c r="A323" s="24"/>
      <c r="B323" s="16" t="s">
        <v>280</v>
      </c>
      <c r="C323" s="301"/>
      <c r="D323" s="301">
        <v>-7420229.3399999849</v>
      </c>
      <c r="E323" s="301">
        <v>-7420229.3399999849</v>
      </c>
      <c r="F323" s="302">
        <v>-233</v>
      </c>
      <c r="G323" s="302">
        <v>-43647.090000000011</v>
      </c>
      <c r="H323" s="239">
        <v>-8.1965577935497413E-2</v>
      </c>
      <c r="I323" s="59"/>
      <c r="J323" s="5"/>
    </row>
    <row r="324" spans="1:11" s="28" customFormat="1" ht="15.75" customHeight="1" x14ac:dyDescent="0.2">
      <c r="A324" s="54"/>
      <c r="B324" s="35" t="s">
        <v>131</v>
      </c>
      <c r="C324" s="303">
        <v>71912652.789999992</v>
      </c>
      <c r="D324" s="303">
        <v>548008705.56099653</v>
      </c>
      <c r="E324" s="303">
        <v>619921358.35099661</v>
      </c>
      <c r="F324" s="304">
        <v>586532.01999999909</v>
      </c>
      <c r="G324" s="304">
        <v>2318627.3299999977</v>
      </c>
      <c r="H324" s="237">
        <v>-4.1172153399252176E-2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140797087.40999994</v>
      </c>
      <c r="D327" s="301">
        <v>82451885.379998803</v>
      </c>
      <c r="E327" s="301">
        <v>223248972.78999877</v>
      </c>
      <c r="F327" s="302">
        <v>1602306.93</v>
      </c>
      <c r="G327" s="302">
        <v>1209440.8999999994</v>
      </c>
      <c r="H327" s="239">
        <v>-5.4148348717446448E-2</v>
      </c>
      <c r="I327" s="20"/>
    </row>
    <row r="328" spans="1:11" ht="10.5" customHeight="1" x14ac:dyDescent="0.2">
      <c r="A328" s="2"/>
      <c r="B328" s="37" t="s">
        <v>133</v>
      </c>
      <c r="C328" s="301">
        <v>23180158.699999958</v>
      </c>
      <c r="D328" s="301">
        <v>85821835.280000016</v>
      </c>
      <c r="E328" s="301">
        <v>109001993.97999996</v>
      </c>
      <c r="F328" s="302">
        <v>202160.12000000002</v>
      </c>
      <c r="G328" s="302">
        <v>473785.33000000025</v>
      </c>
      <c r="H328" s="239">
        <v>-3.2287595047373774E-2</v>
      </c>
      <c r="I328" s="20"/>
    </row>
    <row r="329" spans="1:11" ht="10.5" customHeight="1" x14ac:dyDescent="0.2">
      <c r="A329" s="2"/>
      <c r="B329" s="37" t="s">
        <v>134</v>
      </c>
      <c r="C329" s="305">
        <v>942389.27000000188</v>
      </c>
      <c r="D329" s="301">
        <v>9045900.8099999297</v>
      </c>
      <c r="E329" s="301">
        <v>9988290.079999933</v>
      </c>
      <c r="F329" s="302">
        <v>5202991.989999962</v>
      </c>
      <c r="G329" s="302">
        <v>35002.49</v>
      </c>
      <c r="H329" s="239">
        <v>-0.19896485847733592</v>
      </c>
      <c r="I329" s="20"/>
    </row>
    <row r="330" spans="1:11" ht="10.5" customHeight="1" x14ac:dyDescent="0.2">
      <c r="A330" s="2"/>
      <c r="B330" s="37" t="s">
        <v>220</v>
      </c>
      <c r="C330" s="301">
        <v>1946103.469999999</v>
      </c>
      <c r="D330" s="301">
        <v>12778487.119999999</v>
      </c>
      <c r="E330" s="301">
        <v>14724590.589999998</v>
      </c>
      <c r="F330" s="302">
        <v>680.24</v>
      </c>
      <c r="G330" s="302">
        <v>71116.27</v>
      </c>
      <c r="H330" s="239">
        <v>-0.12777626766820882</v>
      </c>
      <c r="I330" s="20"/>
    </row>
    <row r="331" spans="1:11" ht="10.5" customHeight="1" x14ac:dyDescent="0.2">
      <c r="A331" s="2"/>
      <c r="B331" s="37" t="s">
        <v>352</v>
      </c>
      <c r="C331" s="301"/>
      <c r="D331" s="301">
        <v>580239.0949299999</v>
      </c>
      <c r="E331" s="301">
        <v>580239.0949299999</v>
      </c>
      <c r="F331" s="302"/>
      <c r="G331" s="302"/>
      <c r="H331" s="239">
        <v>-9.374358854489917E-2</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c r="D333" s="301">
        <v>2543</v>
      </c>
      <c r="E333" s="301">
        <v>2543</v>
      </c>
      <c r="F333" s="302"/>
      <c r="G333" s="302">
        <v>20</v>
      </c>
      <c r="H333" s="239"/>
      <c r="I333" s="20"/>
    </row>
    <row r="334" spans="1:11" ht="10.5" customHeight="1" x14ac:dyDescent="0.2">
      <c r="A334" s="2"/>
      <c r="B334" s="574" t="s">
        <v>453</v>
      </c>
      <c r="C334" s="301"/>
      <c r="D334" s="301">
        <v>883</v>
      </c>
      <c r="E334" s="301">
        <v>883</v>
      </c>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26044.010000000002</v>
      </c>
      <c r="D336" s="301">
        <v>28940</v>
      </c>
      <c r="E336" s="301">
        <v>54984.01</v>
      </c>
      <c r="F336" s="302"/>
      <c r="G336" s="302">
        <v>572</v>
      </c>
      <c r="H336" s="239">
        <v>-2.6521546687440223E-2</v>
      </c>
      <c r="I336" s="20"/>
    </row>
    <row r="337" spans="1:11" ht="10.5" customHeight="1" x14ac:dyDescent="0.2">
      <c r="A337" s="2"/>
      <c r="B337" s="16" t="s">
        <v>280</v>
      </c>
      <c r="C337" s="301"/>
      <c r="D337" s="301">
        <v>-8973679.3299999833</v>
      </c>
      <c r="E337" s="301">
        <v>-8973679.3299999833</v>
      </c>
      <c r="F337" s="302">
        <v>-1630.56</v>
      </c>
      <c r="G337" s="302">
        <v>-49316.350000000006</v>
      </c>
      <c r="H337" s="239">
        <v>-5.5358915205227177E-2</v>
      </c>
      <c r="I337" s="20"/>
    </row>
    <row r="338" spans="1:11" s="28" customFormat="1" ht="16.5" customHeight="1" x14ac:dyDescent="0.2">
      <c r="A338" s="54"/>
      <c r="B338" s="35" t="s">
        <v>135</v>
      </c>
      <c r="C338" s="303">
        <v>166891782.8599999</v>
      </c>
      <c r="D338" s="303">
        <v>181737034.35492873</v>
      </c>
      <c r="E338" s="303">
        <v>348628817.21492863</v>
      </c>
      <c r="F338" s="304">
        <v>7006508.7199999625</v>
      </c>
      <c r="G338" s="304">
        <v>1740620.64</v>
      </c>
      <c r="H338" s="237">
        <v>-5.5760430968735175E-2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40578998.559999481</v>
      </c>
      <c r="D341" s="301">
        <v>30772678.760000188</v>
      </c>
      <c r="E341" s="301">
        <v>71351677.319999665</v>
      </c>
      <c r="F341" s="302">
        <v>138202.07000000007</v>
      </c>
      <c r="G341" s="302">
        <v>284991.52999999991</v>
      </c>
      <c r="H341" s="239">
        <v>-3.722613569189126E-2</v>
      </c>
      <c r="I341" s="20"/>
    </row>
    <row r="342" spans="1:11" ht="10.5" customHeight="1" x14ac:dyDescent="0.2">
      <c r="A342" s="2"/>
      <c r="B342" s="37" t="s">
        <v>221</v>
      </c>
      <c r="C342" s="301">
        <v>21198.090000000004</v>
      </c>
      <c r="D342" s="301">
        <v>648755.4</v>
      </c>
      <c r="E342" s="301">
        <v>669953.49</v>
      </c>
      <c r="F342" s="302">
        <v>4.5</v>
      </c>
      <c r="G342" s="302">
        <v>1212.4700000000003</v>
      </c>
      <c r="H342" s="239">
        <v>-4.2628414377700263E-2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420</v>
      </c>
      <c r="E344" s="301">
        <v>420</v>
      </c>
      <c r="F344" s="302"/>
      <c r="G344" s="302"/>
      <c r="H344" s="239">
        <v>0.23529411764705888</v>
      </c>
      <c r="I344" s="27"/>
      <c r="J344" s="5"/>
    </row>
    <row r="345" spans="1:11" s="28" customFormat="1" ht="10.5" customHeight="1" x14ac:dyDescent="0.2">
      <c r="A345" s="54"/>
      <c r="B345" s="16" t="s">
        <v>436</v>
      </c>
      <c r="C345" s="301">
        <v>154388.54</v>
      </c>
      <c r="D345" s="301">
        <v>148050</v>
      </c>
      <c r="E345" s="301">
        <v>302438.54000000004</v>
      </c>
      <c r="F345" s="302"/>
      <c r="G345" s="302">
        <v>745</v>
      </c>
      <c r="H345" s="239">
        <v>3.3342011753451084E-2</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-253456.92999999988</v>
      </c>
      <c r="E348" s="301">
        <v>-253456.92999999988</v>
      </c>
      <c r="F348" s="302">
        <v>-65</v>
      </c>
      <c r="G348" s="302">
        <v>-786.18000000000006</v>
      </c>
      <c r="H348" s="239">
        <v>-4.4031580304790263E-2</v>
      </c>
      <c r="I348" s="20"/>
    </row>
    <row r="349" spans="1:11" s="28" customFormat="1" ht="16.5" customHeight="1" x14ac:dyDescent="0.2">
      <c r="A349" s="54"/>
      <c r="B349" s="16" t="s">
        <v>356</v>
      </c>
      <c r="C349" s="301"/>
      <c r="D349" s="301">
        <v>85885.5</v>
      </c>
      <c r="E349" s="301">
        <v>85885.5</v>
      </c>
      <c r="F349" s="302"/>
      <c r="G349" s="302"/>
      <c r="H349" s="239">
        <v>-0.59766068820210583</v>
      </c>
      <c r="I349" s="27"/>
      <c r="J349" s="5"/>
    </row>
    <row r="350" spans="1:11" s="28" customFormat="1" ht="16.5" customHeight="1" x14ac:dyDescent="0.2">
      <c r="A350" s="54"/>
      <c r="B350" s="35" t="s">
        <v>137</v>
      </c>
      <c r="C350" s="303">
        <v>40754585.189999476</v>
      </c>
      <c r="D350" s="303">
        <v>31402332.73000019</v>
      </c>
      <c r="E350" s="303">
        <v>72156917.919999659</v>
      </c>
      <c r="F350" s="304">
        <v>138141.57000000007</v>
      </c>
      <c r="G350" s="304">
        <v>286162.81999999989</v>
      </c>
      <c r="H350" s="237">
        <v>-3.8570048690451331E-2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12727620.270000046</v>
      </c>
      <c r="D353" s="301">
        <v>4180907.5000000196</v>
      </c>
      <c r="E353" s="301">
        <v>16908527.770000067</v>
      </c>
      <c r="F353" s="302">
        <v>4867.0500000000011</v>
      </c>
      <c r="G353" s="302">
        <v>64046.279999999984</v>
      </c>
      <c r="H353" s="239">
        <v>4.2712587430363325E-2</v>
      </c>
      <c r="I353" s="56"/>
      <c r="J353" s="5"/>
    </row>
    <row r="354" spans="1:11" s="57" customFormat="1" ht="10.5" customHeight="1" x14ac:dyDescent="0.2">
      <c r="A354" s="6"/>
      <c r="B354" s="37" t="s">
        <v>222</v>
      </c>
      <c r="C354" s="301">
        <v>739.5</v>
      </c>
      <c r="D354" s="301">
        <v>6998.9700000000012</v>
      </c>
      <c r="E354" s="301">
        <v>7738.4700000000012</v>
      </c>
      <c r="F354" s="302">
        <v>5</v>
      </c>
      <c r="G354" s="302">
        <v>20.34</v>
      </c>
      <c r="H354" s="239">
        <v>0.10324037574615352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619.79999999999995</v>
      </c>
      <c r="D356" s="306">
        <v>1500</v>
      </c>
      <c r="E356" s="306">
        <v>2119.8000000000002</v>
      </c>
      <c r="F356" s="307"/>
      <c r="G356" s="307"/>
      <c r="H356" s="182">
        <v>0.23979412796818345</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-286102.03999999998</v>
      </c>
      <c r="E361" s="306">
        <v>-286102.03999999998</v>
      </c>
      <c r="F361" s="307">
        <v>-1</v>
      </c>
      <c r="G361" s="307">
        <v>-1085.49</v>
      </c>
      <c r="H361" s="182">
        <v>-2.8191683119242805E-2</v>
      </c>
      <c r="I361" s="59"/>
    </row>
    <row r="362" spans="1:11" s="57" customFormat="1" ht="10.5" customHeight="1" x14ac:dyDescent="0.2">
      <c r="A362" s="6"/>
      <c r="B362" s="35" t="s">
        <v>142</v>
      </c>
      <c r="C362" s="308">
        <v>12728979.570000047</v>
      </c>
      <c r="D362" s="308">
        <v>3903304.4300000197</v>
      </c>
      <c r="E362" s="308">
        <v>16632284.000000069</v>
      </c>
      <c r="F362" s="309">
        <v>4871.0500000000011</v>
      </c>
      <c r="G362" s="309">
        <v>62981.129999999983</v>
      </c>
      <c r="H362" s="183">
        <v>4.407075200659194E-2</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133531.20999999979</v>
      </c>
      <c r="D364" s="308">
        <v>19770.129999999983</v>
      </c>
      <c r="E364" s="308">
        <v>153301.33999999979</v>
      </c>
      <c r="F364" s="309"/>
      <c r="G364" s="309">
        <v>276.62999999999994</v>
      </c>
      <c r="H364" s="183"/>
      <c r="I364" s="56"/>
      <c r="J364" s="5"/>
    </row>
    <row r="365" spans="1:11" s="57" customFormat="1" ht="10.5" customHeight="1" x14ac:dyDescent="0.2">
      <c r="A365" s="6"/>
      <c r="B365" s="37" t="s">
        <v>179</v>
      </c>
      <c r="C365" s="306">
        <v>52314.769999999829</v>
      </c>
      <c r="D365" s="306">
        <v>5421148.3799999617</v>
      </c>
      <c r="E365" s="306">
        <v>5473463.1499999613</v>
      </c>
      <c r="F365" s="307">
        <v>2556.1500000000005</v>
      </c>
      <c r="G365" s="307">
        <v>16949.969999999994</v>
      </c>
      <c r="H365" s="182">
        <v>5.1239320495697127E-2</v>
      </c>
      <c r="I365" s="56"/>
      <c r="J365" s="5"/>
    </row>
    <row r="366" spans="1:11" s="57" customFormat="1" ht="10.5" customHeight="1" x14ac:dyDescent="0.2">
      <c r="A366" s="6"/>
      <c r="B366" s="37" t="s">
        <v>223</v>
      </c>
      <c r="C366" s="364">
        <v>800.52</v>
      </c>
      <c r="D366" s="306">
        <v>137184.8599999999</v>
      </c>
      <c r="E366" s="306">
        <v>137985.37999999989</v>
      </c>
      <c r="F366" s="307"/>
      <c r="G366" s="307">
        <v>377.65</v>
      </c>
      <c r="H366" s="182">
        <v>-4.2049392862249291E-2</v>
      </c>
      <c r="I366" s="56"/>
      <c r="J366" s="5"/>
    </row>
    <row r="367" spans="1:11" s="60" customFormat="1" ht="11.25" customHeight="1" x14ac:dyDescent="0.2">
      <c r="A367" s="24"/>
      <c r="B367" s="37" t="s">
        <v>498</v>
      </c>
      <c r="C367" s="306"/>
      <c r="D367" s="306">
        <v>470</v>
      </c>
      <c r="E367" s="306">
        <v>470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-74506.95</v>
      </c>
      <c r="E371" s="306">
        <v>-74506.95</v>
      </c>
      <c r="F371" s="307">
        <v>-1</v>
      </c>
      <c r="G371" s="307">
        <v>-271.15999999999997</v>
      </c>
      <c r="H371" s="182">
        <v>4.8133982074782145E-2</v>
      </c>
      <c r="I371" s="59"/>
    </row>
    <row r="372" spans="1:11" s="60" customFormat="1" ht="10.5" customHeight="1" x14ac:dyDescent="0.2">
      <c r="A372" s="24"/>
      <c r="B372" s="35" t="s">
        <v>143</v>
      </c>
      <c r="C372" s="308">
        <v>186646.49999999959</v>
      </c>
      <c r="D372" s="308">
        <v>5504066.4199999617</v>
      </c>
      <c r="E372" s="308">
        <v>5690712.9199999608</v>
      </c>
      <c r="F372" s="309">
        <v>2555.1500000000005</v>
      </c>
      <c r="G372" s="309">
        <v>17333.089999999997</v>
      </c>
      <c r="H372" s="183">
        <v>7.5709953158088039E-2</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1592818.97</v>
      </c>
      <c r="D374" s="306">
        <v>211136</v>
      </c>
      <c r="E374" s="306">
        <v>1803954.97</v>
      </c>
      <c r="F374" s="307"/>
      <c r="G374" s="307">
        <v>5407</v>
      </c>
      <c r="H374" s="182">
        <v>0.12916881348673837</v>
      </c>
      <c r="I374" s="56"/>
      <c r="J374" s="5"/>
    </row>
    <row r="375" spans="1:11" s="57" customFormat="1" ht="10.5" customHeight="1" x14ac:dyDescent="0.2">
      <c r="A375" s="6"/>
      <c r="B375" s="35" t="s">
        <v>467</v>
      </c>
      <c r="C375" s="308">
        <v>1592818.97</v>
      </c>
      <c r="D375" s="308">
        <v>211136</v>
      </c>
      <c r="E375" s="308">
        <v>1803954.97</v>
      </c>
      <c r="F375" s="309"/>
      <c r="G375" s="309">
        <v>5407</v>
      </c>
      <c r="H375" s="183">
        <v>0.12916881348673837</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1925.7999999999988</v>
      </c>
      <c r="D377" s="306">
        <v>23766.430000000004</v>
      </c>
      <c r="E377" s="306">
        <v>25692.230000000003</v>
      </c>
      <c r="F377" s="307"/>
      <c r="G377" s="307"/>
      <c r="H377" s="182">
        <v>0.12770539114022639</v>
      </c>
      <c r="I377" s="59"/>
      <c r="J377" s="5"/>
    </row>
    <row r="378" spans="1:11" s="63" customFormat="1" ht="14.25" customHeight="1" x14ac:dyDescent="0.2">
      <c r="A378" s="61"/>
      <c r="B378" s="37" t="s">
        <v>224</v>
      </c>
      <c r="C378" s="306">
        <v>280.53999999999996</v>
      </c>
      <c r="D378" s="306">
        <v>10009.790000000001</v>
      </c>
      <c r="E378" s="306">
        <v>10290.330000000002</v>
      </c>
      <c r="F378" s="307"/>
      <c r="G378" s="307"/>
      <c r="H378" s="182">
        <v>-8.497296355214734E-2</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2206.3399999999988</v>
      </c>
      <c r="D382" s="308">
        <v>33776.22</v>
      </c>
      <c r="E382" s="308">
        <v>35982.559999999998</v>
      </c>
      <c r="F382" s="309"/>
      <c r="G382" s="309"/>
      <c r="H382" s="183">
        <v>5.741862452495905E-2</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10.700000000000001</v>
      </c>
      <c r="D385" s="306"/>
      <c r="E385" s="306">
        <v>10.700000000000001</v>
      </c>
      <c r="F385" s="307"/>
      <c r="G385" s="307"/>
      <c r="H385" s="182">
        <v>0.40235910878112713</v>
      </c>
      <c r="I385" s="56"/>
      <c r="J385" s="5"/>
    </row>
    <row r="386" spans="1:11" s="57" customFormat="1" ht="10.5" customHeight="1" x14ac:dyDescent="0.2">
      <c r="A386" s="6"/>
      <c r="B386" s="37" t="s">
        <v>125</v>
      </c>
      <c r="C386" s="306">
        <v>852589.06000001333</v>
      </c>
      <c r="D386" s="306">
        <v>4232712.5499999756</v>
      </c>
      <c r="E386" s="306">
        <v>5085301.6099999892</v>
      </c>
      <c r="F386" s="307"/>
      <c r="G386" s="307">
        <v>15770.119999999999</v>
      </c>
      <c r="H386" s="182">
        <v>-0.13456723089354794</v>
      </c>
      <c r="I386" s="56"/>
      <c r="J386" s="5"/>
    </row>
    <row r="387" spans="1:11" s="57" customFormat="1" ht="10.5" customHeight="1" x14ac:dyDescent="0.2">
      <c r="A387" s="6"/>
      <c r="B387" s="37" t="s">
        <v>126</v>
      </c>
      <c r="C387" s="306">
        <v>5914.8300000000054</v>
      </c>
      <c r="D387" s="306">
        <v>43383.240000000013</v>
      </c>
      <c r="E387" s="306">
        <v>49298.070000000014</v>
      </c>
      <c r="F387" s="307"/>
      <c r="G387" s="307">
        <v>1.59</v>
      </c>
      <c r="H387" s="182"/>
      <c r="I387" s="56"/>
      <c r="J387" s="5"/>
    </row>
    <row r="388" spans="1:11" s="57" customFormat="1" ht="10.5" customHeight="1" x14ac:dyDescent="0.2">
      <c r="A388" s="6"/>
      <c r="B388" s="37" t="s">
        <v>127</v>
      </c>
      <c r="C388" s="306">
        <v>262179.13999999984</v>
      </c>
      <c r="D388" s="306">
        <v>2857254.4500000007</v>
      </c>
      <c r="E388" s="306">
        <v>3119433.5900000008</v>
      </c>
      <c r="F388" s="307"/>
      <c r="G388" s="307">
        <v>9702.64</v>
      </c>
      <c r="H388" s="182"/>
      <c r="I388" s="56"/>
      <c r="J388" s="5"/>
    </row>
    <row r="389" spans="1:11" s="57" customFormat="1" ht="10.5" customHeight="1" x14ac:dyDescent="0.2">
      <c r="A389" s="6"/>
      <c r="B389" s="37" t="s">
        <v>133</v>
      </c>
      <c r="C389" s="306">
        <v>56836.160000000003</v>
      </c>
      <c r="D389" s="306">
        <v>139066.10999999996</v>
      </c>
      <c r="E389" s="306">
        <v>195902.27</v>
      </c>
      <c r="F389" s="307"/>
      <c r="G389" s="307">
        <v>1307.42</v>
      </c>
      <c r="H389" s="182">
        <v>-0.13924355807720912</v>
      </c>
      <c r="I389" s="56"/>
      <c r="J389" s="5"/>
    </row>
    <row r="390" spans="1:11" s="57" customFormat="1" ht="10.5" customHeight="1" x14ac:dyDescent="0.2">
      <c r="A390" s="6"/>
      <c r="B390" s="37" t="s">
        <v>134</v>
      </c>
      <c r="C390" s="306">
        <v>5325.1200000000008</v>
      </c>
      <c r="D390" s="306">
        <v>45229.210000000006</v>
      </c>
      <c r="E390" s="306">
        <v>50554.330000000009</v>
      </c>
      <c r="F390" s="307"/>
      <c r="G390" s="307">
        <v>32.26</v>
      </c>
      <c r="H390" s="182">
        <v>-0.33999552201491035</v>
      </c>
      <c r="I390" s="56"/>
      <c r="J390" s="5"/>
      <c r="K390" s="5"/>
    </row>
    <row r="391" spans="1:11" s="57" customFormat="1" ht="10.5" customHeight="1" x14ac:dyDescent="0.2">
      <c r="A391" s="6"/>
      <c r="B391" s="37" t="s">
        <v>24</v>
      </c>
      <c r="C391" s="306">
        <v>301769.57999999996</v>
      </c>
      <c r="D391" s="306">
        <v>207378.95999999993</v>
      </c>
      <c r="E391" s="306">
        <v>509148.53999999992</v>
      </c>
      <c r="F391" s="307"/>
      <c r="G391" s="307">
        <v>2362.38</v>
      </c>
      <c r="H391" s="182">
        <v>2.9067423138659843E-2</v>
      </c>
      <c r="I391" s="56"/>
    </row>
    <row r="392" spans="1:11" s="57" customFormat="1" ht="10.5" customHeight="1" x14ac:dyDescent="0.2">
      <c r="A392" s="6"/>
      <c r="B392" s="37" t="s">
        <v>138</v>
      </c>
      <c r="C392" s="306">
        <v>78703.319999999963</v>
      </c>
      <c r="D392" s="306">
        <v>45818.559999999998</v>
      </c>
      <c r="E392" s="306">
        <v>124521.87999999996</v>
      </c>
      <c r="F392" s="307"/>
      <c r="G392" s="307"/>
      <c r="H392" s="182">
        <v>8.4385931759261235E-2</v>
      </c>
      <c r="I392" s="56"/>
    </row>
    <row r="393" spans="1:11" s="57" customFormat="1" ht="10.5" customHeight="1" x14ac:dyDescent="0.2">
      <c r="A393" s="6"/>
      <c r="B393" s="37" t="s">
        <v>34</v>
      </c>
      <c r="C393" s="306">
        <v>3604409.649999978</v>
      </c>
      <c r="D393" s="306">
        <v>791647.2299999994</v>
      </c>
      <c r="E393" s="306">
        <v>4396056.8799999775</v>
      </c>
      <c r="F393" s="307"/>
      <c r="G393" s="307">
        <v>7905.0699999999988</v>
      </c>
      <c r="H393" s="182">
        <v>-0.15709162238757901</v>
      </c>
      <c r="I393" s="56"/>
      <c r="J393" s="5"/>
    </row>
    <row r="394" spans="1:11" s="57" customFormat="1" ht="10.5" customHeight="1" x14ac:dyDescent="0.2">
      <c r="A394" s="6"/>
      <c r="B394" s="37" t="s">
        <v>140</v>
      </c>
      <c r="C394" s="306">
        <v>267.36</v>
      </c>
      <c r="D394" s="306">
        <v>33.39</v>
      </c>
      <c r="E394" s="306">
        <v>300.75</v>
      </c>
      <c r="F394" s="307"/>
      <c r="G394" s="307"/>
      <c r="H394" s="182"/>
      <c r="I394" s="56"/>
      <c r="J394" s="5"/>
    </row>
    <row r="395" spans="1:11" s="57" customFormat="1" ht="10.5" customHeight="1" x14ac:dyDescent="0.2">
      <c r="A395" s="6"/>
      <c r="B395" s="37" t="s">
        <v>129</v>
      </c>
      <c r="C395" s="306">
        <v>260262.91999999876</v>
      </c>
      <c r="D395" s="306">
        <v>2286149.8199999998</v>
      </c>
      <c r="E395" s="306">
        <v>2546412.7399999988</v>
      </c>
      <c r="F395" s="307"/>
      <c r="G395" s="307">
        <v>10728.699999999999</v>
      </c>
      <c r="H395" s="182">
        <v>-6.9663163833031394E-3</v>
      </c>
      <c r="I395" s="56"/>
      <c r="J395" s="5"/>
    </row>
    <row r="396" spans="1:11" s="57" customFormat="1" ht="11.25" customHeight="1" x14ac:dyDescent="0.2">
      <c r="A396" s="6"/>
      <c r="B396" s="37" t="s">
        <v>381</v>
      </c>
      <c r="C396" s="306">
        <v>3019.4999999999991</v>
      </c>
      <c r="D396" s="306">
        <v>1765</v>
      </c>
      <c r="E396" s="306">
        <v>4784.4999999999991</v>
      </c>
      <c r="F396" s="307"/>
      <c r="G396" s="307"/>
      <c r="H396" s="182"/>
      <c r="I396" s="56"/>
      <c r="J396" s="5"/>
    </row>
    <row r="397" spans="1:11" s="57" customFormat="1" ht="11.25" customHeight="1" x14ac:dyDescent="0.2">
      <c r="A397" s="6"/>
      <c r="B397" s="16" t="s">
        <v>427</v>
      </c>
      <c r="C397" s="306">
        <v>300</v>
      </c>
      <c r="D397" s="306">
        <v>250</v>
      </c>
      <c r="E397" s="306">
        <v>550</v>
      </c>
      <c r="F397" s="307"/>
      <c r="G397" s="307"/>
      <c r="H397" s="182"/>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249.68</v>
      </c>
      <c r="D400" s="306">
        <v>33412.679999999993</v>
      </c>
      <c r="E400" s="306">
        <v>33662.359999999993</v>
      </c>
      <c r="F400" s="307"/>
      <c r="G400" s="307"/>
      <c r="H400" s="182">
        <v>-4.2569026396586107E-3</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9781.7999999999993</v>
      </c>
      <c r="D403" s="306">
        <v>2560</v>
      </c>
      <c r="E403" s="306">
        <v>12341.8</v>
      </c>
      <c r="F403" s="307"/>
      <c r="G403" s="307"/>
      <c r="H403" s="182">
        <v>0.46751486325802616</v>
      </c>
      <c r="I403" s="59"/>
    </row>
    <row r="404" spans="1:11" s="60" customFormat="1" ht="13.5" customHeight="1" x14ac:dyDescent="0.2">
      <c r="A404" s="24"/>
      <c r="B404" s="37" t="s">
        <v>424</v>
      </c>
      <c r="C404" s="306"/>
      <c r="D404" s="306">
        <v>3090</v>
      </c>
      <c r="E404" s="306">
        <v>3090</v>
      </c>
      <c r="F404" s="307"/>
      <c r="G404" s="307">
        <v>30</v>
      </c>
      <c r="H404" s="182"/>
      <c r="I404" s="59"/>
    </row>
    <row r="405" spans="1:11" s="60" customFormat="1" ht="10.5" customHeight="1" x14ac:dyDescent="0.2">
      <c r="A405" s="24"/>
      <c r="B405" s="37" t="s">
        <v>280</v>
      </c>
      <c r="C405" s="306"/>
      <c r="D405" s="306">
        <v>-266168.5</v>
      </c>
      <c r="E405" s="306">
        <v>-266168.5</v>
      </c>
      <c r="F405" s="307"/>
      <c r="G405" s="307">
        <v>-1123.4899999999998</v>
      </c>
      <c r="H405" s="182">
        <v>-8.6035838640068918E-2</v>
      </c>
      <c r="I405" s="59"/>
      <c r="J405" s="5"/>
    </row>
    <row r="406" spans="1:11" s="60" customFormat="1" ht="10.5" customHeight="1" x14ac:dyDescent="0.2">
      <c r="A406" s="24"/>
      <c r="B406" s="35" t="s">
        <v>246</v>
      </c>
      <c r="C406" s="308">
        <v>5441618.8199999891</v>
      </c>
      <c r="D406" s="308">
        <v>10423582.699999977</v>
      </c>
      <c r="E406" s="308">
        <v>15865201.519999964</v>
      </c>
      <c r="F406" s="309"/>
      <c r="G406" s="309">
        <v>46716.69</v>
      </c>
      <c r="H406" s="183">
        <v>-8.1903395877918617E-2</v>
      </c>
      <c r="I406" s="59"/>
      <c r="J406" s="5"/>
      <c r="K406" s="209" t="b">
        <f>IF(ABS(E406-SUM(E385:E405))&lt;0.001,TRUE,FALSE)</f>
        <v>1</v>
      </c>
    </row>
    <row r="407" spans="1:11" s="60" customFormat="1" ht="10.5" customHeight="1" x14ac:dyDescent="0.2">
      <c r="A407" s="24"/>
      <c r="B407" s="35" t="s">
        <v>287</v>
      </c>
      <c r="C407" s="308">
        <v>299511291.03999943</v>
      </c>
      <c r="D407" s="308">
        <v>781223938.41592562</v>
      </c>
      <c r="E407" s="308">
        <v>1080735229.4559252</v>
      </c>
      <c r="F407" s="309">
        <v>7738608.5099999616</v>
      </c>
      <c r="G407" s="309">
        <v>4477848.6999999983</v>
      </c>
      <c r="H407" s="183">
        <v>-4.4393398036184695E-2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135483441.42999241</v>
      </c>
      <c r="D410" s="306">
        <v>145684232.08483207</v>
      </c>
      <c r="E410" s="306">
        <v>281167673.51482451</v>
      </c>
      <c r="F410" s="307">
        <v>17491780.570831977</v>
      </c>
      <c r="G410" s="307">
        <v>1872909.4129119983</v>
      </c>
      <c r="H410" s="182">
        <v>-0.14975543174357597</v>
      </c>
      <c r="I410" s="59"/>
      <c r="J410" s="5"/>
    </row>
    <row r="411" spans="1:11" s="60" customFormat="1" ht="10.5" customHeight="1" x14ac:dyDescent="0.2">
      <c r="A411" s="24"/>
      <c r="B411" s="37" t="s">
        <v>442</v>
      </c>
      <c r="C411" s="306">
        <v>249956.33000000234</v>
      </c>
      <c r="D411" s="306">
        <v>144864.74999999974</v>
      </c>
      <c r="E411" s="306">
        <v>394821.08000000205</v>
      </c>
      <c r="F411" s="307">
        <v>12872.910000000002</v>
      </c>
      <c r="G411" s="307">
        <v>1827.9399999999998</v>
      </c>
      <c r="H411" s="182">
        <v>-0.6895425425573789</v>
      </c>
      <c r="I411" s="59"/>
      <c r="J411" s="5"/>
    </row>
    <row r="412" spans="1:11" s="57" customFormat="1" ht="10.5" customHeight="1" x14ac:dyDescent="0.2">
      <c r="A412" s="6"/>
      <c r="B412" s="37" t="s">
        <v>147</v>
      </c>
      <c r="C412" s="306">
        <v>436345.69999999704</v>
      </c>
      <c r="D412" s="306">
        <v>445096.6900000163</v>
      </c>
      <c r="E412" s="306">
        <v>881442.3900000134</v>
      </c>
      <c r="F412" s="307">
        <v>43210.940000000075</v>
      </c>
      <c r="G412" s="307">
        <v>3312.0299999999934</v>
      </c>
      <c r="H412" s="182">
        <v>-0.1528661660090932</v>
      </c>
      <c r="I412" s="56"/>
      <c r="J412" s="5"/>
    </row>
    <row r="413" spans="1:11" s="57" customFormat="1" ht="10.5" customHeight="1" x14ac:dyDescent="0.2">
      <c r="A413" s="6"/>
      <c r="B413" s="37" t="s">
        <v>148</v>
      </c>
      <c r="C413" s="306">
        <v>2473135.3200003793</v>
      </c>
      <c r="D413" s="306">
        <v>2761381.5200002184</v>
      </c>
      <c r="E413" s="306">
        <v>5234516.8400005978</v>
      </c>
      <c r="F413" s="307">
        <v>305943.65999999497</v>
      </c>
      <c r="G413" s="307">
        <v>22241.970000000059</v>
      </c>
      <c r="H413" s="182">
        <v>-0.16644029118823411</v>
      </c>
      <c r="I413" s="56"/>
      <c r="J413" s="5"/>
    </row>
    <row r="414" spans="1:11" s="60" customFormat="1" ht="10.5" customHeight="1" x14ac:dyDescent="0.2">
      <c r="A414" s="24"/>
      <c r="B414" s="37" t="s">
        <v>125</v>
      </c>
      <c r="C414" s="306">
        <v>939029.52999999363</v>
      </c>
      <c r="D414" s="306">
        <v>988530.45999998762</v>
      </c>
      <c r="E414" s="306">
        <v>1927559.9899999814</v>
      </c>
      <c r="F414" s="307">
        <v>129419.19000000044</v>
      </c>
      <c r="G414" s="307">
        <v>22629.029999999995</v>
      </c>
      <c r="H414" s="182">
        <v>-7.4812925556008159E-2</v>
      </c>
      <c r="I414" s="59"/>
      <c r="J414" s="5"/>
    </row>
    <row r="415" spans="1:11" s="60" customFormat="1" ht="10.5" customHeight="1" x14ac:dyDescent="0.2">
      <c r="A415" s="24"/>
      <c r="B415" s="37" t="s">
        <v>149</v>
      </c>
      <c r="C415" s="306">
        <v>29513.989999999747</v>
      </c>
      <c r="D415" s="306">
        <v>137403.05999999738</v>
      </c>
      <c r="E415" s="306">
        <v>166917.04999999714</v>
      </c>
      <c r="F415" s="307">
        <v>377.97000000000014</v>
      </c>
      <c r="G415" s="307">
        <v>642.6099999999999</v>
      </c>
      <c r="H415" s="182">
        <v>-0.15208945421322762</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128</v>
      </c>
      <c r="D417" s="306">
        <v>-24678107</v>
      </c>
      <c r="E417" s="306">
        <v>-24677979</v>
      </c>
      <c r="F417" s="307">
        <v>-28436</v>
      </c>
      <c r="G417" s="307">
        <v>-160721</v>
      </c>
      <c r="H417" s="182">
        <v>-0.10367313991996363</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c r="E419" s="306"/>
      <c r="F419" s="307"/>
      <c r="G419" s="307"/>
      <c r="H419" s="182"/>
      <c r="I419" s="59"/>
      <c r="K419" s="209"/>
    </row>
    <row r="420" spans="1:11" s="60" customFormat="1" ht="10.5" customHeight="1" x14ac:dyDescent="0.2">
      <c r="A420" s="24"/>
      <c r="B420" s="575" t="s">
        <v>491</v>
      </c>
      <c r="C420" s="306"/>
      <c r="D420" s="306">
        <v>1354.2000000000003</v>
      </c>
      <c r="E420" s="306">
        <v>1354.2000000000003</v>
      </c>
      <c r="F420" s="307"/>
      <c r="G420" s="307">
        <v>48.100000000000009</v>
      </c>
      <c r="H420" s="182"/>
      <c r="I420" s="59"/>
      <c r="K420" s="209"/>
    </row>
    <row r="421" spans="1:11" s="60" customFormat="1" ht="10.5" customHeight="1" x14ac:dyDescent="0.2">
      <c r="A421" s="24"/>
      <c r="B421" s="41" t="s">
        <v>150</v>
      </c>
      <c r="C421" s="311">
        <v>139611550.29999277</v>
      </c>
      <c r="D421" s="311">
        <v>125484755.7648323</v>
      </c>
      <c r="E421" s="311">
        <v>265096306.06482506</v>
      </c>
      <c r="F421" s="312">
        <v>17955169.240831971</v>
      </c>
      <c r="G421" s="312">
        <v>1762890.0929119983</v>
      </c>
      <c r="H421" s="184">
        <v>-0.1561977130661194</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DE MARS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1618466675.159982</v>
      </c>
      <c r="E434" s="306">
        <v>1618466675.159982</v>
      </c>
      <c r="F434" s="307">
        <v>2922952.92</v>
      </c>
      <c r="G434" s="307">
        <v>8234599.7800000114</v>
      </c>
      <c r="H434" s="182">
        <v>-6.5976066306094872E-5</v>
      </c>
      <c r="I434" s="56"/>
      <c r="J434" s="5"/>
    </row>
    <row r="435" spans="1:11" s="57" customFormat="1" ht="10.5" customHeight="1" x14ac:dyDescent="0.2">
      <c r="A435" s="6"/>
      <c r="B435" s="16" t="s">
        <v>10</v>
      </c>
      <c r="C435" s="306">
        <v>384675457.1799916</v>
      </c>
      <c r="D435" s="306"/>
      <c r="E435" s="306">
        <v>384675457.1799916</v>
      </c>
      <c r="F435" s="307">
        <v>9302.3699999999953</v>
      </c>
      <c r="G435" s="307">
        <v>2287789.2900000117</v>
      </c>
      <c r="H435" s="182">
        <v>-6.1682637641249149E-2</v>
      </c>
      <c r="I435" s="56"/>
      <c r="J435" s="5"/>
    </row>
    <row r="436" spans="1:11" s="60" customFormat="1" ht="10.5" customHeight="1" x14ac:dyDescent="0.2">
      <c r="A436" s="24"/>
      <c r="B436" s="16" t="s">
        <v>9</v>
      </c>
      <c r="C436" s="306">
        <v>10609.260000000002</v>
      </c>
      <c r="D436" s="306"/>
      <c r="E436" s="306">
        <v>10609.260000000002</v>
      </c>
      <c r="F436" s="307"/>
      <c r="G436" s="307">
        <v>9.02</v>
      </c>
      <c r="H436" s="182"/>
      <c r="I436" s="59"/>
      <c r="J436" s="5"/>
    </row>
    <row r="437" spans="1:11" s="60" customFormat="1" x14ac:dyDescent="0.2">
      <c r="A437" s="24"/>
      <c r="B437" s="16" t="s">
        <v>299</v>
      </c>
      <c r="C437" s="306">
        <v>37881605.279999867</v>
      </c>
      <c r="D437" s="306"/>
      <c r="E437" s="306">
        <v>37881605.279999867</v>
      </c>
      <c r="F437" s="307"/>
      <c r="G437" s="307">
        <v>133516.25000000044</v>
      </c>
      <c r="H437" s="182">
        <v>-3.2337512446234284E-2</v>
      </c>
      <c r="I437" s="59"/>
      <c r="J437" s="5"/>
    </row>
    <row r="438" spans="1:11" s="57" customFormat="1" x14ac:dyDescent="0.2">
      <c r="A438" s="6"/>
      <c r="B438" s="16" t="s">
        <v>11</v>
      </c>
      <c r="C438" s="306">
        <v>202391.23999999985</v>
      </c>
      <c r="D438" s="306"/>
      <c r="E438" s="306">
        <v>202391.23999999985</v>
      </c>
      <c r="F438" s="307"/>
      <c r="G438" s="307">
        <v>198835.20999999985</v>
      </c>
      <c r="H438" s="182">
        <v>-6.563656333455492E-2</v>
      </c>
      <c r="I438" s="56"/>
      <c r="J438" s="5"/>
    </row>
    <row r="439" spans="1:11" s="57" customFormat="1" ht="10.5" customHeight="1" x14ac:dyDescent="0.2">
      <c r="A439" s="6"/>
      <c r="B439" s="16" t="s">
        <v>75</v>
      </c>
      <c r="C439" s="306">
        <v>5539103.6100000842</v>
      </c>
      <c r="D439" s="306"/>
      <c r="E439" s="306">
        <v>5539103.6100000842</v>
      </c>
      <c r="F439" s="313"/>
      <c r="G439" s="313">
        <v>29644.589999999909</v>
      </c>
      <c r="H439" s="185">
        <v>-4.6296003229407856E-2</v>
      </c>
      <c r="I439" s="66"/>
      <c r="J439" s="5"/>
    </row>
    <row r="440" spans="1:11" s="57" customFormat="1" ht="10.5" customHeight="1" x14ac:dyDescent="0.2">
      <c r="A440" s="6"/>
      <c r="B440" s="16" t="s">
        <v>85</v>
      </c>
      <c r="C440" s="306">
        <v>897476.81000000134</v>
      </c>
      <c r="D440" s="306">
        <v>165502786.29000023</v>
      </c>
      <c r="E440" s="306">
        <v>166400263.1000002</v>
      </c>
      <c r="F440" s="313">
        <v>166400263.1000002</v>
      </c>
      <c r="G440" s="313">
        <v>609732.13000000035</v>
      </c>
      <c r="H440" s="185">
        <v>-0.12861150066077986</v>
      </c>
      <c r="I440" s="66"/>
      <c r="J440" s="5"/>
    </row>
    <row r="441" spans="1:11" s="57" customFormat="1" ht="10.5" customHeight="1" x14ac:dyDescent="0.2">
      <c r="A441" s="6"/>
      <c r="B441" s="37" t="s">
        <v>25</v>
      </c>
      <c r="C441" s="306">
        <v>964670.17000001459</v>
      </c>
      <c r="D441" s="306">
        <v>13.32</v>
      </c>
      <c r="E441" s="306">
        <v>964683.49000001454</v>
      </c>
      <c r="F441" s="313">
        <v>2509.0500000000002</v>
      </c>
      <c r="G441" s="313">
        <v>3095.3700000000026</v>
      </c>
      <c r="H441" s="185">
        <v>-0.20205834751453489</v>
      </c>
      <c r="I441" s="56"/>
      <c r="J441" s="5"/>
    </row>
    <row r="442" spans="1:11" s="57" customFormat="1" ht="10.5" customHeight="1" x14ac:dyDescent="0.2">
      <c r="A442" s="6"/>
      <c r="B442" s="37" t="s">
        <v>48</v>
      </c>
      <c r="C442" s="306"/>
      <c r="D442" s="306">
        <v>623513.93553000141</v>
      </c>
      <c r="E442" s="306">
        <v>623513.93553000141</v>
      </c>
      <c r="F442" s="307"/>
      <c r="G442" s="307">
        <v>1839.6674100000002</v>
      </c>
      <c r="H442" s="182">
        <v>9.1222571125744167E-3</v>
      </c>
      <c r="I442" s="56"/>
      <c r="J442" s="5"/>
    </row>
    <row r="443" spans="1:11" s="60" customFormat="1" ht="10.5" customHeight="1" x14ac:dyDescent="0.2">
      <c r="A443" s="24"/>
      <c r="B443" s="37" t="s">
        <v>355</v>
      </c>
      <c r="C443" s="306">
        <v>31517.149999999845</v>
      </c>
      <c r="D443" s="306">
        <v>9811816.3993259985</v>
      </c>
      <c r="E443" s="306">
        <v>9843333.5493260007</v>
      </c>
      <c r="F443" s="307"/>
      <c r="G443" s="307">
        <v>2161.0499999999997</v>
      </c>
      <c r="H443" s="182"/>
      <c r="I443" s="59"/>
      <c r="J443" s="5"/>
    </row>
    <row r="444" spans="1:11" s="57" customFormat="1" ht="12.75" customHeight="1" x14ac:dyDescent="0.2">
      <c r="A444" s="6"/>
      <c r="B444" s="37" t="s">
        <v>79</v>
      </c>
      <c r="C444" s="314"/>
      <c r="D444" s="306">
        <v>9390627.3650000002</v>
      </c>
      <c r="E444" s="306">
        <v>9390627.3650000002</v>
      </c>
      <c r="F444" s="313"/>
      <c r="G444" s="313">
        <v>9179.619999999999</v>
      </c>
      <c r="H444" s="185">
        <v>1.3718694042349044E-2</v>
      </c>
      <c r="I444" s="56"/>
    </row>
    <row r="445" spans="1:11" s="57" customFormat="1" ht="10.5" customHeight="1" x14ac:dyDescent="0.2">
      <c r="A445" s="6"/>
      <c r="B445" s="563" t="s">
        <v>432</v>
      </c>
      <c r="C445" s="314">
        <v>41565446.110012874</v>
      </c>
      <c r="D445" s="306">
        <v>53631076.317808159</v>
      </c>
      <c r="E445" s="306">
        <v>95196522.427821025</v>
      </c>
      <c r="F445" s="313"/>
      <c r="G445" s="313">
        <v>664878.25000001094</v>
      </c>
      <c r="H445" s="185">
        <v>-4.1220044131163758E-2</v>
      </c>
      <c r="I445" s="56"/>
      <c r="J445" s="5"/>
    </row>
    <row r="446" spans="1:11" s="57" customFormat="1" ht="10.5" customHeight="1" x14ac:dyDescent="0.2">
      <c r="A446" s="6"/>
      <c r="B446" s="563" t="s">
        <v>440</v>
      </c>
      <c r="C446" s="314">
        <v>951825.32999998704</v>
      </c>
      <c r="D446" s="306">
        <v>349638.77000000054</v>
      </c>
      <c r="E446" s="306">
        <v>1301464.0999999875</v>
      </c>
      <c r="F446" s="313"/>
      <c r="G446" s="313">
        <v>7092.1600000000008</v>
      </c>
      <c r="H446" s="185"/>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3904593.380000033</v>
      </c>
      <c r="D448" s="306">
        <v>7160998.1299999822</v>
      </c>
      <c r="E448" s="306">
        <v>11065591.510000017</v>
      </c>
      <c r="F448" s="313">
        <v>600</v>
      </c>
      <c r="G448" s="313">
        <v>36366.959999999992</v>
      </c>
      <c r="H448" s="185">
        <v>-0.40490431115509284</v>
      </c>
      <c r="I448" s="56"/>
      <c r="J448" s="5"/>
      <c r="K448" s="57"/>
    </row>
    <row r="449" spans="1:11" s="60" customFormat="1" ht="14.25" customHeight="1" x14ac:dyDescent="0.2">
      <c r="A449" s="24"/>
      <c r="B449" s="574" t="s">
        <v>493</v>
      </c>
      <c r="C449" s="314"/>
      <c r="D449" s="306">
        <v>1252610.8441350004</v>
      </c>
      <c r="E449" s="306">
        <v>1252610.8441350004</v>
      </c>
      <c r="F449" s="313"/>
      <c r="G449" s="313"/>
      <c r="H449" s="185"/>
      <c r="I449" s="56"/>
      <c r="J449" s="5"/>
      <c r="K449" s="57"/>
    </row>
    <row r="450" spans="1:11" s="60" customFormat="1" ht="14.25" customHeight="1" x14ac:dyDescent="0.2">
      <c r="A450" s="24"/>
      <c r="B450" s="563" t="s">
        <v>445</v>
      </c>
      <c r="C450" s="314"/>
      <c r="D450" s="306">
        <v>30296.169999998503</v>
      </c>
      <c r="E450" s="306">
        <v>30296.169999998503</v>
      </c>
      <c r="F450" s="313"/>
      <c r="G450" s="313">
        <v>93.919999999999874</v>
      </c>
      <c r="H450" s="185">
        <v>-6.2548889769038163E-2</v>
      </c>
      <c r="I450" s="56"/>
      <c r="J450" s="5"/>
      <c r="K450" s="57"/>
    </row>
    <row r="451" spans="1:11" ht="14.25" customHeight="1" x14ac:dyDescent="0.2">
      <c r="A451" s="2"/>
      <c r="B451" s="16" t="s">
        <v>280</v>
      </c>
      <c r="C451" s="310"/>
      <c r="D451" s="306">
        <v>-63751524.750000805</v>
      </c>
      <c r="E451" s="306">
        <v>-63751524.750000805</v>
      </c>
      <c r="F451" s="313"/>
      <c r="G451" s="313">
        <v>-367112.46999999951</v>
      </c>
      <c r="H451" s="185">
        <v>-7.6203562044890649E-2</v>
      </c>
      <c r="I451" s="59"/>
      <c r="J451" s="60"/>
      <c r="K451" s="60"/>
    </row>
    <row r="452" spans="1:11" ht="10.5" customHeight="1" x14ac:dyDescent="0.2">
      <c r="A452" s="2"/>
      <c r="B452" s="29" t="s">
        <v>156</v>
      </c>
      <c r="C452" s="308">
        <v>476624695.52000451</v>
      </c>
      <c r="D452" s="308">
        <v>1802468527.9517803</v>
      </c>
      <c r="E452" s="308">
        <v>2279093223.4717846</v>
      </c>
      <c r="F452" s="315">
        <v>169335627.44000024</v>
      </c>
      <c r="G452" s="315">
        <v>11851720.797410036</v>
      </c>
      <c r="H452" s="186">
        <v>-2.0065103711455201E-2</v>
      </c>
      <c r="I452" s="69"/>
      <c r="K452" s="209" t="b">
        <f>IF(ABS(E452-SUM(E434:E451))&lt;0.001,TRUE,FALSE)</f>
        <v>1</v>
      </c>
    </row>
    <row r="453" spans="1:11" ht="21" customHeight="1" x14ac:dyDescent="0.2">
      <c r="A453" s="2"/>
      <c r="B453" s="29" t="s">
        <v>153</v>
      </c>
      <c r="C453" s="308"/>
      <c r="D453" s="308">
        <v>27194.800000000003</v>
      </c>
      <c r="E453" s="308">
        <v>27194.800000000003</v>
      </c>
      <c r="F453" s="315"/>
      <c r="G453" s="315"/>
      <c r="H453" s="186">
        <v>-9.822296058281843E-2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116326497.40999819</v>
      </c>
      <c r="D456" s="317">
        <v>389996819.85000217</v>
      </c>
      <c r="E456" s="317">
        <v>506323317.26000035</v>
      </c>
      <c r="F456" s="318"/>
      <c r="G456" s="318">
        <v>2747330.330000001</v>
      </c>
      <c r="H456" s="281">
        <v>2.1555749517846445E-2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37147429.340001211</v>
      </c>
      <c r="D458" s="317">
        <v>11824419.879999943</v>
      </c>
      <c r="E458" s="317">
        <v>48971849.220001161</v>
      </c>
      <c r="F458" s="318"/>
      <c r="G458" s="318">
        <v>275010.52000000008</v>
      </c>
      <c r="H458" s="281">
        <v>-5.7957542614745838E-2</v>
      </c>
      <c r="I458" s="69"/>
    </row>
    <row r="459" spans="1:11" ht="10.5" customHeight="1" x14ac:dyDescent="0.2">
      <c r="A459" s="2"/>
      <c r="B459" s="16" t="s">
        <v>258</v>
      </c>
      <c r="C459" s="317">
        <v>6586386.5900000092</v>
      </c>
      <c r="D459" s="317">
        <v>1759833.6700000002</v>
      </c>
      <c r="E459" s="317">
        <v>8346220.2600000091</v>
      </c>
      <c r="F459" s="318"/>
      <c r="G459" s="318">
        <v>26788.959999999992</v>
      </c>
      <c r="H459" s="281">
        <v>8.4314372246779401E-2</v>
      </c>
      <c r="I459" s="69"/>
    </row>
    <row r="460" spans="1:11" ht="10.5" customHeight="1" x14ac:dyDescent="0.2">
      <c r="A460" s="2"/>
      <c r="B460" s="67" t="s">
        <v>259</v>
      </c>
      <c r="C460" s="317">
        <v>26704964.490000002</v>
      </c>
      <c r="D460" s="317">
        <v>7600761.0799999973</v>
      </c>
      <c r="E460" s="317">
        <v>34305725.57</v>
      </c>
      <c r="F460" s="318"/>
      <c r="G460" s="318">
        <v>165708.32</v>
      </c>
      <c r="H460" s="281">
        <v>-8.5252807700922029E-2</v>
      </c>
      <c r="I460" s="69"/>
    </row>
    <row r="461" spans="1:11" ht="10.5" customHeight="1" x14ac:dyDescent="0.2">
      <c r="A461" s="2"/>
      <c r="B461" s="67" t="s">
        <v>260</v>
      </c>
      <c r="C461" s="317">
        <v>856252.32000000647</v>
      </c>
      <c r="D461" s="317">
        <v>1741091.1499999948</v>
      </c>
      <c r="E461" s="317">
        <v>2597343.4700000016</v>
      </c>
      <c r="F461" s="318"/>
      <c r="G461" s="318">
        <v>20824.16</v>
      </c>
      <c r="H461" s="281">
        <v>-2.9345039655541139E-2</v>
      </c>
      <c r="I461" s="71"/>
    </row>
    <row r="462" spans="1:11" ht="18.75" customHeight="1" x14ac:dyDescent="0.2">
      <c r="A462" s="2"/>
      <c r="B462" s="67" t="s">
        <v>261</v>
      </c>
      <c r="C462" s="317"/>
      <c r="D462" s="317">
        <v>1423668.6700000004</v>
      </c>
      <c r="E462" s="317">
        <v>1423668.6700000004</v>
      </c>
      <c r="F462" s="318"/>
      <c r="G462" s="318">
        <v>14265.73</v>
      </c>
      <c r="H462" s="281">
        <v>-5.5599250520552368E-2</v>
      </c>
      <c r="I462" s="69"/>
    </row>
    <row r="463" spans="1:11" ht="10.5" customHeight="1" x14ac:dyDescent="0.2">
      <c r="A463" s="2"/>
      <c r="B463" s="67" t="s">
        <v>262</v>
      </c>
      <c r="C463" s="317">
        <v>828793.21999999834</v>
      </c>
      <c r="D463" s="317">
        <v>7371543.49000003</v>
      </c>
      <c r="E463" s="317">
        <v>8200336.7100000288</v>
      </c>
      <c r="F463" s="318"/>
      <c r="G463" s="318">
        <v>26239.57</v>
      </c>
      <c r="H463" s="281">
        <v>-5.6937456401537023E-2</v>
      </c>
      <c r="I463" s="69"/>
    </row>
    <row r="464" spans="1:11" ht="10.5" customHeight="1" x14ac:dyDescent="0.2">
      <c r="A464" s="2"/>
      <c r="B464" s="67" t="s">
        <v>264</v>
      </c>
      <c r="C464" s="317"/>
      <c r="D464" s="317">
        <v>28750670.119999833</v>
      </c>
      <c r="E464" s="317">
        <v>28750670.119999833</v>
      </c>
      <c r="F464" s="318"/>
      <c r="G464" s="318">
        <v>91945.400000000009</v>
      </c>
      <c r="H464" s="281">
        <v>-2.3397703625030575E-2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55460.740000000129</v>
      </c>
      <c r="D467" s="317">
        <v>183881.17999999959</v>
      </c>
      <c r="E467" s="317">
        <v>239341.91999999972</v>
      </c>
      <c r="F467" s="318"/>
      <c r="G467" s="318">
        <v>1077.77</v>
      </c>
      <c r="H467" s="281">
        <v>-0.23420422093622983</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12477874.230000056</v>
      </c>
      <c r="E470" s="317">
        <v>12477874.230000056</v>
      </c>
      <c r="F470" s="318"/>
      <c r="G470" s="318">
        <v>45619.179999999993</v>
      </c>
      <c r="H470" s="281">
        <v>-9.3802719409686874E-2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63239.61</v>
      </c>
      <c r="E472" s="317">
        <v>63239.61</v>
      </c>
      <c r="F472" s="318"/>
      <c r="G472" s="318"/>
      <c r="H472" s="281">
        <v>0.1283696064884865</v>
      </c>
      <c r="I472" s="69"/>
    </row>
    <row r="473" spans="1:11" s="28" customFormat="1" x14ac:dyDescent="0.2">
      <c r="A473" s="54"/>
      <c r="B473" s="29" t="s">
        <v>155</v>
      </c>
      <c r="C473" s="308">
        <v>188505784.10999942</v>
      </c>
      <c r="D473" s="308">
        <v>463193802.93000203</v>
      </c>
      <c r="E473" s="308">
        <v>651699587.04000151</v>
      </c>
      <c r="F473" s="315"/>
      <c r="G473" s="315">
        <v>3414809.9400000013</v>
      </c>
      <c r="H473" s="186">
        <v>3.7254389717820136E-3</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2915244.7499999995</v>
      </c>
      <c r="D475" s="308">
        <v>1421314.8499999999</v>
      </c>
      <c r="E475" s="308">
        <v>4336559.5999999987</v>
      </c>
      <c r="F475" s="315"/>
      <c r="G475" s="315">
        <v>11469.930000000004</v>
      </c>
      <c r="H475" s="186">
        <v>-6.6262904471954487E-2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512.05999999999995</v>
      </c>
      <c r="D477" s="306">
        <v>2529.9899999999998</v>
      </c>
      <c r="E477" s="306">
        <v>3042.0499999999997</v>
      </c>
      <c r="F477" s="313"/>
      <c r="G477" s="313"/>
      <c r="H477" s="185"/>
      <c r="I477" s="69"/>
    </row>
    <row r="478" spans="1:11" s="28" customFormat="1" ht="10.5" customHeight="1" x14ac:dyDescent="0.2">
      <c r="A478" s="54"/>
      <c r="B478" s="75" t="s">
        <v>159</v>
      </c>
      <c r="C478" s="306">
        <v>12868590.440000027</v>
      </c>
      <c r="D478" s="306">
        <v>117429669.00000039</v>
      </c>
      <c r="E478" s="306">
        <v>130298259.44000041</v>
      </c>
      <c r="F478" s="313"/>
      <c r="G478" s="313">
        <v>438222.25000000006</v>
      </c>
      <c r="H478" s="185">
        <v>-5.096033497980168E-2</v>
      </c>
      <c r="I478" s="70"/>
    </row>
    <row r="479" spans="1:11" ht="10.5" customHeight="1" x14ac:dyDescent="0.2">
      <c r="A479" s="2"/>
      <c r="B479" s="75" t="s">
        <v>26</v>
      </c>
      <c r="C479" s="306">
        <v>4051340.0400000005</v>
      </c>
      <c r="D479" s="306">
        <v>65001264.979999647</v>
      </c>
      <c r="E479" s="306">
        <v>69052605.019999653</v>
      </c>
      <c r="F479" s="313"/>
      <c r="G479" s="313">
        <v>371278.6700000001</v>
      </c>
      <c r="H479" s="185">
        <v>-2.6832642698172537E-2</v>
      </c>
      <c r="I479" s="69"/>
    </row>
    <row r="480" spans="1:11" ht="10.5" customHeight="1" x14ac:dyDescent="0.2">
      <c r="A480" s="2"/>
      <c r="B480" s="75" t="s">
        <v>27</v>
      </c>
      <c r="C480" s="306">
        <v>12067037.360000011</v>
      </c>
      <c r="D480" s="306">
        <v>196503359.96999881</v>
      </c>
      <c r="E480" s="306">
        <v>208570397.32999879</v>
      </c>
      <c r="F480" s="313"/>
      <c r="G480" s="313">
        <v>1026514.6400000001</v>
      </c>
      <c r="H480" s="185">
        <v>-4.6350135786760172E-3</v>
      </c>
      <c r="I480" s="69"/>
    </row>
    <row r="481" spans="1:11" ht="10.5" customHeight="1" x14ac:dyDescent="0.2">
      <c r="A481" s="2"/>
      <c r="B481" s="75" t="s">
        <v>274</v>
      </c>
      <c r="C481" s="306">
        <v>352123.85000000027</v>
      </c>
      <c r="D481" s="306">
        <v>5017890.1499999948</v>
      </c>
      <c r="E481" s="306">
        <v>5370013.9999999944</v>
      </c>
      <c r="F481" s="313"/>
      <c r="G481" s="313">
        <v>42636.389999999985</v>
      </c>
      <c r="H481" s="185">
        <v>-9.1634220796774635E-2</v>
      </c>
      <c r="I481" s="69"/>
    </row>
    <row r="482" spans="1:11" ht="10.5" customHeight="1" x14ac:dyDescent="0.2">
      <c r="A482" s="2"/>
      <c r="B482" s="75" t="s">
        <v>273</v>
      </c>
      <c r="C482" s="306">
        <v>1170</v>
      </c>
      <c r="D482" s="306">
        <v>11700</v>
      </c>
      <c r="E482" s="306">
        <v>12870</v>
      </c>
      <c r="F482" s="313"/>
      <c r="G482" s="313">
        <v>10350</v>
      </c>
      <c r="H482" s="185">
        <v>-0.16047350077331679</v>
      </c>
      <c r="I482" s="69"/>
    </row>
    <row r="483" spans="1:11" ht="10.5" customHeight="1" x14ac:dyDescent="0.2">
      <c r="A483" s="2"/>
      <c r="B483" s="75" t="s">
        <v>49</v>
      </c>
      <c r="C483" s="306">
        <v>5434.1799999999994</v>
      </c>
      <c r="D483" s="306">
        <v>39386029.844505005</v>
      </c>
      <c r="E483" s="306">
        <v>39391464.024505004</v>
      </c>
      <c r="F483" s="313"/>
      <c r="G483" s="313">
        <v>122845.48000000007</v>
      </c>
      <c r="H483" s="185">
        <v>-0.1525293353552305</v>
      </c>
      <c r="I483" s="69"/>
    </row>
    <row r="484" spans="1:11" ht="10.5" customHeight="1" x14ac:dyDescent="0.2">
      <c r="A484" s="2"/>
      <c r="B484" s="37" t="s">
        <v>349</v>
      </c>
      <c r="C484" s="305"/>
      <c r="D484" s="306">
        <v>5199.9024720000007</v>
      </c>
      <c r="E484" s="306">
        <v>5199.9024720000007</v>
      </c>
      <c r="F484" s="313"/>
      <c r="G484" s="313"/>
      <c r="H484" s="185"/>
      <c r="I484" s="69"/>
    </row>
    <row r="485" spans="1:11" x14ac:dyDescent="0.2">
      <c r="A485" s="2"/>
      <c r="B485" s="574" t="s">
        <v>459</v>
      </c>
      <c r="C485" s="306"/>
      <c r="D485" s="306">
        <v>56682.73</v>
      </c>
      <c r="E485" s="306">
        <v>56682.73</v>
      </c>
      <c r="F485" s="313"/>
      <c r="G485" s="313"/>
      <c r="H485" s="185">
        <v>1.7155872706597242E-2</v>
      </c>
      <c r="I485" s="69"/>
    </row>
    <row r="486" spans="1:11" x14ac:dyDescent="0.2">
      <c r="A486" s="2"/>
      <c r="B486" s="75" t="s">
        <v>28</v>
      </c>
      <c r="C486" s="306">
        <v>183994.57000000004</v>
      </c>
      <c r="D486" s="306">
        <v>1960531.1200000013</v>
      </c>
      <c r="E486" s="306">
        <v>2144525.6900000013</v>
      </c>
      <c r="F486" s="313"/>
      <c r="G486" s="313">
        <v>4689.1999999999989</v>
      </c>
      <c r="H486" s="185">
        <v>-5.6808485478153536E-2</v>
      </c>
      <c r="I486" s="69"/>
    </row>
    <row r="487" spans="1:11" ht="10.5" customHeight="1" x14ac:dyDescent="0.2">
      <c r="A487" s="2"/>
      <c r="B487" s="37" t="s">
        <v>280</v>
      </c>
      <c r="C487" s="306"/>
      <c r="D487" s="306">
        <v>-3905909.7900000042</v>
      </c>
      <c r="E487" s="306">
        <v>-3905909.7900000042</v>
      </c>
      <c r="F487" s="313"/>
      <c r="G487" s="313">
        <v>-19340.910000000003</v>
      </c>
      <c r="H487" s="185">
        <v>-5.6983810488612119E-2</v>
      </c>
      <c r="I487" s="69"/>
    </row>
    <row r="488" spans="1:11" ht="10.5" customHeight="1" x14ac:dyDescent="0.2">
      <c r="A488" s="2"/>
      <c r="B488" s="35" t="s">
        <v>160</v>
      </c>
      <c r="C488" s="308">
        <v>29530202.500000034</v>
      </c>
      <c r="D488" s="308">
        <v>421468947.89697593</v>
      </c>
      <c r="E488" s="308">
        <v>450999150.39697599</v>
      </c>
      <c r="F488" s="315"/>
      <c r="G488" s="315">
        <v>1997195.7200000002</v>
      </c>
      <c r="H488" s="186">
        <v>-3.7230284605779485E-2</v>
      </c>
      <c r="I488" s="69"/>
      <c r="K488" s="209" t="b">
        <f>IF(ABS(E488-SUM(E477:E487))&lt;0.001,TRUE,FALSE)</f>
        <v>1</v>
      </c>
    </row>
    <row r="489" spans="1:11" ht="10.5" customHeight="1" x14ac:dyDescent="0.2">
      <c r="A489" s="2"/>
      <c r="B489" s="76" t="s">
        <v>33</v>
      </c>
      <c r="C489" s="306">
        <v>382.5</v>
      </c>
      <c r="D489" s="306">
        <v>274903.72000000003</v>
      </c>
      <c r="E489" s="306">
        <v>275286.22000000003</v>
      </c>
      <c r="F489" s="313"/>
      <c r="G489" s="313"/>
      <c r="H489" s="185"/>
      <c r="I489" s="69"/>
    </row>
    <row r="490" spans="1:11" x14ac:dyDescent="0.2">
      <c r="A490" s="2"/>
      <c r="B490" s="76" t="s">
        <v>383</v>
      </c>
      <c r="C490" s="306"/>
      <c r="D490" s="306">
        <v>262051.29219800001</v>
      </c>
      <c r="E490" s="306">
        <v>262051.29219800001</v>
      </c>
      <c r="F490" s="313"/>
      <c r="G490" s="313"/>
      <c r="H490" s="185">
        <v>0.38636098675471531</v>
      </c>
      <c r="I490" s="69"/>
    </row>
    <row r="491" spans="1:11" ht="10.5" customHeight="1" x14ac:dyDescent="0.2">
      <c r="A491" s="2"/>
      <c r="B491" s="76" t="s">
        <v>446</v>
      </c>
      <c r="C491" s="306"/>
      <c r="D491" s="306">
        <v>358391.16890500003</v>
      </c>
      <c r="E491" s="306">
        <v>358391.16890500003</v>
      </c>
      <c r="F491" s="313"/>
      <c r="G491" s="313"/>
      <c r="H491" s="185"/>
      <c r="I491" s="69"/>
    </row>
    <row r="492" spans="1:11" ht="10.5" customHeight="1" x14ac:dyDescent="0.2">
      <c r="A492" s="2"/>
      <c r="B492" s="76" t="s">
        <v>477</v>
      </c>
      <c r="C492" s="306"/>
      <c r="D492" s="306">
        <v>420724.34614499984</v>
      </c>
      <c r="E492" s="306">
        <v>420724.34614499984</v>
      </c>
      <c r="F492" s="313"/>
      <c r="G492" s="313">
        <v>2707.1092350000008</v>
      </c>
      <c r="H492" s="185">
        <v>-0.86797669394828381</v>
      </c>
      <c r="I492" s="69"/>
    </row>
    <row r="493" spans="1:11" ht="10.5" customHeight="1" x14ac:dyDescent="0.2">
      <c r="A493" s="2"/>
      <c r="B493" s="76" t="s">
        <v>492</v>
      </c>
      <c r="C493" s="306"/>
      <c r="D493" s="306">
        <v>201399.17951500008</v>
      </c>
      <c r="E493" s="306">
        <v>201399.17951500008</v>
      </c>
      <c r="F493" s="313"/>
      <c r="G493" s="313">
        <v>7.4341750000000006</v>
      </c>
      <c r="H493" s="185"/>
      <c r="I493" s="69"/>
    </row>
    <row r="494" spans="1:11" x14ac:dyDescent="0.2">
      <c r="A494" s="2"/>
      <c r="B494" s="76" t="s">
        <v>439</v>
      </c>
      <c r="C494" s="306"/>
      <c r="D494" s="306">
        <v>10416475.439960003</v>
      </c>
      <c r="E494" s="306">
        <v>10416475.439960003</v>
      </c>
      <c r="F494" s="313"/>
      <c r="G494" s="313"/>
      <c r="H494" s="185">
        <v>3.1520703774239323E-2</v>
      </c>
      <c r="I494" s="69"/>
    </row>
    <row r="495" spans="1:11" x14ac:dyDescent="0.2">
      <c r="A495" s="2"/>
      <c r="B495" s="76" t="s">
        <v>480</v>
      </c>
      <c r="C495" s="306"/>
      <c r="D495" s="306">
        <v>175790</v>
      </c>
      <c r="E495" s="306">
        <v>175790</v>
      </c>
      <c r="F495" s="313"/>
      <c r="G495" s="313"/>
      <c r="H495" s="185">
        <v>0.81385712967917656</v>
      </c>
      <c r="I495" s="69"/>
    </row>
    <row r="496" spans="1:11" s="80" customFormat="1" ht="12.75" x14ac:dyDescent="0.2">
      <c r="A496" s="2"/>
      <c r="B496" s="76" t="s">
        <v>490</v>
      </c>
      <c r="C496" s="306">
        <v>29045.80000000001</v>
      </c>
      <c r="D496" s="306">
        <v>2239286.0099999998</v>
      </c>
      <c r="E496" s="306">
        <v>2268331.8099999996</v>
      </c>
      <c r="F496" s="313"/>
      <c r="G496" s="313">
        <v>9106.33</v>
      </c>
      <c r="H496" s="185"/>
      <c r="I496" s="79"/>
      <c r="J496" s="5"/>
    </row>
    <row r="497" spans="1:12" s="80" customFormat="1" ht="12.75" x14ac:dyDescent="0.2">
      <c r="A497" s="2"/>
      <c r="B497" s="76" t="s">
        <v>494</v>
      </c>
      <c r="C497" s="306"/>
      <c r="D497" s="306">
        <v>6361540.7525200006</v>
      </c>
      <c r="E497" s="306">
        <v>6361540.7525200006</v>
      </c>
      <c r="F497" s="313"/>
      <c r="G497" s="313"/>
      <c r="H497" s="185"/>
      <c r="I497" s="79"/>
      <c r="J497" s="5"/>
    </row>
    <row r="498" spans="1:12" s="80" customFormat="1" ht="12.75" x14ac:dyDescent="0.2">
      <c r="A498" s="2"/>
      <c r="B498" s="73" t="s">
        <v>158</v>
      </c>
      <c r="C498" s="306"/>
      <c r="D498" s="306">
        <v>116501.1</v>
      </c>
      <c r="E498" s="306">
        <v>116501.1</v>
      </c>
      <c r="F498" s="313"/>
      <c r="G498" s="313"/>
      <c r="H498" s="185"/>
      <c r="I498" s="79"/>
      <c r="J498" s="5"/>
    </row>
    <row r="499" spans="1:12" ht="16.5" customHeight="1" x14ac:dyDescent="0.2">
      <c r="A499" s="77"/>
      <c r="B499" s="78" t="s">
        <v>297</v>
      </c>
      <c r="C499" s="308">
        <v>32474875.550000034</v>
      </c>
      <c r="D499" s="308">
        <v>443717325.75621897</v>
      </c>
      <c r="E499" s="308">
        <v>476192201.30621904</v>
      </c>
      <c r="F499" s="315"/>
      <c r="G499" s="315">
        <v>2020486.5234100006</v>
      </c>
      <c r="H499" s="186">
        <v>-2.8868793488811773E-2</v>
      </c>
      <c r="I499" s="69"/>
      <c r="K499" s="209" t="b">
        <f>IF(ABS(E499-SUM(E475,E488,E489:E498))&lt;0.001,TRUE,FALSE)</f>
        <v>1</v>
      </c>
      <c r="L499" s="164"/>
    </row>
    <row r="500" spans="1:12" ht="12" customHeight="1" x14ac:dyDescent="0.2">
      <c r="A500" s="2"/>
      <c r="B500" s="76" t="s">
        <v>80</v>
      </c>
      <c r="C500" s="306"/>
      <c r="D500" s="306">
        <v>555461357.35000205</v>
      </c>
      <c r="E500" s="306">
        <v>555461357.35000205</v>
      </c>
      <c r="F500" s="313"/>
      <c r="G500" s="313"/>
      <c r="H500" s="185">
        <v>-2.9436025664511978E-2</v>
      </c>
      <c r="I500" s="69"/>
    </row>
    <row r="501" spans="1:12" ht="12" customHeight="1" x14ac:dyDescent="0.2">
      <c r="A501" s="2"/>
      <c r="B501" s="76" t="s">
        <v>81</v>
      </c>
      <c r="C501" s="306"/>
      <c r="D501" s="306">
        <v>348257760.32000005</v>
      </c>
      <c r="E501" s="306">
        <v>348257760.32000005</v>
      </c>
      <c r="F501" s="313"/>
      <c r="G501" s="313"/>
      <c r="H501" s="185">
        <v>3.2564436904005678E-3</v>
      </c>
      <c r="I501" s="69"/>
    </row>
    <row r="502" spans="1:12" ht="12" customHeight="1" x14ac:dyDescent="0.2">
      <c r="A502" s="2"/>
      <c r="B502" s="76" t="s">
        <v>438</v>
      </c>
      <c r="C502" s="306"/>
      <c r="D502" s="306">
        <v>37666542.509999968</v>
      </c>
      <c r="E502" s="306">
        <v>37666542.509999968</v>
      </c>
      <c r="F502" s="313"/>
      <c r="G502" s="313"/>
      <c r="H502" s="185">
        <v>0.10678490707417554</v>
      </c>
      <c r="I502" s="69"/>
    </row>
    <row r="503" spans="1:12" ht="12" customHeight="1" x14ac:dyDescent="0.2">
      <c r="A503" s="2"/>
      <c r="B503" s="76" t="s">
        <v>78</v>
      </c>
      <c r="C503" s="306"/>
      <c r="D503" s="306"/>
      <c r="E503" s="306"/>
      <c r="F503" s="313"/>
      <c r="G503" s="313"/>
      <c r="H503" s="185"/>
      <c r="I503" s="69"/>
    </row>
    <row r="504" spans="1:12" ht="12" customHeight="1" x14ac:dyDescent="0.2">
      <c r="A504" s="2"/>
      <c r="B504" s="76" t="s">
        <v>76</v>
      </c>
      <c r="C504" s="306"/>
      <c r="D504" s="306"/>
      <c r="E504" s="306"/>
      <c r="F504" s="313"/>
      <c r="G504" s="313"/>
      <c r="H504" s="185"/>
      <c r="I504" s="69"/>
    </row>
    <row r="505" spans="1:12" ht="12" customHeight="1" x14ac:dyDescent="0.2">
      <c r="A505" s="2"/>
      <c r="B505" s="76" t="s">
        <v>77</v>
      </c>
      <c r="C505" s="306"/>
      <c r="D505" s="306"/>
      <c r="E505" s="306"/>
      <c r="F505" s="313"/>
      <c r="G505" s="313"/>
      <c r="H505" s="185"/>
      <c r="I505" s="69"/>
      <c r="K505" s="209"/>
    </row>
    <row r="506" spans="1:12" s="28" customFormat="1" ht="18.75" customHeight="1" x14ac:dyDescent="0.2">
      <c r="A506" s="2"/>
      <c r="B506" s="83" t="s">
        <v>277</v>
      </c>
      <c r="C506" s="308"/>
      <c r="D506" s="308">
        <v>941385660.18000221</v>
      </c>
      <c r="E506" s="308">
        <v>941385660.18000221</v>
      </c>
      <c r="F506" s="315"/>
      <c r="G506" s="315"/>
      <c r="H506" s="186">
        <v>-1.2671559159694867E-2</v>
      </c>
      <c r="I506" s="70"/>
      <c r="J506" s="5"/>
      <c r="K506" s="209" t="b">
        <f>IF(ABS(E506-SUM(E500:E505))&lt;0.001,TRUE,FALSE)</f>
        <v>1</v>
      </c>
    </row>
    <row r="507" spans="1:12" ht="10.5" customHeight="1" x14ac:dyDescent="0.2">
      <c r="A507" s="54"/>
      <c r="B507" s="52" t="s">
        <v>157</v>
      </c>
      <c r="C507" s="308">
        <v>1136728196.5199964</v>
      </c>
      <c r="D507" s="308">
        <v>4557501205.7987614</v>
      </c>
      <c r="E507" s="308">
        <v>5694229402.318758</v>
      </c>
      <c r="F507" s="315">
        <v>169335627.44000024</v>
      </c>
      <c r="G507" s="315">
        <v>23527756.05373203</v>
      </c>
      <c r="H507" s="186">
        <v>-2.895076251025952E-2</v>
      </c>
      <c r="I507" s="69"/>
      <c r="K507" s="209" t="b">
        <f>IF(ABS(E507-SUM(E421,E407,E452:E453,E473,E474,E475,E488:E498,E506))&lt;0.001,TRUE,FALSE)</f>
        <v>1</v>
      </c>
    </row>
    <row r="508" spans="1:12" ht="10.5" customHeight="1" x14ac:dyDescent="0.2">
      <c r="A508" s="2"/>
      <c r="B508" s="167" t="s">
        <v>181</v>
      </c>
      <c r="C508" s="319"/>
      <c r="D508" s="319"/>
      <c r="E508" s="319"/>
      <c r="F508" s="320"/>
      <c r="G508" s="320"/>
      <c r="H508" s="240"/>
      <c r="I508" s="69"/>
    </row>
    <row r="509" spans="1:12" s="28" customFormat="1" x14ac:dyDescent="0.2">
      <c r="A509" s="2"/>
      <c r="B509" s="168" t="s">
        <v>182</v>
      </c>
      <c r="C509" s="321"/>
      <c r="D509" s="321">
        <v>102.68</v>
      </c>
      <c r="E509" s="321">
        <v>102.68</v>
      </c>
      <c r="F509" s="322"/>
      <c r="G509" s="322"/>
      <c r="H509" s="194"/>
      <c r="I509" s="70"/>
      <c r="J509" s="5"/>
    </row>
    <row r="510" spans="1:12" s="28" customFormat="1" ht="12.75" x14ac:dyDescent="0.2">
      <c r="A510" s="54"/>
      <c r="B510" s="212" t="s">
        <v>31</v>
      </c>
      <c r="C510" s="431">
        <v>2128662547.6199944</v>
      </c>
      <c r="D510" s="431">
        <v>5814848904.3073483</v>
      </c>
      <c r="E510" s="431">
        <v>7943511451.9273405</v>
      </c>
      <c r="F510" s="432"/>
      <c r="G510" s="432">
        <v>34703339.962211072</v>
      </c>
      <c r="H510" s="433">
        <v>-3.2189137623587549E-2</v>
      </c>
      <c r="I510" s="70"/>
      <c r="J510" s="5"/>
      <c r="K510" s="209" t="b">
        <f>IF(ABS(E510-SUM(E298,E507:E509))&lt;0.001,TRUE,FALSE)</f>
        <v>1</v>
      </c>
    </row>
    <row r="511" spans="1:12" s="28" customFormat="1" x14ac:dyDescent="0.2">
      <c r="A511" s="54"/>
      <c r="B511" s="76" t="s">
        <v>13</v>
      </c>
      <c r="C511" s="274"/>
      <c r="D511" s="276"/>
      <c r="E511" s="276"/>
      <c r="F511" s="434"/>
      <c r="G511" s="429"/>
      <c r="H511" s="430"/>
      <c r="I511" s="70"/>
      <c r="J511" s="5"/>
    </row>
    <row r="512" spans="1:12" s="28" customFormat="1" x14ac:dyDescent="0.2">
      <c r="A512" s="54"/>
      <c r="B512" s="76" t="s">
        <v>14</v>
      </c>
      <c r="C512" s="275"/>
      <c r="D512" s="65"/>
      <c r="E512" s="65"/>
      <c r="F512" s="427"/>
      <c r="G512" s="427"/>
      <c r="H512" s="428"/>
      <c r="I512" s="70"/>
      <c r="J512" s="5"/>
    </row>
    <row r="513" spans="1:11" s="28" customFormat="1" ht="12" x14ac:dyDescent="0.2">
      <c r="A513" s="54"/>
      <c r="B513" s="229" t="s">
        <v>248</v>
      </c>
      <c r="C513" s="241"/>
      <c r="D513" s="241"/>
      <c r="E513" s="241"/>
      <c r="F513" s="241"/>
      <c r="G513" s="241"/>
      <c r="H513" s="433"/>
      <c r="I513" s="70"/>
      <c r="K513" s="209" t="b">
        <f>IF(ABS(E513-SUM(E511:E512))&lt;0.001,TRUE,FALSE)</f>
        <v>1</v>
      </c>
    </row>
    <row r="514" spans="1:11" s="28" customFormat="1" ht="12" x14ac:dyDescent="0.2">
      <c r="A514" s="54"/>
      <c r="B514" s="229" t="s">
        <v>298</v>
      </c>
      <c r="C514" s="323"/>
      <c r="D514" s="323">
        <v>29135.890000000003</v>
      </c>
      <c r="E514" s="323">
        <v>29135.890000000003</v>
      </c>
      <c r="F514" s="324"/>
      <c r="G514" s="324"/>
      <c r="H514" s="433">
        <v>-0.15392712757523819</v>
      </c>
      <c r="I514" s="70"/>
    </row>
    <row r="515" spans="1:11" s="28" customFormat="1" ht="12" x14ac:dyDescent="0.2">
      <c r="A515" s="54"/>
      <c r="B515" s="229" t="s">
        <v>421</v>
      </c>
      <c r="C515" s="229"/>
      <c r="D515" s="323">
        <v>125119.71627</v>
      </c>
      <c r="E515" s="323">
        <v>125119.71627</v>
      </c>
      <c r="F515" s="323"/>
      <c r="G515" s="324"/>
      <c r="H515" s="433">
        <v>-0.6506959012218948</v>
      </c>
      <c r="I515" s="70"/>
    </row>
    <row r="516" spans="1:11" s="28" customFormat="1" ht="12" hidden="1" x14ac:dyDescent="0.2">
      <c r="A516" s="54"/>
      <c r="B516" s="229" t="s">
        <v>495</v>
      </c>
      <c r="C516" s="323"/>
      <c r="D516" s="323"/>
      <c r="E516" s="323"/>
      <c r="F516" s="323"/>
      <c r="G516" s="324"/>
      <c r="H516" s="433"/>
      <c r="I516" s="70"/>
    </row>
    <row r="517" spans="1:11" s="28" customFormat="1" ht="12" x14ac:dyDescent="0.2">
      <c r="A517" s="54"/>
      <c r="B517" s="229" t="s">
        <v>389</v>
      </c>
      <c r="C517" s="323"/>
      <c r="D517" s="323">
        <v>6895.880000000001</v>
      </c>
      <c r="E517" s="323">
        <v>6895.880000000001</v>
      </c>
      <c r="F517" s="323"/>
      <c r="G517" s="324"/>
      <c r="H517" s="433">
        <v>8.7748576800708022E-2</v>
      </c>
      <c r="I517" s="70"/>
    </row>
    <row r="518" spans="1:11" s="28" customFormat="1" x14ac:dyDescent="0.2">
      <c r="A518" s="54"/>
      <c r="B518" s="265" t="s">
        <v>238</v>
      </c>
      <c r="C518" s="213"/>
      <c r="D518" s="213"/>
      <c r="E518" s="213"/>
      <c r="F518" s="213"/>
      <c r="G518" s="213"/>
      <c r="H518" s="214"/>
      <c r="I518" s="70"/>
    </row>
    <row r="519" spans="1:11" ht="9" customHeight="1" x14ac:dyDescent="0.2">
      <c r="A519" s="54"/>
      <c r="B519" s="265" t="s">
        <v>251</v>
      </c>
      <c r="C519" s="213"/>
      <c r="D519" s="213"/>
      <c r="E519" s="213"/>
      <c r="F519" s="213"/>
      <c r="G519" s="213"/>
      <c r="H519" s="214"/>
      <c r="I519" s="69"/>
    </row>
    <row r="520" spans="1:11" ht="16.5" customHeight="1" x14ac:dyDescent="0.2">
      <c r="A520" s="2"/>
      <c r="B520" s="265" t="s">
        <v>376</v>
      </c>
      <c r="C520" s="213"/>
      <c r="D520" s="213"/>
      <c r="E520" s="213"/>
      <c r="F520" s="165"/>
      <c r="G520" s="165"/>
      <c r="H520" s="215"/>
      <c r="I520" s="85"/>
    </row>
    <row r="521" spans="1:11" x14ac:dyDescent="0.2">
      <c r="B521" s="265" t="s">
        <v>282</v>
      </c>
      <c r="C521" s="85"/>
      <c r="D521" s="85"/>
      <c r="E521" s="86"/>
      <c r="F521" s="5"/>
      <c r="G521" s="5"/>
      <c r="H521" s="5"/>
      <c r="I521" s="8"/>
    </row>
    <row r="522" spans="1:11" ht="15.75" x14ac:dyDescent="0.25">
      <c r="B522" s="7" t="s">
        <v>288</v>
      </c>
      <c r="C522" s="8"/>
      <c r="D522" s="8"/>
      <c r="E522" s="8"/>
      <c r="F522" s="8"/>
      <c r="G522" s="8"/>
      <c r="H522" s="8"/>
    </row>
    <row r="523" spans="1:11" ht="19.5" customHeight="1" x14ac:dyDescent="0.2">
      <c r="B523" s="9"/>
      <c r="C523" s="10" t="str">
        <f>$C$3</f>
        <v>MOIS DE MARS 2024</v>
      </c>
      <c r="D523" s="11"/>
      <c r="I523" s="15"/>
    </row>
    <row r="524" spans="1:11" ht="12.75" x14ac:dyDescent="0.2">
      <c r="B524" s="12" t="str">
        <f>B430</f>
        <v xml:space="preserve">             I - ASSURANCE MALADIE : DÉPENSES en milliers d'euros</v>
      </c>
      <c r="C524" s="13"/>
      <c r="D524" s="13"/>
      <c r="E524" s="13"/>
      <c r="F524" s="14"/>
      <c r="G524" s="15"/>
      <c r="H524" s="15"/>
      <c r="I524" s="20"/>
    </row>
    <row r="525" spans="1:11" ht="12.75" customHeight="1" x14ac:dyDescent="0.2">
      <c r="B525" s="626"/>
      <c r="C525" s="627"/>
      <c r="D525" s="87"/>
      <c r="E525" s="750" t="s">
        <v>6</v>
      </c>
      <c r="F525" s="339" t="str">
        <f>$H$5</f>
        <v>GAM</v>
      </c>
      <c r="G525" s="749"/>
      <c r="H525" s="89"/>
      <c r="I525" s="20"/>
    </row>
    <row r="526" spans="1:11" ht="12.75" customHeight="1" x14ac:dyDescent="0.2">
      <c r="B526" s="643" t="s">
        <v>296</v>
      </c>
      <c r="C526" s="753"/>
      <c r="D526" s="90"/>
      <c r="E526" s="301"/>
      <c r="F526" s="239"/>
      <c r="G526" s="199"/>
      <c r="H526" s="90"/>
      <c r="I526" s="20"/>
    </row>
    <row r="527" spans="1:11" ht="18.75" customHeight="1" x14ac:dyDescent="0.2">
      <c r="A527" s="91"/>
      <c r="B527" s="649" t="s">
        <v>295</v>
      </c>
      <c r="C527" s="650"/>
      <c r="D527" s="93"/>
      <c r="E527" s="303"/>
      <c r="F527" s="237"/>
      <c r="G527" s="200"/>
      <c r="H527" s="93"/>
      <c r="I527" s="20"/>
    </row>
    <row r="528" spans="1:11" s="95" customFormat="1" ht="9" customHeight="1" x14ac:dyDescent="0.2">
      <c r="A528" s="6"/>
      <c r="B528" s="647"/>
      <c r="C528" s="648"/>
      <c r="D528" s="90"/>
      <c r="E528" s="301"/>
      <c r="F528" s="239"/>
      <c r="G528" s="199"/>
      <c r="H528" s="90"/>
      <c r="I528" s="94"/>
      <c r="J528" s="104"/>
    </row>
    <row r="529" spans="1:11" ht="18" customHeight="1" x14ac:dyDescent="0.2">
      <c r="A529" s="91"/>
      <c r="B529" s="92" t="s">
        <v>294</v>
      </c>
      <c r="C529" s="172"/>
      <c r="D529" s="93"/>
      <c r="E529" s="303">
        <v>7084418407.5539465</v>
      </c>
      <c r="F529" s="237">
        <v>0.25086632932588548</v>
      </c>
      <c r="G529" s="200"/>
      <c r="H529" s="93"/>
      <c r="I529" s="20"/>
      <c r="J529" s="104"/>
      <c r="K529" s="209" t="b">
        <f>IF(ABS(E529-SUM(E530,E535,E547:E548,E551:E556))&lt;0.001,TRUE,FALSE)</f>
        <v>1</v>
      </c>
    </row>
    <row r="530" spans="1:11" ht="15" customHeight="1" x14ac:dyDescent="0.2">
      <c r="B530" s="645" t="s">
        <v>410</v>
      </c>
      <c r="C530" s="646"/>
      <c r="D530" s="90"/>
      <c r="E530" s="303">
        <v>1419968078.7895899</v>
      </c>
      <c r="F530" s="237">
        <v>0.12402439947263288</v>
      </c>
      <c r="G530" s="201"/>
      <c r="H530" s="90"/>
      <c r="I530" s="20"/>
      <c r="J530" s="104"/>
      <c r="K530" s="209" t="b">
        <f>IF(ABS(E530-SUM(E531:E534))&lt;0.001,TRUE,FALSE)</f>
        <v>1</v>
      </c>
    </row>
    <row r="531" spans="1:11" ht="15" customHeight="1" x14ac:dyDescent="0.2">
      <c r="B531" s="639" t="s">
        <v>72</v>
      </c>
      <c r="C531" s="640"/>
      <c r="D531" s="90"/>
      <c r="E531" s="301">
        <v>97293319.344114587</v>
      </c>
      <c r="F531" s="239">
        <v>0.21276195080710014</v>
      </c>
      <c r="G531" s="199"/>
      <c r="H531" s="90"/>
      <c r="I531" s="20"/>
      <c r="J531" s="104"/>
    </row>
    <row r="532" spans="1:11" ht="15" customHeight="1" x14ac:dyDescent="0.2">
      <c r="B532" s="421" t="s">
        <v>404</v>
      </c>
      <c r="C532" s="404"/>
      <c r="D532" s="90"/>
      <c r="E532" s="301">
        <v>1316591680.3186934</v>
      </c>
      <c r="F532" s="239">
        <v>0.11773412800808725</v>
      </c>
      <c r="G532" s="199"/>
      <c r="H532" s="90"/>
      <c r="I532" s="20"/>
      <c r="J532" s="104"/>
    </row>
    <row r="533" spans="1:11" ht="15" customHeight="1" x14ac:dyDescent="0.2">
      <c r="B533" s="421" t="s">
        <v>407</v>
      </c>
      <c r="C533" s="404"/>
      <c r="D533" s="90"/>
      <c r="E533" s="301">
        <v>4646995.0792800011</v>
      </c>
      <c r="F533" s="239">
        <v>0.3384108423289689</v>
      </c>
      <c r="G533" s="199"/>
      <c r="H533" s="90"/>
      <c r="I533" s="20"/>
      <c r="J533" s="104"/>
    </row>
    <row r="534" spans="1:11" ht="15" customHeight="1" x14ac:dyDescent="0.2">
      <c r="B534" s="421" t="s">
        <v>405</v>
      </c>
      <c r="C534" s="404"/>
      <c r="D534" s="90"/>
      <c r="E534" s="301">
        <v>1436084.0475019997</v>
      </c>
      <c r="F534" s="239">
        <v>-0.14592480730433433</v>
      </c>
      <c r="G534" s="199"/>
      <c r="H534" s="90"/>
      <c r="I534" s="20"/>
      <c r="J534" s="104"/>
    </row>
    <row r="535" spans="1:11" ht="15" customHeight="1" x14ac:dyDescent="0.2">
      <c r="B535" s="624" t="s">
        <v>71</v>
      </c>
      <c r="C535" s="625"/>
      <c r="D535" s="90"/>
      <c r="E535" s="303">
        <v>4353841402.3205729</v>
      </c>
      <c r="F535" s="237">
        <v>0.13161816425057626</v>
      </c>
      <c r="G535" s="201"/>
      <c r="H535" s="90"/>
      <c r="I535" s="20"/>
      <c r="J535" s="104"/>
      <c r="K535" s="209" t="b">
        <f>IF(ABS(E535-SUM(E536:E541))&lt;0.001,TRUE,FALSE)</f>
        <v>1</v>
      </c>
    </row>
    <row r="536" spans="1:11" ht="15" customHeight="1" x14ac:dyDescent="0.2">
      <c r="B536" s="639" t="s">
        <v>70</v>
      </c>
      <c r="C536" s="640"/>
      <c r="D536" s="90"/>
      <c r="E536" s="301"/>
      <c r="F536" s="239"/>
      <c r="G536" s="199"/>
      <c r="H536" s="90"/>
      <c r="I536" s="20"/>
      <c r="J536" s="104"/>
    </row>
    <row r="537" spans="1:11" ht="15" customHeight="1" x14ac:dyDescent="0.2">
      <c r="B537" s="639" t="s">
        <v>361</v>
      </c>
      <c r="C537" s="640"/>
      <c r="D537" s="90"/>
      <c r="E537" s="301">
        <v>0</v>
      </c>
      <c r="F537" s="239"/>
      <c r="G537" s="199"/>
      <c r="H537" s="90"/>
      <c r="I537" s="20"/>
      <c r="J537" s="104"/>
    </row>
    <row r="538" spans="1:11" ht="15" customHeight="1" x14ac:dyDescent="0.2">
      <c r="B538" s="641" t="s">
        <v>413</v>
      </c>
      <c r="C538" s="642"/>
      <c r="D538" s="90"/>
      <c r="E538" s="301">
        <v>3352021012.3099995</v>
      </c>
      <c r="F538" s="239">
        <v>0.12654568984528924</v>
      </c>
      <c r="G538" s="199"/>
      <c r="H538" s="90"/>
      <c r="I538" s="20"/>
      <c r="J538" s="104"/>
    </row>
    <row r="539" spans="1:11" ht="15" customHeight="1" x14ac:dyDescent="0.2">
      <c r="B539" s="639" t="s">
        <v>357</v>
      </c>
      <c r="C539" s="640"/>
      <c r="D539" s="90"/>
      <c r="E539" s="301">
        <v>625965137.03999996</v>
      </c>
      <c r="F539" s="239">
        <v>0.21422778055806946</v>
      </c>
      <c r="G539" s="199"/>
      <c r="H539" s="90"/>
      <c r="I539" s="20"/>
      <c r="J539" s="104"/>
    </row>
    <row r="540" spans="1:11" ht="15" customHeight="1" x14ac:dyDescent="0.2">
      <c r="B540" s="639" t="s">
        <v>358</v>
      </c>
      <c r="C540" s="640"/>
      <c r="D540" s="90"/>
      <c r="E540" s="301">
        <v>118960993.55000001</v>
      </c>
      <c r="F540" s="239">
        <v>5.2340539013078446E-2</v>
      </c>
      <c r="G540" s="199"/>
      <c r="H540" s="90"/>
      <c r="I540" s="20"/>
      <c r="J540" s="104"/>
    </row>
    <row r="541" spans="1:11" ht="12.75" customHeight="1" x14ac:dyDescent="0.2">
      <c r="B541" s="639" t="s">
        <v>359</v>
      </c>
      <c r="C541" s="640"/>
      <c r="D541" s="90"/>
      <c r="E541" s="301">
        <v>256894259.420573</v>
      </c>
      <c r="F541" s="239">
        <v>5.5475954372380176E-2</v>
      </c>
      <c r="G541" s="199"/>
      <c r="H541" s="90"/>
      <c r="I541" s="20"/>
      <c r="J541" s="104"/>
      <c r="K541" s="209" t="b">
        <f>IF(ABS(E541-SUM(E542:E546))&lt;0.001,TRUE,FALSE)</f>
        <v>1</v>
      </c>
    </row>
    <row r="542" spans="1:11" ht="15" customHeight="1" x14ac:dyDescent="0.2">
      <c r="B542" s="607" t="s">
        <v>394</v>
      </c>
      <c r="C542" s="608"/>
      <c r="D542" s="90"/>
      <c r="E542" s="301">
        <v>210097474.18675399</v>
      </c>
      <c r="F542" s="239">
        <v>-5.7621686684538043E-3</v>
      </c>
      <c r="G542" s="199"/>
      <c r="H542" s="90"/>
      <c r="I542" s="20"/>
      <c r="J542" s="104"/>
    </row>
    <row r="543" spans="1:11" ht="15" customHeight="1" x14ac:dyDescent="0.2">
      <c r="B543" s="607" t="s">
        <v>395</v>
      </c>
      <c r="C543" s="608"/>
      <c r="D543" s="90"/>
      <c r="E543" s="301">
        <v>4344027.1931870002</v>
      </c>
      <c r="F543" s="239">
        <v>0.10890059003794716</v>
      </c>
      <c r="G543" s="199"/>
      <c r="H543" s="90"/>
      <c r="I543" s="20"/>
      <c r="J543" s="104"/>
    </row>
    <row r="544" spans="1:11" ht="15" customHeight="1" x14ac:dyDescent="0.2">
      <c r="B544" s="607" t="s">
        <v>396</v>
      </c>
      <c r="C544" s="608"/>
      <c r="D544" s="90"/>
      <c r="E544" s="301">
        <v>7074968.7596040005</v>
      </c>
      <c r="F544" s="239">
        <v>5.9350702479979756E-2</v>
      </c>
      <c r="G544" s="199"/>
      <c r="H544" s="90"/>
      <c r="I544" s="20"/>
      <c r="J544" s="104"/>
    </row>
    <row r="545" spans="1:11" ht="15" customHeight="1" x14ac:dyDescent="0.2">
      <c r="B545" s="607" t="s">
        <v>397</v>
      </c>
      <c r="C545" s="608"/>
      <c r="D545" s="90"/>
      <c r="E545" s="301">
        <v>1881605.1686209997</v>
      </c>
      <c r="F545" s="239">
        <v>0.11685184893329748</v>
      </c>
      <c r="G545" s="199"/>
      <c r="H545" s="90"/>
      <c r="I545" s="20"/>
      <c r="J545" s="104"/>
    </row>
    <row r="546" spans="1:11" ht="12.75" x14ac:dyDescent="0.2">
      <c r="B546" s="631" t="s">
        <v>406</v>
      </c>
      <c r="C546" s="632"/>
      <c r="D546" s="90"/>
      <c r="E546" s="301">
        <v>33496184.112407003</v>
      </c>
      <c r="F546" s="239">
        <v>0.69206761494890556</v>
      </c>
      <c r="G546" s="199"/>
      <c r="H546" s="90"/>
      <c r="I546" s="20"/>
      <c r="J546" s="104"/>
    </row>
    <row r="547" spans="1:11" ht="18.75" customHeight="1" x14ac:dyDescent="0.2">
      <c r="B547" s="624" t="s">
        <v>362</v>
      </c>
      <c r="C547" s="625"/>
      <c r="D547" s="90"/>
      <c r="E547" s="303">
        <v>885484.30999999994</v>
      </c>
      <c r="F547" s="237">
        <v>-5.6068851419363908E-2</v>
      </c>
      <c r="G547" s="199"/>
      <c r="H547" s="90"/>
      <c r="I547" s="20"/>
      <c r="J547" s="104"/>
      <c r="K547" s="209"/>
    </row>
    <row r="548" spans="1:11" ht="27.75" customHeight="1" x14ac:dyDescent="0.2">
      <c r="B548" s="622" t="s">
        <v>363</v>
      </c>
      <c r="C548" s="638"/>
      <c r="D548" s="90"/>
      <c r="E548" s="303">
        <v>1309723442.1337831</v>
      </c>
      <c r="F548" s="237"/>
      <c r="G548" s="201"/>
      <c r="H548" s="90"/>
      <c r="I548" s="20"/>
      <c r="J548" s="104"/>
      <c r="K548" s="209" t="b">
        <f>IF(ABS(E548-SUM(E549:E550))&lt;0.001,TRUE,FALSE)</f>
        <v>1</v>
      </c>
    </row>
    <row r="549" spans="1:11" ht="17.25" customHeight="1" x14ac:dyDescent="0.2">
      <c r="B549" s="423" t="s">
        <v>408</v>
      </c>
      <c r="C549" s="405"/>
      <c r="D549" s="90"/>
      <c r="E549" s="301">
        <v>1289846410.5191734</v>
      </c>
      <c r="F549" s="239"/>
      <c r="G549" s="201"/>
      <c r="H549" s="90"/>
      <c r="I549" s="20"/>
      <c r="J549" s="104"/>
    </row>
    <row r="550" spans="1:11" ht="24" customHeight="1" x14ac:dyDescent="0.2">
      <c r="B550" s="423" t="s">
        <v>409</v>
      </c>
      <c r="C550" s="405"/>
      <c r="D550" s="90"/>
      <c r="E550" s="301">
        <v>19877031.614609763</v>
      </c>
      <c r="F550" s="239">
        <v>0.89088495828380299</v>
      </c>
      <c r="G550" s="201"/>
      <c r="H550" s="90"/>
      <c r="I550" s="20"/>
      <c r="J550" s="104"/>
    </row>
    <row r="551" spans="1:11" s="363" customFormat="1" ht="21.75" customHeight="1" x14ac:dyDescent="0.2">
      <c r="A551" s="6"/>
      <c r="B551" s="622" t="s">
        <v>364</v>
      </c>
      <c r="C551" s="638"/>
      <c r="D551" s="90"/>
      <c r="E551" s="301"/>
      <c r="F551" s="239"/>
      <c r="G551" s="199"/>
      <c r="H551" s="90"/>
      <c r="I551" s="362"/>
      <c r="J551" s="359"/>
    </row>
    <row r="552" spans="1:11" s="363" customFormat="1" ht="27" customHeight="1" x14ac:dyDescent="0.2">
      <c r="A552" s="356"/>
      <c r="B552" s="622" t="s">
        <v>365</v>
      </c>
      <c r="C552" s="630"/>
      <c r="D552" s="360"/>
      <c r="E552" s="301"/>
      <c r="F552" s="239"/>
      <c r="G552" s="361"/>
      <c r="H552" s="360"/>
      <c r="I552" s="362"/>
      <c r="J552" s="359"/>
    </row>
    <row r="553" spans="1:11" s="363" customFormat="1" ht="19.5" customHeight="1" x14ac:dyDescent="0.2">
      <c r="A553" s="356"/>
      <c r="B553" s="622" t="s">
        <v>366</v>
      </c>
      <c r="C553" s="630"/>
      <c r="D553" s="360"/>
      <c r="E553" s="301"/>
      <c r="F553" s="239"/>
      <c r="G553" s="361"/>
      <c r="H553" s="360"/>
      <c r="I553" s="362"/>
      <c r="J553" s="359"/>
    </row>
    <row r="554" spans="1:11" s="363" customFormat="1" ht="18.75" customHeight="1" x14ac:dyDescent="0.2">
      <c r="A554" s="356"/>
      <c r="B554" s="622" t="s">
        <v>367</v>
      </c>
      <c r="C554" s="630"/>
      <c r="D554" s="360"/>
      <c r="E554" s="301"/>
      <c r="F554" s="239"/>
      <c r="G554" s="361"/>
      <c r="H554" s="360"/>
      <c r="I554" s="362"/>
      <c r="J554" s="359"/>
    </row>
    <row r="555" spans="1:11" ht="12.75" customHeight="1" x14ac:dyDescent="0.2">
      <c r="A555" s="356"/>
      <c r="B555" s="622" t="s">
        <v>368</v>
      </c>
      <c r="C555" s="752"/>
      <c r="D555" s="360"/>
      <c r="E555" s="301"/>
      <c r="F555" s="239"/>
      <c r="G555" s="361"/>
      <c r="H555" s="360"/>
      <c r="I555" s="20"/>
      <c r="J555" s="104"/>
    </row>
    <row r="556" spans="1:11" s="95" customFormat="1" ht="16.5" customHeight="1" x14ac:dyDescent="0.2">
      <c r="A556" s="6"/>
      <c r="B556" s="622" t="s">
        <v>369</v>
      </c>
      <c r="C556" s="752"/>
      <c r="D556" s="90"/>
      <c r="E556" s="301"/>
      <c r="F556" s="239"/>
      <c r="G556" s="201"/>
      <c r="H556" s="90"/>
      <c r="I556" s="94"/>
      <c r="J556" s="104"/>
    </row>
    <row r="557" spans="1:11" s="95" customFormat="1" ht="16.5" customHeight="1" x14ac:dyDescent="0.2">
      <c r="A557" s="91"/>
      <c r="B557" s="628" t="s">
        <v>66</v>
      </c>
      <c r="C557" s="629"/>
      <c r="D557" s="93"/>
      <c r="E557" s="303">
        <v>267248104.280002</v>
      </c>
      <c r="F557" s="237">
        <v>-2.2526341249854198E-2</v>
      </c>
      <c r="G557" s="200"/>
      <c r="H557" s="93"/>
      <c r="I557" s="94"/>
      <c r="J557" s="104"/>
    </row>
    <row r="558" spans="1:11" ht="16.5" customHeight="1" x14ac:dyDescent="0.2">
      <c r="A558" s="91"/>
      <c r="B558" s="624" t="s">
        <v>375</v>
      </c>
      <c r="C558" s="625"/>
      <c r="D558" s="93"/>
      <c r="E558" s="301">
        <v>263802138.49000296</v>
      </c>
      <c r="F558" s="239">
        <v>-2.3407585190741931E-2</v>
      </c>
      <c r="G558" s="200"/>
      <c r="H558" s="93"/>
      <c r="I558" s="20"/>
      <c r="J558" s="104"/>
    </row>
    <row r="559" spans="1:11" ht="13.5" customHeight="1" x14ac:dyDescent="0.2">
      <c r="B559" s="624" t="s">
        <v>236</v>
      </c>
      <c r="C559" s="625"/>
      <c r="D559" s="90"/>
      <c r="E559" s="301">
        <v>-51209</v>
      </c>
      <c r="F559" s="239">
        <v>-7.4043922389563921E-3</v>
      </c>
      <c r="G559" s="199"/>
      <c r="H559" s="90"/>
      <c r="I559" s="20"/>
      <c r="J559" s="104"/>
    </row>
    <row r="560" spans="1:11" s="95" customFormat="1" ht="16.5" customHeight="1" x14ac:dyDescent="0.2">
      <c r="A560" s="6"/>
      <c r="B560" s="624" t="s">
        <v>316</v>
      </c>
      <c r="C560" s="625"/>
      <c r="D560" s="90"/>
      <c r="E560" s="301">
        <v>-4536</v>
      </c>
      <c r="F560" s="239">
        <v>-0.18181818181818177</v>
      </c>
      <c r="G560" s="199"/>
      <c r="H560" s="90"/>
      <c r="I560" s="94"/>
      <c r="J560" s="104"/>
    </row>
    <row r="561" spans="1:11" ht="18" customHeight="1" x14ac:dyDescent="0.2">
      <c r="A561" s="91"/>
      <c r="B561" s="628" t="s">
        <v>67</v>
      </c>
      <c r="C561" s="629"/>
      <c r="D561" s="93"/>
      <c r="E561" s="303">
        <v>35387209.136428766</v>
      </c>
      <c r="F561" s="237">
        <v>-7.6834011687054948E-2</v>
      </c>
      <c r="G561" s="200"/>
      <c r="H561" s="93"/>
      <c r="I561" s="20"/>
      <c r="J561" s="104"/>
      <c r="K561" s="209" t="b">
        <f>IF(ABS(E561-SUM(E562:E563))&lt;0.001,TRUE,FALSE)</f>
        <v>1</v>
      </c>
    </row>
    <row r="562" spans="1:11" ht="12.75" x14ac:dyDescent="0.2">
      <c r="B562" s="624" t="s">
        <v>68</v>
      </c>
      <c r="C562" s="625"/>
      <c r="D562" s="90"/>
      <c r="E562" s="301">
        <v>32070519.815471761</v>
      </c>
      <c r="F562" s="239">
        <v>-3.0732181892321853E-2</v>
      </c>
      <c r="G562" s="199"/>
      <c r="H562" s="90"/>
      <c r="I562" s="20"/>
      <c r="J562" s="104"/>
    </row>
    <row r="563" spans="1:11" s="95" customFormat="1" ht="12.75" x14ac:dyDescent="0.2">
      <c r="A563" s="6"/>
      <c r="B563" s="624" t="s">
        <v>69</v>
      </c>
      <c r="C563" s="625"/>
      <c r="D563" s="90"/>
      <c r="E563" s="301">
        <v>3316689.3209570055</v>
      </c>
      <c r="F563" s="239">
        <v>-0.36765679774020166</v>
      </c>
      <c r="G563" s="199"/>
      <c r="H563" s="90"/>
      <c r="I563" s="94"/>
      <c r="J563" s="104"/>
    </row>
    <row r="564" spans="1:11" ht="31.5" customHeight="1" x14ac:dyDescent="0.2">
      <c r="A564" s="91"/>
      <c r="B564" s="633" t="s">
        <v>293</v>
      </c>
      <c r="C564" s="634"/>
      <c r="D564" s="98"/>
      <c r="E564" s="326">
        <v>7387053720.9703779</v>
      </c>
      <c r="F564" s="243">
        <v>0.23625479509295788</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DE MARS 2024</v>
      </c>
      <c r="D566" s="11"/>
      <c r="I566" s="5"/>
    </row>
    <row r="567" spans="1:11" ht="12.75" x14ac:dyDescent="0.2">
      <c r="B567" s="12" t="str">
        <f>B524</f>
        <v xml:space="preserve">             I - ASSURANCE MALADIE : DÉPENSES en milliers d'euros</v>
      </c>
      <c r="C567" s="13"/>
      <c r="D567" s="13"/>
      <c r="E567" s="13"/>
      <c r="F567" s="14"/>
      <c r="G567" s="15"/>
      <c r="H567" s="15"/>
      <c r="I567" s="5"/>
    </row>
    <row r="568" spans="1:11" s="104" customFormat="1" ht="13.5" customHeight="1" x14ac:dyDescent="0.2">
      <c r="A568" s="6"/>
      <c r="B568" s="626"/>
      <c r="C568" s="627"/>
      <c r="D568" s="87"/>
      <c r="E568" s="750" t="s">
        <v>6</v>
      </c>
      <c r="F568" s="339" t="str">
        <f>$H$5</f>
        <v>GAM</v>
      </c>
      <c r="G568" s="89"/>
      <c r="H568" s="20"/>
    </row>
    <row r="569" spans="1:11" s="104" customFormat="1" ht="27" customHeight="1" x14ac:dyDescent="0.2">
      <c r="A569" s="6"/>
      <c r="B569" s="635" t="s">
        <v>292</v>
      </c>
      <c r="C569" s="636"/>
      <c r="D569" s="637"/>
      <c r="E569" s="101"/>
      <c r="F569" s="176"/>
      <c r="G569" s="102"/>
      <c r="H569" s="103"/>
    </row>
    <row r="570" spans="1:11" s="104" customFormat="1" ht="32.25" customHeight="1" x14ac:dyDescent="0.2">
      <c r="A570" s="6"/>
      <c r="B570" s="604" t="s">
        <v>291</v>
      </c>
      <c r="C570" s="605"/>
      <c r="D570" s="606"/>
      <c r="E570" s="327">
        <v>669767062.4223789</v>
      </c>
      <c r="F570" s="177">
        <v>5.7504156098182602E-3</v>
      </c>
      <c r="G570" s="105"/>
      <c r="H570" s="106"/>
      <c r="K570" s="209" t="b">
        <f>IF(ABS(E570-SUM(E571,E585,E593:E594,E598))&lt;0.001,TRUE,FALSE)</f>
        <v>1</v>
      </c>
    </row>
    <row r="571" spans="1:11" s="104" customFormat="1" ht="28.5" customHeight="1" x14ac:dyDescent="0.2">
      <c r="A571" s="6"/>
      <c r="B571" s="595" t="s">
        <v>183</v>
      </c>
      <c r="C571" s="596"/>
      <c r="D571" s="600"/>
      <c r="E571" s="327">
        <v>558463456.82081783</v>
      </c>
      <c r="F571" s="177">
        <v>2.6588928902850473E-2</v>
      </c>
      <c r="G571" s="109"/>
      <c r="H571" s="106"/>
      <c r="K571" s="209" t="b">
        <f>IF(ABS(E571-SUM(E572:E584))&lt;0.001,TRUE,FALSE)</f>
        <v>1</v>
      </c>
    </row>
    <row r="572" spans="1:11" s="104" customFormat="1" ht="12.75" x14ac:dyDescent="0.2">
      <c r="A572" s="6"/>
      <c r="B572" s="601" t="s">
        <v>53</v>
      </c>
      <c r="C572" s="602"/>
      <c r="D572" s="603"/>
      <c r="E572" s="328">
        <v>391155452.08000028</v>
      </c>
      <c r="F572" s="174">
        <v>-1.19718651448808E-3</v>
      </c>
      <c r="G572" s="109"/>
      <c r="H572" s="106"/>
    </row>
    <row r="573" spans="1:11" s="104" customFormat="1" ht="12.75" x14ac:dyDescent="0.2">
      <c r="A573" s="6"/>
      <c r="B573" s="169" t="s">
        <v>360</v>
      </c>
      <c r="C573" s="383"/>
      <c r="D573" s="384"/>
      <c r="E573" s="328">
        <v>-2177146.4709610008</v>
      </c>
      <c r="F573" s="174">
        <v>-0.10738158674087817</v>
      </c>
      <c r="G573" s="109"/>
      <c r="H573" s="106"/>
    </row>
    <row r="574" spans="1:11" s="104" customFormat="1" ht="42.75" customHeight="1" x14ac:dyDescent="0.2">
      <c r="A574" s="6"/>
      <c r="B574" s="601" t="s">
        <v>429</v>
      </c>
      <c r="C574" s="602"/>
      <c r="D574" s="603"/>
      <c r="E574" s="328">
        <v>25229905.509999949</v>
      </c>
      <c r="F574" s="174">
        <v>-8.6769826740406009E-3</v>
      </c>
      <c r="G574" s="109"/>
      <c r="H574" s="106"/>
    </row>
    <row r="575" spans="1:11" s="104" customFormat="1" ht="15" customHeight="1" x14ac:dyDescent="0.2">
      <c r="A575" s="6"/>
      <c r="B575" s="601" t="s">
        <v>54</v>
      </c>
      <c r="C575" s="602"/>
      <c r="D575" s="603"/>
      <c r="E575" s="328">
        <v>1553676.9200000004</v>
      </c>
      <c r="F575" s="174">
        <v>-8.0118673736289558E-2</v>
      </c>
      <c r="G575" s="109"/>
      <c r="H575" s="106"/>
    </row>
    <row r="576" spans="1:11" s="104" customFormat="1" ht="15" customHeight="1" x14ac:dyDescent="0.2">
      <c r="A576" s="6"/>
      <c r="B576" s="601" t="s">
        <v>626</v>
      </c>
      <c r="C576" s="602"/>
      <c r="D576" s="603"/>
      <c r="E576" s="328">
        <v>3416377.07</v>
      </c>
      <c r="F576" s="174">
        <v>-1.0104142066275079E-2</v>
      </c>
      <c r="G576" s="109"/>
      <c r="H576" s="106"/>
    </row>
    <row r="577" spans="1:11" s="104" customFormat="1" ht="12.75" x14ac:dyDescent="0.2">
      <c r="A577" s="6"/>
      <c r="B577" s="601" t="s">
        <v>302</v>
      </c>
      <c r="C577" s="602"/>
      <c r="D577" s="603"/>
      <c r="E577" s="328">
        <v>370.4</v>
      </c>
      <c r="F577" s="174">
        <v>0.11281357969055072</v>
      </c>
      <c r="G577" s="109"/>
      <c r="H577" s="106"/>
    </row>
    <row r="578" spans="1:11" s="104" customFormat="1" ht="12.75" x14ac:dyDescent="0.2">
      <c r="A578" s="6"/>
      <c r="B578" s="169" t="s">
        <v>184</v>
      </c>
      <c r="C578" s="170"/>
      <c r="D578" s="171"/>
      <c r="E578" s="328">
        <v>61295242.189999945</v>
      </c>
      <c r="F578" s="174">
        <v>0.17106170207640625</v>
      </c>
      <c r="G578" s="109"/>
      <c r="H578" s="110"/>
    </row>
    <row r="579" spans="1:11" s="104" customFormat="1" ht="12.75" x14ac:dyDescent="0.2">
      <c r="A579" s="6"/>
      <c r="B579" s="395" t="s">
        <v>373</v>
      </c>
      <c r="C579" s="170"/>
      <c r="D579" s="171"/>
      <c r="E579" s="328">
        <v>63381901.559999958</v>
      </c>
      <c r="F579" s="174">
        <v>0.12756929904693526</v>
      </c>
      <c r="G579" s="109"/>
      <c r="H579" s="110"/>
    </row>
    <row r="580" spans="1:11" s="104" customFormat="1" ht="14.25" customHeight="1" x14ac:dyDescent="0.2">
      <c r="A580" s="6"/>
      <c r="B580" s="169" t="s">
        <v>185</v>
      </c>
      <c r="C580" s="170"/>
      <c r="D580" s="171"/>
      <c r="E580" s="328">
        <v>53632.444463000058</v>
      </c>
      <c r="F580" s="174">
        <v>-0.35481129204160811</v>
      </c>
      <c r="G580" s="109"/>
      <c r="H580" s="110"/>
    </row>
    <row r="581" spans="1:11" s="104" customFormat="1" ht="12.75" x14ac:dyDescent="0.2">
      <c r="A581" s="6"/>
      <c r="B581" s="601" t="s">
        <v>186</v>
      </c>
      <c r="C581" s="602"/>
      <c r="D581" s="603"/>
      <c r="E581" s="328">
        <v>14281540.647163885</v>
      </c>
      <c r="F581" s="174">
        <v>-7.0425298915831824E-2</v>
      </c>
      <c r="G581" s="109"/>
      <c r="H581" s="110"/>
    </row>
    <row r="582" spans="1:11" s="104" customFormat="1" ht="12.75" x14ac:dyDescent="0.2">
      <c r="A582" s="6"/>
      <c r="B582" s="601" t="s">
        <v>187</v>
      </c>
      <c r="C582" s="602"/>
      <c r="D582" s="603"/>
      <c r="E582" s="328"/>
      <c r="F582" s="174"/>
      <c r="G582" s="109"/>
      <c r="H582" s="106"/>
    </row>
    <row r="583" spans="1:11" s="104" customFormat="1" ht="12.75" x14ac:dyDescent="0.2">
      <c r="A583" s="6"/>
      <c r="B583" s="601" t="s">
        <v>188</v>
      </c>
      <c r="C583" s="602"/>
      <c r="D583" s="603"/>
      <c r="E583" s="328">
        <v>42852.470151888207</v>
      </c>
      <c r="F583" s="174">
        <v>-0.25716383333595694</v>
      </c>
      <c r="G583" s="109"/>
      <c r="H583" s="106"/>
    </row>
    <row r="584" spans="1:11" s="104" customFormat="1" ht="21" customHeight="1" x14ac:dyDescent="0.2">
      <c r="A584" s="6"/>
      <c r="B584" s="601" t="s">
        <v>378</v>
      </c>
      <c r="C584" s="602"/>
      <c r="D584" s="603"/>
      <c r="E584" s="328">
        <v>229652</v>
      </c>
      <c r="F584" s="174">
        <v>0.39378159726647599</v>
      </c>
      <c r="G584" s="109"/>
      <c r="H584" s="106"/>
    </row>
    <row r="585" spans="1:11" s="104" customFormat="1" ht="18" customHeight="1" x14ac:dyDescent="0.2">
      <c r="A585" s="6"/>
      <c r="B585" s="595" t="s">
        <v>55</v>
      </c>
      <c r="C585" s="596"/>
      <c r="D585" s="600"/>
      <c r="E585" s="327">
        <v>22252252.911560997</v>
      </c>
      <c r="F585" s="177">
        <v>-4.9631579620382005E-2</v>
      </c>
      <c r="G585" s="108"/>
      <c r="H585" s="106"/>
      <c r="K585" s="209" t="b">
        <f>IF(ABS(E585-SUM(E586,E589,E592))&lt;0.001,TRUE,FALSE)</f>
        <v>1</v>
      </c>
    </row>
    <row r="586" spans="1:11" s="104" customFormat="1" ht="15" customHeight="1" x14ac:dyDescent="0.2">
      <c r="A586" s="6"/>
      <c r="B586" s="619" t="s">
        <v>56</v>
      </c>
      <c r="C586" s="620"/>
      <c r="D586" s="621"/>
      <c r="E586" s="328">
        <v>12989672.170770995</v>
      </c>
      <c r="F586" s="174">
        <v>-0.12326495294505468</v>
      </c>
      <c r="G586" s="109"/>
      <c r="H586" s="106"/>
      <c r="K586" s="209" t="b">
        <f>IF(ABS(E586-SUM(E587:E588))&lt;0.001,TRUE,FALSE)</f>
        <v>1</v>
      </c>
    </row>
    <row r="587" spans="1:11" s="104" customFormat="1" ht="15" customHeight="1" x14ac:dyDescent="0.2">
      <c r="A587" s="6"/>
      <c r="B587" s="601" t="s">
        <v>57</v>
      </c>
      <c r="C587" s="602"/>
      <c r="D587" s="603"/>
      <c r="E587" s="328">
        <v>252400.88999999862</v>
      </c>
      <c r="F587" s="174">
        <v>-0.1578373138281457</v>
      </c>
      <c r="G587" s="109"/>
      <c r="H587" s="111"/>
    </row>
    <row r="588" spans="1:11" s="104" customFormat="1" ht="18" customHeight="1" x14ac:dyDescent="0.2">
      <c r="A588" s="24"/>
      <c r="B588" s="601" t="s">
        <v>58</v>
      </c>
      <c r="C588" s="602"/>
      <c r="D588" s="603"/>
      <c r="E588" s="328">
        <v>12737271.280770997</v>
      </c>
      <c r="F588" s="174">
        <v>-0.12255116480490424</v>
      </c>
      <c r="G588" s="109"/>
      <c r="H588" s="112"/>
    </row>
    <row r="589" spans="1:11" s="104" customFormat="1" ht="15" customHeight="1" x14ac:dyDescent="0.2">
      <c r="A589" s="24"/>
      <c r="B589" s="619" t="s">
        <v>379</v>
      </c>
      <c r="C589" s="620"/>
      <c r="D589" s="621"/>
      <c r="E589" s="328">
        <v>9262580.7407900039</v>
      </c>
      <c r="F589" s="174">
        <v>7.7246833921947644E-2</v>
      </c>
      <c r="G589" s="109"/>
      <c r="H589" s="107"/>
      <c r="K589" s="209" t="b">
        <f>IF(ABS(E589-SUM(E590:E591))&lt;0.001,TRUE,FALSE)</f>
        <v>1</v>
      </c>
    </row>
    <row r="590" spans="1:11" s="104" customFormat="1" ht="15" customHeight="1" x14ac:dyDescent="0.2">
      <c r="A590" s="6"/>
      <c r="B590" s="601" t="s">
        <v>372</v>
      </c>
      <c r="C590" s="602"/>
      <c r="D590" s="603"/>
      <c r="E590" s="328"/>
      <c r="F590" s="174"/>
      <c r="G590" s="109"/>
      <c r="H590" s="106"/>
    </row>
    <row r="591" spans="1:11" s="104" customFormat="1" ht="15" customHeight="1" x14ac:dyDescent="0.2">
      <c r="A591" s="6"/>
      <c r="B591" s="601" t="s">
        <v>434</v>
      </c>
      <c r="C591" s="602"/>
      <c r="D591" s="603"/>
      <c r="E591" s="328">
        <v>9262580.7407900039</v>
      </c>
      <c r="F591" s="174">
        <v>7.7246833921947644E-2</v>
      </c>
      <c r="G591" s="109"/>
      <c r="H591" s="111"/>
    </row>
    <row r="592" spans="1:11" s="104" customFormat="1" ht="18" customHeight="1" x14ac:dyDescent="0.2">
      <c r="A592" s="6"/>
      <c r="B592" s="619" t="s">
        <v>180</v>
      </c>
      <c r="C592" s="620"/>
      <c r="D592" s="621"/>
      <c r="E592" s="328"/>
      <c r="F592" s="174"/>
      <c r="G592" s="109"/>
      <c r="H592" s="111"/>
    </row>
    <row r="593" spans="1:11" s="104" customFormat="1" ht="26.25" customHeight="1" x14ac:dyDescent="0.2">
      <c r="A593" s="24"/>
      <c r="B593" s="595" t="s">
        <v>189</v>
      </c>
      <c r="C593" s="596"/>
      <c r="D593" s="600"/>
      <c r="E593" s="327">
        <v>52578635.130000152</v>
      </c>
      <c r="F593" s="177">
        <v>-0.10721013247104094</v>
      </c>
      <c r="G593" s="109"/>
      <c r="H593" s="107"/>
    </row>
    <row r="594" spans="1:11" s="104" customFormat="1" ht="17.25" customHeight="1" x14ac:dyDescent="0.2">
      <c r="A594" s="6"/>
      <c r="B594" s="595" t="s">
        <v>190</v>
      </c>
      <c r="C594" s="596"/>
      <c r="D594" s="600"/>
      <c r="E594" s="327">
        <v>41592366.120000027</v>
      </c>
      <c r="F594" s="177">
        <v>-7.4491973930734146E-2</v>
      </c>
      <c r="G594" s="109"/>
      <c r="H594" s="106"/>
      <c r="K594" s="209" t="b">
        <f>IF(ABS(E594-SUM(E595:E597))&lt;0.001,TRUE,FALSE)</f>
        <v>1</v>
      </c>
    </row>
    <row r="595" spans="1:11" s="104" customFormat="1" ht="17.25" customHeight="1" x14ac:dyDescent="0.2">
      <c r="A595" s="6"/>
      <c r="B595" s="601" t="s">
        <v>191</v>
      </c>
      <c r="C595" s="602"/>
      <c r="D595" s="603"/>
      <c r="E595" s="328">
        <v>35559978.290000029</v>
      </c>
      <c r="F595" s="174">
        <v>-7.9510066179387717E-2</v>
      </c>
      <c r="G595" s="109"/>
      <c r="H595" s="106"/>
    </row>
    <row r="596" spans="1:11" s="104" customFormat="1" ht="17.25" customHeight="1" x14ac:dyDescent="0.2">
      <c r="A596" s="6"/>
      <c r="B596" s="601" t="s">
        <v>392</v>
      </c>
      <c r="C596" s="602"/>
      <c r="D596" s="603"/>
      <c r="E596" s="328">
        <v>43301.389999999978</v>
      </c>
      <c r="F596" s="174">
        <v>-0.22739470512939897</v>
      </c>
      <c r="G596" s="109"/>
      <c r="H596" s="106"/>
    </row>
    <row r="597" spans="1:11" s="104" customFormat="1" ht="33" customHeight="1" x14ac:dyDescent="0.2">
      <c r="A597" s="6"/>
      <c r="B597" s="592" t="s">
        <v>393</v>
      </c>
      <c r="C597" s="383"/>
      <c r="D597" s="384"/>
      <c r="E597" s="328">
        <v>5989086.4399999995</v>
      </c>
      <c r="F597" s="174">
        <v>-4.2116259094750919E-2</v>
      </c>
      <c r="G597" s="109"/>
      <c r="H597" s="106"/>
    </row>
    <row r="598" spans="1:11" s="104" customFormat="1" ht="32.25" customHeight="1" x14ac:dyDescent="0.2">
      <c r="A598" s="6"/>
      <c r="B598" s="595" t="s">
        <v>82</v>
      </c>
      <c r="C598" s="609"/>
      <c r="D598" s="610"/>
      <c r="E598" s="327">
        <v>-5119648.5600000005</v>
      </c>
      <c r="F598" s="177">
        <v>-3.5548040351521593E-2</v>
      </c>
      <c r="G598" s="102"/>
      <c r="H598" s="106"/>
    </row>
    <row r="599" spans="1:11" s="104" customFormat="1" ht="12.75" customHeight="1" x14ac:dyDescent="0.2">
      <c r="A599" s="24"/>
      <c r="B599" s="604" t="s">
        <v>60</v>
      </c>
      <c r="C599" s="605"/>
      <c r="D599" s="606"/>
      <c r="E599" s="327">
        <v>48471582.826484993</v>
      </c>
      <c r="F599" s="177">
        <v>-0.56240176566366373</v>
      </c>
      <c r="G599" s="105"/>
      <c r="H599" s="107"/>
      <c r="K599" s="209" t="b">
        <f>IF(ABS(E599-SUM(E600:E602))&lt;0.001,TRUE,FALSE)</f>
        <v>1</v>
      </c>
    </row>
    <row r="600" spans="1:11" s="104" customFormat="1" ht="12.75" customHeight="1" x14ac:dyDescent="0.2">
      <c r="A600" s="24"/>
      <c r="B600" s="597" t="s">
        <v>390</v>
      </c>
      <c r="C600" s="598"/>
      <c r="D600" s="599"/>
      <c r="E600" s="328">
        <v>28123761.866813004</v>
      </c>
      <c r="F600" s="174">
        <v>-0.68020672578524854</v>
      </c>
      <c r="G600" s="105"/>
      <c r="H600" s="107"/>
    </row>
    <row r="601" spans="1:11" s="104" customFormat="1" ht="12.75" x14ac:dyDescent="0.2">
      <c r="A601" s="24"/>
      <c r="B601" s="597" t="s">
        <v>391</v>
      </c>
      <c r="C601" s="598"/>
      <c r="D601" s="599"/>
      <c r="E601" s="328">
        <v>20347820.959671993</v>
      </c>
      <c r="F601" s="174">
        <v>-0.10848034494795833</v>
      </c>
      <c r="G601" s="105"/>
      <c r="H601" s="107"/>
    </row>
    <row r="602" spans="1:11" s="104" customFormat="1" ht="12.75" x14ac:dyDescent="0.2">
      <c r="A602" s="24"/>
      <c r="B602" s="597" t="s">
        <v>462</v>
      </c>
      <c r="C602" s="598"/>
      <c r="D602" s="599"/>
      <c r="E602" s="328"/>
      <c r="F602" s="174"/>
      <c r="G602" s="105"/>
      <c r="H602" s="107"/>
    </row>
    <row r="603" spans="1:11" s="359" customFormat="1" ht="12.75" hidden="1" x14ac:dyDescent="0.2">
      <c r="A603" s="6"/>
      <c r="B603" s="604"/>
      <c r="C603" s="605"/>
      <c r="D603" s="606"/>
      <c r="E603" s="327"/>
      <c r="F603" s="177"/>
      <c r="G603" s="109"/>
      <c r="H603" s="106"/>
    </row>
    <row r="604" spans="1:11" s="359" customFormat="1" ht="32.25" customHeight="1" x14ac:dyDescent="0.2">
      <c r="A604" s="356"/>
      <c r="B604" s="604" t="s">
        <v>481</v>
      </c>
      <c r="C604" s="605"/>
      <c r="D604" s="606"/>
      <c r="E604" s="327"/>
      <c r="F604" s="327"/>
      <c r="G604" s="357"/>
      <c r="H604" s="358"/>
    </row>
    <row r="605" spans="1:11" s="359" customFormat="1" ht="24.75" customHeight="1" x14ac:dyDescent="0.2">
      <c r="A605" s="356"/>
      <c r="B605" s="604" t="s">
        <v>482</v>
      </c>
      <c r="C605" s="611"/>
      <c r="D605" s="612"/>
      <c r="E605" s="328"/>
      <c r="F605" s="174"/>
      <c r="G605" s="357"/>
      <c r="H605" s="358"/>
    </row>
    <row r="606" spans="1:11" s="359" customFormat="1" ht="21" customHeight="1" x14ac:dyDescent="0.2">
      <c r="A606" s="356"/>
      <c r="B606" s="604" t="s">
        <v>342</v>
      </c>
      <c r="C606" s="611"/>
      <c r="D606" s="612"/>
      <c r="E606" s="327">
        <v>200176248.69677424</v>
      </c>
      <c r="F606" s="177">
        <v>-0.18633425529100323</v>
      </c>
      <c r="G606" s="357"/>
      <c r="H606" s="358"/>
      <c r="K606" s="209" t="b">
        <f>IF(ABS(E606-SUM(E607,E616))&lt;0.001,TRUE,FALSE)</f>
        <v>1</v>
      </c>
    </row>
    <row r="607" spans="1:11" s="104" customFormat="1" ht="18" customHeight="1" x14ac:dyDescent="0.2">
      <c r="A607" s="356"/>
      <c r="B607" s="595" t="s">
        <v>61</v>
      </c>
      <c r="C607" s="596"/>
      <c r="D607" s="600"/>
      <c r="E607" s="327">
        <v>69549016.756736442</v>
      </c>
      <c r="F607" s="177">
        <v>-0.11614799579970758</v>
      </c>
      <c r="G607" s="357"/>
      <c r="H607" s="358"/>
      <c r="K607" s="209" t="b">
        <f>IF(ABS(E607-SUM(E608:E615))&lt;0.001,TRUE,FALSE)</f>
        <v>1</v>
      </c>
    </row>
    <row r="608" spans="1:11" s="104" customFormat="1" ht="15" customHeight="1" x14ac:dyDescent="0.2">
      <c r="A608" s="6"/>
      <c r="B608" s="601" t="s">
        <v>471</v>
      </c>
      <c r="C608" s="602"/>
      <c r="D608" s="603"/>
      <c r="E608" s="328">
        <v>-892.93012950784203</v>
      </c>
      <c r="F608" s="174"/>
      <c r="G608" s="108"/>
      <c r="H608" s="106"/>
    </row>
    <row r="609" spans="1:11" s="104" customFormat="1" ht="15" customHeight="1" x14ac:dyDescent="0.2">
      <c r="A609" s="6"/>
      <c r="B609" s="601" t="s">
        <v>473</v>
      </c>
      <c r="C609" s="602"/>
      <c r="D609" s="603"/>
      <c r="E609" s="328">
        <v>68884161.246177003</v>
      </c>
      <c r="F609" s="174">
        <v>-0.1268969352459165</v>
      </c>
      <c r="G609" s="108"/>
      <c r="H609" s="106"/>
    </row>
    <row r="610" spans="1:11" s="104" customFormat="1" ht="15" customHeight="1" x14ac:dyDescent="0.2">
      <c r="A610" s="6"/>
      <c r="B610" s="601" t="s">
        <v>430</v>
      </c>
      <c r="C610" s="602"/>
      <c r="D610" s="603"/>
      <c r="E610" s="328"/>
      <c r="F610" s="174"/>
      <c r="G610" s="108"/>
      <c r="H610" s="106"/>
    </row>
    <row r="611" spans="1:11" s="104" customFormat="1" ht="12.75" customHeight="1" x14ac:dyDescent="0.2">
      <c r="A611" s="6"/>
      <c r="B611" s="601" t="s">
        <v>469</v>
      </c>
      <c r="C611" s="602"/>
      <c r="D611" s="603"/>
      <c r="E611" s="328">
        <v>-21.07</v>
      </c>
      <c r="F611" s="174"/>
      <c r="G611" s="109"/>
      <c r="H611" s="106"/>
    </row>
    <row r="612" spans="1:11" s="104" customFormat="1" ht="12.75" customHeight="1" x14ac:dyDescent="0.2">
      <c r="A612" s="6"/>
      <c r="B612" s="601" t="s">
        <v>399</v>
      </c>
      <c r="C612" s="602"/>
      <c r="D612" s="603"/>
      <c r="E612" s="328"/>
      <c r="F612" s="174"/>
      <c r="G612" s="109"/>
      <c r="H612" s="106"/>
    </row>
    <row r="613" spans="1:11" s="104" customFormat="1" ht="12.75" customHeight="1" x14ac:dyDescent="0.2">
      <c r="A613" s="6"/>
      <c r="B613" s="601" t="s">
        <v>400</v>
      </c>
      <c r="C613" s="602"/>
      <c r="D613" s="603"/>
      <c r="E613" s="328"/>
      <c r="F613" s="174"/>
      <c r="G613" s="102"/>
      <c r="H613" s="106"/>
    </row>
    <row r="614" spans="1:11" s="104" customFormat="1" ht="12.75" customHeight="1" x14ac:dyDescent="0.2">
      <c r="A614" s="6"/>
      <c r="B614" s="597" t="s">
        <v>443</v>
      </c>
      <c r="C614" s="598"/>
      <c r="D614" s="599"/>
      <c r="E614" s="328">
        <v>632602.31068899995</v>
      </c>
      <c r="F614" s="174"/>
      <c r="G614" s="102"/>
      <c r="H614" s="106"/>
    </row>
    <row r="615" spans="1:11" s="104" customFormat="1" ht="11.25" customHeight="1" x14ac:dyDescent="0.2">
      <c r="A615" s="6"/>
      <c r="B615" s="597" t="s">
        <v>401</v>
      </c>
      <c r="C615" s="598"/>
      <c r="D615" s="599"/>
      <c r="E615" s="328">
        <v>33167.199999999997</v>
      </c>
      <c r="F615" s="174">
        <v>0.1360221346072108</v>
      </c>
      <c r="G615" s="102"/>
      <c r="H615" s="106"/>
    </row>
    <row r="616" spans="1:11" s="104" customFormat="1" ht="18.75" customHeight="1" x14ac:dyDescent="0.2">
      <c r="A616" s="6"/>
      <c r="B616" s="595" t="s">
        <v>62</v>
      </c>
      <c r="C616" s="596"/>
      <c r="D616" s="600"/>
      <c r="E616" s="327">
        <v>130627231.94003779</v>
      </c>
      <c r="F616" s="177">
        <v>-0.21934016101918963</v>
      </c>
      <c r="G616" s="109"/>
      <c r="H616" s="113"/>
      <c r="K616" s="209" t="b">
        <f>IF(ABS(E616-SUM(E617:E625))&lt;0.001,TRUE,FALSE)</f>
        <v>1</v>
      </c>
    </row>
    <row r="617" spans="1:11" s="104" customFormat="1" ht="12.75" customHeight="1" x14ac:dyDescent="0.2">
      <c r="A617" s="6"/>
      <c r="B617" s="601" t="s">
        <v>470</v>
      </c>
      <c r="C617" s="602"/>
      <c r="D617" s="603"/>
      <c r="E617" s="328">
        <v>42983790.436458766</v>
      </c>
      <c r="F617" s="174">
        <v>-0.70668906041853541</v>
      </c>
      <c r="G617" s="109"/>
      <c r="H617" s="113"/>
    </row>
    <row r="618" spans="1:11" s="104" customFormat="1" ht="12.75" customHeight="1" x14ac:dyDescent="0.2">
      <c r="A618" s="6"/>
      <c r="B618" s="601" t="s">
        <v>474</v>
      </c>
      <c r="C618" s="602"/>
      <c r="D618" s="603"/>
      <c r="E618" s="328">
        <v>85035412.460336968</v>
      </c>
      <c r="F618" s="174"/>
      <c r="G618" s="109"/>
      <c r="H618" s="113"/>
    </row>
    <row r="619" spans="1:11" s="104" customFormat="1" ht="12.75" customHeight="1" x14ac:dyDescent="0.2">
      <c r="A619" s="6"/>
      <c r="B619" s="601" t="s">
        <v>402</v>
      </c>
      <c r="C619" s="602"/>
      <c r="D619" s="603"/>
      <c r="E619" s="328">
        <v>282306.33999999985</v>
      </c>
      <c r="F619" s="174">
        <v>-0.98318756150948272</v>
      </c>
      <c r="G619" s="109"/>
      <c r="H619" s="113"/>
    </row>
    <row r="620" spans="1:11" s="104" customFormat="1" ht="12.75" customHeight="1" x14ac:dyDescent="0.2">
      <c r="A620" s="6"/>
      <c r="B620" s="601" t="s">
        <v>469</v>
      </c>
      <c r="C620" s="602"/>
      <c r="D620" s="603"/>
      <c r="E620" s="328">
        <v>158479.03999999995</v>
      </c>
      <c r="F620" s="174">
        <v>-0.88403581289653377</v>
      </c>
      <c r="G620" s="109"/>
      <c r="H620" s="113"/>
    </row>
    <row r="621" spans="1:11" s="104" customFormat="1" ht="12.75" customHeight="1" x14ac:dyDescent="0.2">
      <c r="A621" s="6"/>
      <c r="B621" s="601" t="s">
        <v>472</v>
      </c>
      <c r="C621" s="602"/>
      <c r="D621" s="603"/>
      <c r="E621" s="328">
        <v>734921.90000000014</v>
      </c>
      <c r="F621" s="174"/>
      <c r="G621" s="109"/>
      <c r="H621" s="113"/>
    </row>
    <row r="622" spans="1:11" s="104" customFormat="1" ht="12.75" customHeight="1" x14ac:dyDescent="0.2">
      <c r="A622" s="6"/>
      <c r="B622" s="601" t="s">
        <v>399</v>
      </c>
      <c r="C622" s="602"/>
      <c r="D622" s="603"/>
      <c r="E622" s="328">
        <v>-1245187.8547</v>
      </c>
      <c r="F622" s="174">
        <v>-0.1023927792352689</v>
      </c>
      <c r="G622" s="109"/>
      <c r="H622" s="113"/>
    </row>
    <row r="623" spans="1:11" s="104" customFormat="1" ht="12.75" customHeight="1" x14ac:dyDescent="0.2">
      <c r="A623" s="6"/>
      <c r="B623" s="601" t="s">
        <v>400</v>
      </c>
      <c r="C623" s="602"/>
      <c r="D623" s="603"/>
      <c r="E623" s="328">
        <v>-456</v>
      </c>
      <c r="F623" s="174">
        <v>-0.97997892518440466</v>
      </c>
      <c r="G623" s="109"/>
      <c r="H623" s="113"/>
    </row>
    <row r="624" spans="1:11" s="457" customFormat="1" ht="12.75" customHeight="1" x14ac:dyDescent="0.2">
      <c r="A624" s="6"/>
      <c r="B624" s="169" t="s">
        <v>425</v>
      </c>
      <c r="C624" s="383"/>
      <c r="D624" s="384"/>
      <c r="E624" s="328">
        <v>2078378.2579420002</v>
      </c>
      <c r="F624" s="174">
        <v>0.16466728090280958</v>
      </c>
      <c r="G624" s="109"/>
      <c r="H624" s="113"/>
    </row>
    <row r="625" spans="1:11" s="457" customFormat="1" ht="21" customHeight="1" x14ac:dyDescent="0.2">
      <c r="A625" s="452"/>
      <c r="B625" s="616" t="s">
        <v>403</v>
      </c>
      <c r="C625" s="617"/>
      <c r="D625" s="618"/>
      <c r="E625" s="453">
        <v>599587.3599999994</v>
      </c>
      <c r="F625" s="454">
        <v>-0.73348892053061077</v>
      </c>
      <c r="G625" s="455"/>
      <c r="H625" s="456"/>
    </row>
    <row r="626" spans="1:11" s="457" customFormat="1" ht="18.75" customHeight="1" x14ac:dyDescent="0.2">
      <c r="A626" s="452"/>
      <c r="B626" s="604" t="s">
        <v>343</v>
      </c>
      <c r="C626" s="605"/>
      <c r="D626" s="605"/>
      <c r="E626" s="458"/>
      <c r="F626" s="459"/>
      <c r="G626" s="460"/>
      <c r="H626" s="461"/>
    </row>
    <row r="627" spans="1:11" s="457" customFormat="1" ht="15" customHeight="1" x14ac:dyDescent="0.2">
      <c r="A627" s="452"/>
      <c r="B627" s="604" t="s">
        <v>344</v>
      </c>
      <c r="C627" s="605"/>
      <c r="D627" s="605"/>
      <c r="E627" s="458">
        <v>14516850.577388</v>
      </c>
      <c r="F627" s="459">
        <v>-0.27045821131258641</v>
      </c>
      <c r="G627" s="460"/>
      <c r="H627" s="461"/>
      <c r="K627" s="209" t="b">
        <f>IF(ABS(E627-SUM(E628:E630))&lt;0.001,TRUE,FALSE)</f>
        <v>1</v>
      </c>
    </row>
    <row r="628" spans="1:11" s="457" customFormat="1" ht="12.75" customHeight="1" x14ac:dyDescent="0.2">
      <c r="A628" s="452"/>
      <c r="B628" s="595" t="s">
        <v>63</v>
      </c>
      <c r="C628" s="596"/>
      <c r="D628" s="596"/>
      <c r="E628" s="453">
        <v>4084940.1573880003</v>
      </c>
      <c r="F628" s="454">
        <v>-9.267289257187461E-2</v>
      </c>
      <c r="G628" s="462"/>
      <c r="H628" s="461"/>
    </row>
    <row r="629" spans="1:11" s="751" customFormat="1" ht="22.5" customHeight="1" x14ac:dyDescent="0.2">
      <c r="A629" s="452"/>
      <c r="B629" s="595" t="s">
        <v>64</v>
      </c>
      <c r="C629" s="596"/>
      <c r="D629" s="596"/>
      <c r="E629" s="453">
        <v>10431910.42</v>
      </c>
      <c r="F629" s="454">
        <v>-0.29649322709228176</v>
      </c>
      <c r="G629" s="462"/>
      <c r="H629" s="461"/>
      <c r="J629" s="457"/>
    </row>
    <row r="630" spans="1:11" s="751" customFormat="1" ht="22.5" customHeight="1" x14ac:dyDescent="0.2">
      <c r="A630" s="452"/>
      <c r="B630" s="595" t="s">
        <v>478</v>
      </c>
      <c r="C630" s="596"/>
      <c r="D630" s="596"/>
      <c r="E630" s="453"/>
      <c r="F630" s="454"/>
      <c r="G630" s="462"/>
      <c r="H630" s="461"/>
      <c r="J630" s="457"/>
    </row>
    <row r="631" spans="1:11" s="751" customFormat="1" ht="22.5" customHeight="1" x14ac:dyDescent="0.2">
      <c r="A631" s="452"/>
      <c r="B631" s="595" t="s">
        <v>479</v>
      </c>
      <c r="C631" s="596"/>
      <c r="D631" s="596"/>
      <c r="E631" s="453"/>
      <c r="F631" s="454"/>
      <c r="G631" s="462"/>
      <c r="H631" s="461"/>
      <c r="J631" s="457"/>
    </row>
    <row r="632" spans="1:11" ht="18.75" customHeight="1" x14ac:dyDescent="0.2">
      <c r="A632" s="463"/>
      <c r="B632" s="613" t="s">
        <v>290</v>
      </c>
      <c r="C632" s="614"/>
      <c r="D632" s="615"/>
      <c r="E632" s="326">
        <v>932931744.52302611</v>
      </c>
      <c r="F632" s="243">
        <v>-0.10520559176841116</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DE MARS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626"/>
      <c r="C636" s="627"/>
      <c r="D636" s="87"/>
      <c r="E636" s="750" t="s">
        <v>6</v>
      </c>
      <c r="F636" s="339" t="str">
        <f>$H$5</f>
        <v>GAM</v>
      </c>
      <c r="G636" s="749"/>
      <c r="H636" s="89"/>
      <c r="I636" s="20"/>
    </row>
    <row r="637" spans="1:11" ht="15.75" customHeight="1" x14ac:dyDescent="0.2">
      <c r="A637" s="114"/>
      <c r="B637" s="126" t="s">
        <v>475</v>
      </c>
      <c r="C637" s="126"/>
      <c r="D637" s="126"/>
      <c r="E637" s="326">
        <v>71384161.537317991</v>
      </c>
      <c r="F637" s="243">
        <v>2.5510885108376735E-2</v>
      </c>
      <c r="G637" s="204"/>
      <c r="H637" s="119"/>
      <c r="I637" s="111"/>
      <c r="K637" s="209"/>
    </row>
    <row r="638" spans="1:11" s="121" customFormat="1" ht="17.25" customHeight="1" x14ac:dyDescent="0.2">
      <c r="A638" s="6"/>
      <c r="B638" s="123"/>
      <c r="C638" s="124"/>
      <c r="D638" s="124"/>
      <c r="E638" s="748"/>
      <c r="F638" s="747"/>
      <c r="G638" s="205"/>
      <c r="H638" s="125"/>
      <c r="I638" s="120"/>
      <c r="J638" s="104"/>
    </row>
    <row r="639" spans="1:11" ht="12.75" x14ac:dyDescent="0.2">
      <c r="A639" s="114"/>
      <c r="B639" s="126" t="s">
        <v>30</v>
      </c>
      <c r="C639" s="127"/>
      <c r="D639" s="128"/>
      <c r="E639" s="411">
        <v>8391369627.0307226</v>
      </c>
      <c r="F639" s="412">
        <v>0.18395436218548022</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6243069.8000000063</v>
      </c>
      <c r="F641" s="412">
        <v>-1.3143071870783674E-3</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8538797.5600000005</v>
      </c>
      <c r="F643" s="408">
        <v>0.63081400216828731</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746"/>
      <c r="E650" s="30">
        <v>609.02</v>
      </c>
      <c r="F650" s="179"/>
      <c r="G650" s="173"/>
      <c r="H650" s="130"/>
      <c r="I650" s="111"/>
      <c r="J650" s="104"/>
    </row>
    <row r="651" spans="1:10" ht="16.5" customHeight="1" x14ac:dyDescent="0.2">
      <c r="B651" s="162" t="s">
        <v>84</v>
      </c>
      <c r="C651" s="231"/>
      <c r="D651" s="745"/>
      <c r="E651" s="744"/>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377342175</v>
      </c>
      <c r="F657" s="412">
        <v>0</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16727166881.824331</v>
      </c>
      <c r="F659" s="418">
        <v>6.3256484424831338E-2</v>
      </c>
      <c r="G659" s="207"/>
      <c r="H659" s="135"/>
      <c r="I659" s="111"/>
      <c r="K659" s="209" t="b">
        <f>IF(ABS(E659-SUM(E510,E513:E517,m_maladie,E641,E643,E645,E647,E649:E651,E657))&lt;0.001,TRUE,FALSE)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4">
    <mergeCell ref="B630:D630"/>
    <mergeCell ref="B602:D602"/>
    <mergeCell ref="B615:D615"/>
    <mergeCell ref="B614:D614"/>
    <mergeCell ref="B616:D616"/>
    <mergeCell ref="B617:D617"/>
    <mergeCell ref="B603:D603"/>
    <mergeCell ref="B629:D629"/>
    <mergeCell ref="B621:D621"/>
    <mergeCell ref="B607:D607"/>
    <mergeCell ref="B545:C545"/>
    <mergeCell ref="B613:D613"/>
    <mergeCell ref="B604:D604"/>
    <mergeCell ref="B582:D582"/>
    <mergeCell ref="B598:D598"/>
    <mergeCell ref="B611:D611"/>
    <mergeCell ref="B612:D612"/>
    <mergeCell ref="B595:D595"/>
    <mergeCell ref="B596:D596"/>
    <mergeCell ref="B608:D608"/>
    <mergeCell ref="B599:D599"/>
    <mergeCell ref="B606:D606"/>
    <mergeCell ref="B632:D632"/>
    <mergeCell ref="B620:D620"/>
    <mergeCell ref="B622:D622"/>
    <mergeCell ref="B623:D623"/>
    <mergeCell ref="B626:D626"/>
    <mergeCell ref="B625:D625"/>
    <mergeCell ref="B627:D627"/>
    <mergeCell ref="B628:D628"/>
    <mergeCell ref="B605:D605"/>
    <mergeCell ref="B600:D600"/>
    <mergeCell ref="B601:D601"/>
    <mergeCell ref="B609:D609"/>
    <mergeCell ref="B618:D618"/>
    <mergeCell ref="B619:D619"/>
    <mergeCell ref="B610:D610"/>
    <mergeCell ref="B591:D591"/>
    <mergeCell ref="B592:D592"/>
    <mergeCell ref="B593:D593"/>
    <mergeCell ref="B594:D594"/>
    <mergeCell ref="B585:D585"/>
    <mergeCell ref="B587:D587"/>
    <mergeCell ref="B588:D588"/>
    <mergeCell ref="B589:D589"/>
    <mergeCell ref="B590:D590"/>
    <mergeCell ref="B555:C555"/>
    <mergeCell ref="B563:C563"/>
    <mergeCell ref="B568:C568"/>
    <mergeCell ref="B583:D583"/>
    <mergeCell ref="B584:D584"/>
    <mergeCell ref="B557:C557"/>
    <mergeCell ref="B575:D575"/>
    <mergeCell ref="B576:D576"/>
    <mergeCell ref="B571:D571"/>
    <mergeCell ref="B577:D577"/>
    <mergeCell ref="B543:C543"/>
    <mergeCell ref="B562:C562"/>
    <mergeCell ref="B570:D570"/>
    <mergeCell ref="B553:C553"/>
    <mergeCell ref="B546:C546"/>
    <mergeCell ref="B564:C564"/>
    <mergeCell ref="B569:D569"/>
    <mergeCell ref="B551:C551"/>
    <mergeCell ref="B552:C552"/>
    <mergeCell ref="B554:C554"/>
    <mergeCell ref="B539:C539"/>
    <mergeCell ref="B538:C538"/>
    <mergeCell ref="B531:C531"/>
    <mergeCell ref="B535:C535"/>
    <mergeCell ref="B536:C536"/>
    <mergeCell ref="B542:C542"/>
    <mergeCell ref="B540:C540"/>
    <mergeCell ref="B537:C537"/>
    <mergeCell ref="B525:C525"/>
    <mergeCell ref="B541:C541"/>
    <mergeCell ref="B556:C556"/>
    <mergeCell ref="B548:C548"/>
    <mergeCell ref="B544:C544"/>
    <mergeCell ref="B526:C526"/>
    <mergeCell ref="B530:C530"/>
    <mergeCell ref="B547:C547"/>
    <mergeCell ref="B528:C528"/>
    <mergeCell ref="B527:C527"/>
    <mergeCell ref="B631:D631"/>
    <mergeCell ref="B636:C636"/>
    <mergeCell ref="B561:C561"/>
    <mergeCell ref="B558:C558"/>
    <mergeCell ref="B560:C560"/>
    <mergeCell ref="B572:D572"/>
    <mergeCell ref="B574:D574"/>
    <mergeCell ref="B559:C559"/>
    <mergeCell ref="B586:D586"/>
    <mergeCell ref="B581:D581"/>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1"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322"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DE MARS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2232427.6700000004</v>
      </c>
      <c r="D9" s="290">
        <v>14630.290000000003</v>
      </c>
      <c r="E9" s="290">
        <v>10567.06</v>
      </c>
      <c r="F9" s="179">
        <v>-0.19099361723111574</v>
      </c>
      <c r="G9" s="20"/>
      <c r="H9" s="5"/>
      <c r="I9" s="5"/>
    </row>
    <row r="10" spans="1:9" ht="10.5" customHeight="1" x14ac:dyDescent="0.2">
      <c r="B10" s="16" t="s">
        <v>100</v>
      </c>
      <c r="C10" s="289">
        <v>40701.090000000004</v>
      </c>
      <c r="D10" s="290"/>
      <c r="E10" s="290">
        <v>109.5</v>
      </c>
      <c r="F10" s="179">
        <v>-0.21936547044821209</v>
      </c>
      <c r="G10" s="20"/>
      <c r="H10" s="5"/>
      <c r="I10" s="5"/>
    </row>
    <row r="11" spans="1:9" ht="10.5" customHeight="1" x14ac:dyDescent="0.2">
      <c r="B11" s="16" t="s">
        <v>340</v>
      </c>
      <c r="C11" s="289">
        <v>362075.47999999992</v>
      </c>
      <c r="D11" s="290">
        <v>3506.86</v>
      </c>
      <c r="E11" s="290">
        <v>777.41000000000008</v>
      </c>
      <c r="F11" s="179">
        <v>-0.16633348831232575</v>
      </c>
      <c r="G11" s="20"/>
      <c r="H11" s="5"/>
      <c r="I11" s="5"/>
    </row>
    <row r="12" spans="1:9" ht="10.5" customHeight="1" x14ac:dyDescent="0.2">
      <c r="B12" s="340" t="s">
        <v>90</v>
      </c>
      <c r="C12" s="289">
        <v>361678.51999999996</v>
      </c>
      <c r="D12" s="290">
        <v>3506.86</v>
      </c>
      <c r="E12" s="290">
        <v>777.41000000000008</v>
      </c>
      <c r="F12" s="179">
        <v>-0.16607145718703187</v>
      </c>
      <c r="G12" s="20"/>
      <c r="H12" s="5"/>
      <c r="I12" s="5"/>
    </row>
    <row r="13" spans="1:9" ht="10.5" customHeight="1" x14ac:dyDescent="0.2">
      <c r="B13" s="33" t="s">
        <v>304</v>
      </c>
      <c r="C13" s="289">
        <v>5131</v>
      </c>
      <c r="D13" s="290">
        <v>183.22</v>
      </c>
      <c r="E13" s="290">
        <v>89.58</v>
      </c>
      <c r="F13" s="179">
        <v>0.25337098413194714</v>
      </c>
      <c r="G13" s="20"/>
      <c r="H13" s="5"/>
      <c r="I13" s="5"/>
    </row>
    <row r="14" spans="1:9" ht="10.5" customHeight="1" x14ac:dyDescent="0.2">
      <c r="B14" s="33" t="s">
        <v>305</v>
      </c>
      <c r="C14" s="289">
        <v>420.13</v>
      </c>
      <c r="D14" s="290">
        <v>420.13</v>
      </c>
      <c r="E14" s="290"/>
      <c r="F14" s="179"/>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284910.54999999993</v>
      </c>
      <c r="D16" s="290">
        <v>2030.6</v>
      </c>
      <c r="E16" s="290">
        <v>579.85</v>
      </c>
      <c r="F16" s="179">
        <v>-0.18923337811403396</v>
      </c>
      <c r="G16" s="20"/>
      <c r="H16" s="5"/>
      <c r="I16" s="5"/>
    </row>
    <row r="17" spans="1:9" ht="10.5" customHeight="1" x14ac:dyDescent="0.2">
      <c r="B17" s="33" t="s">
        <v>308</v>
      </c>
      <c r="C17" s="289">
        <v>122.60000000000001</v>
      </c>
      <c r="D17" s="290">
        <v>25.150000000000002</v>
      </c>
      <c r="E17" s="290"/>
      <c r="F17" s="179">
        <v>-0.21661341853035143</v>
      </c>
      <c r="G17" s="20"/>
      <c r="H17" s="5"/>
      <c r="I17" s="5"/>
    </row>
    <row r="18" spans="1:9" ht="10.5" customHeight="1" x14ac:dyDescent="0.2">
      <c r="B18" s="33" t="s">
        <v>309</v>
      </c>
      <c r="C18" s="289">
        <v>71094.240000000005</v>
      </c>
      <c r="D18" s="290">
        <v>847.76</v>
      </c>
      <c r="E18" s="290">
        <v>107.98</v>
      </c>
      <c r="F18" s="179">
        <v>-8.7628042400627937E-2</v>
      </c>
      <c r="G18" s="20"/>
      <c r="H18" s="5"/>
      <c r="I18" s="5"/>
    </row>
    <row r="19" spans="1:9" ht="10.5" customHeight="1" x14ac:dyDescent="0.2">
      <c r="B19" s="33" t="s">
        <v>89</v>
      </c>
      <c r="C19" s="289">
        <v>396.96</v>
      </c>
      <c r="D19" s="290"/>
      <c r="E19" s="290"/>
      <c r="F19" s="179">
        <v>-0.35188087774294663</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c r="D23" s="290"/>
      <c r="E23" s="290"/>
      <c r="F23" s="179"/>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184</v>
      </c>
      <c r="D25" s="290">
        <v>184</v>
      </c>
      <c r="E25" s="290"/>
      <c r="F25" s="179">
        <v>0</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600287.1163199998</v>
      </c>
      <c r="D30" s="290"/>
      <c r="E30" s="290"/>
      <c r="F30" s="179">
        <v>-0.19796555696064111</v>
      </c>
      <c r="G30" s="34"/>
      <c r="H30" s="5"/>
      <c r="I30" s="5"/>
    </row>
    <row r="31" spans="1:9" ht="10.5" customHeight="1" x14ac:dyDescent="0.2">
      <c r="B31" s="16" t="s">
        <v>381</v>
      </c>
      <c r="C31" s="289">
        <v>75091.579999999987</v>
      </c>
      <c r="D31" s="290"/>
      <c r="E31" s="290">
        <v>548.12</v>
      </c>
      <c r="F31" s="179">
        <v>-0.15224459097367782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600</v>
      </c>
      <c r="D34" s="290">
        <v>400</v>
      </c>
      <c r="E34" s="290"/>
      <c r="F34" s="179">
        <v>0.73913043478260865</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3311366.9363199999</v>
      </c>
      <c r="D37" s="292">
        <v>18721.150000000001</v>
      </c>
      <c r="E37" s="292">
        <v>12002.09</v>
      </c>
      <c r="F37" s="178">
        <v>-0.18908319890140102</v>
      </c>
      <c r="G37" s="36"/>
    </row>
    <row r="38" spans="1:9" ht="10.5" customHeight="1" x14ac:dyDescent="0.2">
      <c r="B38" s="31" t="s">
        <v>102</v>
      </c>
      <c r="C38" s="291"/>
      <c r="D38" s="292"/>
      <c r="E38" s="292"/>
      <c r="F38" s="178"/>
      <c r="G38" s="20"/>
      <c r="H38" s="5"/>
      <c r="I38" s="5"/>
    </row>
    <row r="39" spans="1:9" ht="10.5" customHeight="1" x14ac:dyDescent="0.2">
      <c r="B39" s="16" t="s">
        <v>104</v>
      </c>
      <c r="C39" s="289">
        <v>8320907.6900000023</v>
      </c>
      <c r="D39" s="290">
        <v>3547803.26</v>
      </c>
      <c r="E39" s="290">
        <v>35859.019999999997</v>
      </c>
      <c r="F39" s="179">
        <v>-0.16412348356633377</v>
      </c>
      <c r="G39" s="34"/>
      <c r="H39" s="5"/>
      <c r="I39" s="5"/>
    </row>
    <row r="40" spans="1:9" ht="10.5" customHeight="1" x14ac:dyDescent="0.2">
      <c r="B40" s="33" t="s">
        <v>106</v>
      </c>
      <c r="C40" s="289">
        <v>8314515.5300000031</v>
      </c>
      <c r="D40" s="290">
        <v>3546410.8399999994</v>
      </c>
      <c r="E40" s="290">
        <v>35843.660000000003</v>
      </c>
      <c r="F40" s="179">
        <v>-0.16407974185206009</v>
      </c>
      <c r="G40" s="34"/>
      <c r="H40" s="5"/>
      <c r="I40" s="5"/>
    </row>
    <row r="41" spans="1:9" ht="10.5" customHeight="1" x14ac:dyDescent="0.2">
      <c r="B41" s="33" t="s">
        <v>304</v>
      </c>
      <c r="C41" s="289">
        <v>52597.310000000005</v>
      </c>
      <c r="D41" s="290">
        <v>37626.129999999997</v>
      </c>
      <c r="E41" s="290">
        <v>1159.8000000000002</v>
      </c>
      <c r="F41" s="179">
        <v>-0.101541123677652</v>
      </c>
      <c r="G41" s="34"/>
      <c r="H41" s="5"/>
      <c r="I41" s="5"/>
    </row>
    <row r="42" spans="1:9" ht="10.5" customHeight="1" x14ac:dyDescent="0.2">
      <c r="B42" s="33" t="s">
        <v>305</v>
      </c>
      <c r="C42" s="289">
        <v>2027089.7799999982</v>
      </c>
      <c r="D42" s="290">
        <v>1968407.8599999982</v>
      </c>
      <c r="E42" s="290">
        <v>10018.11</v>
      </c>
      <c r="F42" s="179">
        <v>-0.20469698262805192</v>
      </c>
      <c r="G42" s="34"/>
      <c r="H42" s="5"/>
      <c r="I42" s="5"/>
    </row>
    <row r="43" spans="1:9" ht="10.5" customHeight="1" x14ac:dyDescent="0.2">
      <c r="B43" s="33" t="s">
        <v>306</v>
      </c>
      <c r="C43" s="289">
        <v>1340120.860000001</v>
      </c>
      <c r="D43" s="290">
        <v>1233087.6400000011</v>
      </c>
      <c r="E43" s="290">
        <v>7060.7599999999993</v>
      </c>
      <c r="F43" s="179">
        <v>-0.16889123667654427</v>
      </c>
      <c r="G43" s="34"/>
      <c r="H43" s="5"/>
      <c r="I43" s="5"/>
    </row>
    <row r="44" spans="1:9" ht="10.5" customHeight="1" x14ac:dyDescent="0.2">
      <c r="B44" s="33" t="s">
        <v>307</v>
      </c>
      <c r="C44" s="289">
        <v>4193194.4300000025</v>
      </c>
      <c r="D44" s="290">
        <v>64450.040000000015</v>
      </c>
      <c r="E44" s="290">
        <v>15072.07</v>
      </c>
      <c r="F44" s="179">
        <v>-0.14959281540530445</v>
      </c>
      <c r="G44" s="34"/>
      <c r="H44" s="5"/>
      <c r="I44" s="5"/>
    </row>
    <row r="45" spans="1:9" ht="10.5" customHeight="1" x14ac:dyDescent="0.2">
      <c r="B45" s="33" t="s">
        <v>308</v>
      </c>
      <c r="C45" s="289">
        <v>69446.660000000033</v>
      </c>
      <c r="D45" s="290">
        <v>14263.65</v>
      </c>
      <c r="E45" s="290">
        <v>257.79999999999995</v>
      </c>
      <c r="F45" s="179">
        <v>-2.2912364882472058E-2</v>
      </c>
      <c r="G45" s="34"/>
      <c r="H45" s="5"/>
      <c r="I45" s="5"/>
    </row>
    <row r="46" spans="1:9" ht="10.5" customHeight="1" x14ac:dyDescent="0.2">
      <c r="B46" s="33" t="s">
        <v>309</v>
      </c>
      <c r="C46" s="289">
        <v>632066.49000000046</v>
      </c>
      <c r="D46" s="290">
        <v>228575.52000000005</v>
      </c>
      <c r="E46" s="290">
        <v>2275.12</v>
      </c>
      <c r="F46" s="179">
        <v>-0.12799214160756667</v>
      </c>
      <c r="G46" s="34"/>
      <c r="H46" s="5"/>
      <c r="I46" s="5"/>
    </row>
    <row r="47" spans="1:9" ht="10.5" customHeight="1" x14ac:dyDescent="0.2">
      <c r="B47" s="33" t="s">
        <v>105</v>
      </c>
      <c r="C47" s="289">
        <v>6392.1600000000017</v>
      </c>
      <c r="D47" s="290">
        <v>1392.4199999999996</v>
      </c>
      <c r="E47" s="290">
        <v>15.36</v>
      </c>
      <c r="F47" s="179">
        <v>-0.21739130434782628</v>
      </c>
      <c r="G47" s="34"/>
      <c r="H47" s="5"/>
      <c r="I47" s="5"/>
    </row>
    <row r="48" spans="1:9" ht="10.5" customHeight="1" x14ac:dyDescent="0.2">
      <c r="B48" s="16" t="s">
        <v>22</v>
      </c>
      <c r="C48" s="289">
        <v>4660714.33</v>
      </c>
      <c r="D48" s="290">
        <v>506694.61000000004</v>
      </c>
      <c r="E48" s="290">
        <v>20290.25</v>
      </c>
      <c r="F48" s="179">
        <v>-0.15451143921988342</v>
      </c>
      <c r="G48" s="34"/>
      <c r="H48" s="5"/>
      <c r="I48" s="5"/>
    </row>
    <row r="49" spans="1:9" ht="10.5" customHeight="1" x14ac:dyDescent="0.2">
      <c r="B49" s="16" t="s">
        <v>107</v>
      </c>
      <c r="C49" s="289">
        <v>89566.199999999983</v>
      </c>
      <c r="D49" s="290">
        <v>89566.199999999983</v>
      </c>
      <c r="E49" s="290">
        <v>365.43</v>
      </c>
      <c r="F49" s="179">
        <v>-7.9683645170471329E-2</v>
      </c>
      <c r="G49" s="34"/>
      <c r="H49" s="5"/>
      <c r="I49" s="5"/>
    </row>
    <row r="50" spans="1:9" ht="10.5" customHeight="1" x14ac:dyDescent="0.2">
      <c r="B50" s="33" t="s">
        <v>110</v>
      </c>
      <c r="C50" s="289">
        <v>54576.099999999991</v>
      </c>
      <c r="D50" s="290">
        <v>54576.099999999991</v>
      </c>
      <c r="E50" s="290">
        <v>199.38</v>
      </c>
      <c r="F50" s="179">
        <v>-0.16016070422279416</v>
      </c>
      <c r="G50" s="34"/>
      <c r="H50" s="5"/>
      <c r="I50" s="5"/>
    </row>
    <row r="51" spans="1:9" ht="10.5" customHeight="1" x14ac:dyDescent="0.2">
      <c r="B51" s="33" t="s">
        <v>109</v>
      </c>
      <c r="C51" s="289">
        <v>32990.099999999991</v>
      </c>
      <c r="D51" s="290">
        <v>32990.099999999991</v>
      </c>
      <c r="E51" s="290">
        <v>166.05</v>
      </c>
      <c r="F51" s="179">
        <v>3.7844888118206743E-2</v>
      </c>
      <c r="G51" s="34"/>
      <c r="H51" s="5"/>
      <c r="I51" s="5"/>
    </row>
    <row r="52" spans="1:9" ht="10.5" customHeight="1" x14ac:dyDescent="0.2">
      <c r="B52" s="33" t="s">
        <v>112</v>
      </c>
      <c r="C52" s="289">
        <v>2000</v>
      </c>
      <c r="D52" s="290">
        <v>2000</v>
      </c>
      <c r="E52" s="290"/>
      <c r="F52" s="179"/>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22847.4</v>
      </c>
      <c r="D56" s="290">
        <v>22847.4</v>
      </c>
      <c r="E56" s="290"/>
      <c r="F56" s="179">
        <v>-0.12060850808978285</v>
      </c>
      <c r="G56" s="34"/>
      <c r="H56" s="5"/>
      <c r="I56" s="5"/>
    </row>
    <row r="57" spans="1:9" ht="10.5" customHeight="1" x14ac:dyDescent="0.2">
      <c r="B57" s="16" t="s">
        <v>381</v>
      </c>
      <c r="C57" s="289">
        <v>80397.42</v>
      </c>
      <c r="D57" s="290"/>
      <c r="E57" s="290">
        <v>553.6</v>
      </c>
      <c r="F57" s="179">
        <v>2.6530799338198241E-2</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224848.04506500007</v>
      </c>
      <c r="D62" s="290"/>
      <c r="E62" s="290"/>
      <c r="F62" s="179">
        <v>3.067272231327256E-2</v>
      </c>
      <c r="G62" s="34"/>
      <c r="H62" s="5"/>
      <c r="I62" s="5"/>
    </row>
    <row r="63" spans="1:9" ht="10.5" customHeight="1" x14ac:dyDescent="0.2">
      <c r="B63" s="16" t="s">
        <v>94</v>
      </c>
      <c r="C63" s="289">
        <v>193.5</v>
      </c>
      <c r="D63" s="290"/>
      <c r="E63" s="290"/>
      <c r="F63" s="179">
        <v>-9.9999999999999978E-2</v>
      </c>
      <c r="G63" s="34"/>
      <c r="H63" s="5"/>
      <c r="I63" s="5"/>
    </row>
    <row r="64" spans="1:9" s="28" customFormat="1" ht="10.5" customHeight="1" x14ac:dyDescent="0.2">
      <c r="A64" s="24"/>
      <c r="B64" s="16" t="s">
        <v>92</v>
      </c>
      <c r="C64" s="289">
        <v>93.38</v>
      </c>
      <c r="D64" s="290"/>
      <c r="E64" s="290"/>
      <c r="F64" s="179">
        <v>-0.31719801111436097</v>
      </c>
      <c r="G64" s="27"/>
      <c r="H64" s="5"/>
    </row>
    <row r="65" spans="1:9" ht="10.5" customHeight="1" x14ac:dyDescent="0.2">
      <c r="B65" s="16" t="s">
        <v>93</v>
      </c>
      <c r="C65" s="289"/>
      <c r="D65" s="290"/>
      <c r="E65" s="290"/>
      <c r="F65" s="179"/>
      <c r="G65" s="20"/>
      <c r="H65" s="5"/>
      <c r="I65" s="5"/>
    </row>
    <row r="66" spans="1:9" ht="12" customHeight="1" x14ac:dyDescent="0.2">
      <c r="B66" s="16" t="s">
        <v>91</v>
      </c>
      <c r="C66" s="289"/>
      <c r="D66" s="290"/>
      <c r="E66" s="290"/>
      <c r="F66" s="179"/>
      <c r="G66" s="34"/>
      <c r="H66" s="5"/>
      <c r="I66" s="5"/>
    </row>
    <row r="67" spans="1:9" ht="10.5" customHeight="1" x14ac:dyDescent="0.2">
      <c r="B67" s="16" t="s">
        <v>100</v>
      </c>
      <c r="C67" s="289">
        <v>566.18999999999994</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220042.32</v>
      </c>
      <c r="D71" s="290">
        <v>220042.32</v>
      </c>
      <c r="E71" s="290">
        <v>2107.36</v>
      </c>
      <c r="F71" s="179">
        <v>-0.14803023756092326</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3864</v>
      </c>
      <c r="D74" s="290">
        <v>2600</v>
      </c>
      <c r="E74" s="290"/>
      <c r="F74" s="179">
        <v>9.5548624893677436E-2</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13624264.475065002</v>
      </c>
      <c r="D77" s="292">
        <v>4389553.7899999991</v>
      </c>
      <c r="E77" s="292">
        <v>59203.659999999996</v>
      </c>
      <c r="F77" s="178">
        <v>-0.15655172615125823</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6893141.9999999991</v>
      </c>
      <c r="D79" s="290">
        <v>521324.9</v>
      </c>
      <c r="E79" s="290">
        <v>30857.31</v>
      </c>
      <c r="F79" s="179">
        <v>-0.16668170046038078</v>
      </c>
      <c r="G79" s="27"/>
      <c r="H79" s="5"/>
    </row>
    <row r="80" spans="1:9" s="28" customFormat="1" ht="10.5" customHeight="1" x14ac:dyDescent="0.2">
      <c r="A80" s="24"/>
      <c r="B80" s="16" t="s">
        <v>104</v>
      </c>
      <c r="C80" s="289">
        <v>8682983.1700000018</v>
      </c>
      <c r="D80" s="290">
        <v>3551310.1199999996</v>
      </c>
      <c r="E80" s="290">
        <v>36636.429999999993</v>
      </c>
      <c r="F80" s="179">
        <v>-0.16421587359981082</v>
      </c>
      <c r="G80" s="27"/>
      <c r="H80" s="5"/>
    </row>
    <row r="81" spans="1:9" s="28" customFormat="1" ht="10.5" customHeight="1" x14ac:dyDescent="0.2">
      <c r="A81" s="24"/>
      <c r="B81" s="33" t="s">
        <v>106</v>
      </c>
      <c r="C81" s="289">
        <v>8676194.0500000026</v>
      </c>
      <c r="D81" s="290">
        <v>3549917.6999999993</v>
      </c>
      <c r="E81" s="290">
        <v>36621.07</v>
      </c>
      <c r="F81" s="179">
        <v>-0.16416295912927137</v>
      </c>
      <c r="G81" s="27"/>
      <c r="H81" s="5"/>
    </row>
    <row r="82" spans="1:9" s="28" customFormat="1" ht="10.5" customHeight="1" x14ac:dyDescent="0.2">
      <c r="A82" s="24"/>
      <c r="B82" s="33" t="s">
        <v>304</v>
      </c>
      <c r="C82" s="289">
        <v>57728.31</v>
      </c>
      <c r="D82" s="290">
        <v>37809.35</v>
      </c>
      <c r="E82" s="290">
        <v>1249.3800000000001</v>
      </c>
      <c r="F82" s="179">
        <v>-7.8344599049803398E-2</v>
      </c>
      <c r="G82" s="27"/>
      <c r="H82" s="5"/>
    </row>
    <row r="83" spans="1:9" s="28" customFormat="1" ht="10.5" customHeight="1" x14ac:dyDescent="0.2">
      <c r="A83" s="24"/>
      <c r="B83" s="33" t="s">
        <v>305</v>
      </c>
      <c r="C83" s="289">
        <v>2027509.9099999981</v>
      </c>
      <c r="D83" s="290">
        <v>1968827.9899999981</v>
      </c>
      <c r="E83" s="290">
        <v>10018.11</v>
      </c>
      <c r="F83" s="179">
        <v>-0.20457051352794353</v>
      </c>
      <c r="G83" s="27"/>
      <c r="H83" s="5"/>
    </row>
    <row r="84" spans="1:9" s="28" customFormat="1" ht="10.5" customHeight="1" x14ac:dyDescent="0.2">
      <c r="A84" s="24"/>
      <c r="B84" s="33" t="s">
        <v>306</v>
      </c>
      <c r="C84" s="289">
        <v>1340120.860000001</v>
      </c>
      <c r="D84" s="290">
        <v>1233087.6400000011</v>
      </c>
      <c r="E84" s="290">
        <v>7060.7599999999993</v>
      </c>
      <c r="F84" s="179">
        <v>-0.16889123667654427</v>
      </c>
      <c r="G84" s="27"/>
      <c r="H84" s="5"/>
    </row>
    <row r="85" spans="1:9" s="28" customFormat="1" ht="10.5" customHeight="1" x14ac:dyDescent="0.2">
      <c r="A85" s="24"/>
      <c r="B85" s="33" t="s">
        <v>307</v>
      </c>
      <c r="C85" s="289">
        <v>4478104.9800000023</v>
      </c>
      <c r="D85" s="290">
        <v>66480.640000000014</v>
      </c>
      <c r="E85" s="290">
        <v>15651.92</v>
      </c>
      <c r="F85" s="179">
        <v>-0.15222997411717398</v>
      </c>
      <c r="G85" s="27"/>
      <c r="H85" s="5"/>
    </row>
    <row r="86" spans="1:9" ht="10.5" customHeight="1" x14ac:dyDescent="0.2">
      <c r="B86" s="33" t="s">
        <v>308</v>
      </c>
      <c r="C86" s="289">
        <v>69569.260000000024</v>
      </c>
      <c r="D86" s="290">
        <v>14288.8</v>
      </c>
      <c r="E86" s="290">
        <v>257.79999999999995</v>
      </c>
      <c r="F86" s="179">
        <v>-2.3337937091457595E-2</v>
      </c>
      <c r="G86" s="34"/>
      <c r="H86" s="5"/>
      <c r="I86" s="5"/>
    </row>
    <row r="87" spans="1:9" ht="10.5" customHeight="1" x14ac:dyDescent="0.2">
      <c r="B87" s="33" t="s">
        <v>309</v>
      </c>
      <c r="C87" s="289">
        <v>703160.73000000045</v>
      </c>
      <c r="D87" s="290">
        <v>229423.28000000006</v>
      </c>
      <c r="E87" s="290">
        <v>2383.1</v>
      </c>
      <c r="F87" s="179">
        <v>-0.12407408669253306</v>
      </c>
      <c r="G87" s="34"/>
      <c r="H87" s="5"/>
      <c r="I87" s="5"/>
    </row>
    <row r="88" spans="1:9" ht="10.5" customHeight="1" x14ac:dyDescent="0.2">
      <c r="B88" s="33" t="s">
        <v>105</v>
      </c>
      <c r="C88" s="289">
        <v>6789.1200000000017</v>
      </c>
      <c r="D88" s="290">
        <v>1392.4199999999996</v>
      </c>
      <c r="E88" s="290">
        <v>15.36</v>
      </c>
      <c r="F88" s="179">
        <v>-0.22677284447805535</v>
      </c>
      <c r="G88" s="34"/>
      <c r="H88" s="5"/>
      <c r="I88" s="5"/>
    </row>
    <row r="89" spans="1:9" s="28" customFormat="1" ht="10.5" customHeight="1" x14ac:dyDescent="0.2">
      <c r="A89" s="24"/>
      <c r="B89" s="16" t="s">
        <v>100</v>
      </c>
      <c r="C89" s="289">
        <v>41267.280000000006</v>
      </c>
      <c r="D89" s="290"/>
      <c r="E89" s="290">
        <v>109.5</v>
      </c>
      <c r="F89" s="179">
        <v>-0.25134782600808003</v>
      </c>
      <c r="G89" s="27"/>
      <c r="H89" s="5"/>
    </row>
    <row r="90" spans="1:9" ht="10.5" customHeight="1" x14ac:dyDescent="0.2">
      <c r="B90" s="16" t="s">
        <v>107</v>
      </c>
      <c r="C90" s="289">
        <v>89566.199999999983</v>
      </c>
      <c r="D90" s="290">
        <v>89566.199999999983</v>
      </c>
      <c r="E90" s="290">
        <v>365.43</v>
      </c>
      <c r="F90" s="179">
        <v>-7.9683645170471329E-2</v>
      </c>
      <c r="G90" s="34"/>
      <c r="H90" s="5"/>
      <c r="I90" s="5"/>
    </row>
    <row r="91" spans="1:9" ht="10.5" customHeight="1" x14ac:dyDescent="0.2">
      <c r="B91" s="33" t="s">
        <v>110</v>
      </c>
      <c r="C91" s="289">
        <v>54576.099999999991</v>
      </c>
      <c r="D91" s="290">
        <v>54576.099999999991</v>
      </c>
      <c r="E91" s="290">
        <v>199.38</v>
      </c>
      <c r="F91" s="179">
        <v>-0.16016070422279416</v>
      </c>
      <c r="G91" s="34"/>
      <c r="H91" s="5"/>
      <c r="I91" s="5"/>
    </row>
    <row r="92" spans="1:9" ht="10.5" customHeight="1" x14ac:dyDescent="0.2">
      <c r="B92" s="33" t="s">
        <v>109</v>
      </c>
      <c r="C92" s="289">
        <v>32990.099999999991</v>
      </c>
      <c r="D92" s="290">
        <v>32990.099999999991</v>
      </c>
      <c r="E92" s="290">
        <v>166.05</v>
      </c>
      <c r="F92" s="179">
        <v>3.7844888118206743E-2</v>
      </c>
      <c r="G92" s="20"/>
      <c r="H92" s="5"/>
      <c r="I92" s="5"/>
    </row>
    <row r="93" spans="1:9" ht="10.5" customHeight="1" x14ac:dyDescent="0.2">
      <c r="B93" s="33" t="s">
        <v>112</v>
      </c>
      <c r="C93" s="289">
        <v>2000</v>
      </c>
      <c r="D93" s="290">
        <v>2000</v>
      </c>
      <c r="E93" s="290"/>
      <c r="F93" s="179"/>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23031.4</v>
      </c>
      <c r="D99" s="290">
        <v>23031.4</v>
      </c>
      <c r="E99" s="290"/>
      <c r="F99" s="179">
        <v>-0.11976035088202064</v>
      </c>
      <c r="G99" s="34"/>
      <c r="H99" s="5"/>
      <c r="I99" s="5"/>
    </row>
    <row r="100" spans="1:9" ht="10.5" customHeight="1" x14ac:dyDescent="0.2">
      <c r="B100" s="16" t="s">
        <v>381</v>
      </c>
      <c r="C100" s="289">
        <v>155488.99999999997</v>
      </c>
      <c r="D100" s="290"/>
      <c r="E100" s="290">
        <v>1101.72</v>
      </c>
      <c r="F100" s="179">
        <v>-6.8350632679610834E-2</v>
      </c>
      <c r="G100" s="34"/>
      <c r="H100" s="5"/>
      <c r="I100" s="5"/>
    </row>
    <row r="101" spans="1:9" ht="10.5" customHeight="1" x14ac:dyDescent="0.2">
      <c r="B101" s="16" t="s">
        <v>417</v>
      </c>
      <c r="C101" s="289">
        <v>825135.16138499987</v>
      </c>
      <c r="D101" s="290"/>
      <c r="E101" s="290"/>
      <c r="F101" s="179">
        <v>-0.14636373454368212</v>
      </c>
      <c r="G101" s="34"/>
      <c r="H101" s="5"/>
      <c r="I101" s="5"/>
    </row>
    <row r="102" spans="1:9" ht="10.5" customHeight="1" x14ac:dyDescent="0.2">
      <c r="B102" s="16" t="s">
        <v>91</v>
      </c>
      <c r="C102" s="289"/>
      <c r="D102" s="290"/>
      <c r="E102" s="290"/>
      <c r="F102" s="179"/>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193.5</v>
      </c>
      <c r="D107" s="290"/>
      <c r="E107" s="290"/>
      <c r="F107" s="179">
        <v>-9.9999999999999978E-2</v>
      </c>
      <c r="G107" s="34"/>
      <c r="H107" s="5"/>
      <c r="I107" s="5"/>
    </row>
    <row r="108" spans="1:9" ht="10.5" customHeight="1" x14ac:dyDescent="0.2">
      <c r="B108" s="16" t="s">
        <v>92</v>
      </c>
      <c r="C108" s="289">
        <v>93.38</v>
      </c>
      <c r="D108" s="290"/>
      <c r="E108" s="290"/>
      <c r="F108" s="179">
        <v>-0.31719801111436097</v>
      </c>
      <c r="G108" s="34"/>
      <c r="H108" s="5"/>
      <c r="I108" s="5"/>
    </row>
    <row r="109" spans="1:9" ht="10.5" customHeight="1" x14ac:dyDescent="0.2">
      <c r="B109" s="16" t="s">
        <v>93</v>
      </c>
      <c r="C109" s="289"/>
      <c r="D109" s="290"/>
      <c r="E109" s="290"/>
      <c r="F109" s="179"/>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220042.32</v>
      </c>
      <c r="D112" s="290">
        <v>220042.32</v>
      </c>
      <c r="E112" s="290">
        <v>2107.36</v>
      </c>
      <c r="F112" s="179">
        <v>-0.14803023756092326</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4464</v>
      </c>
      <c r="D115" s="290">
        <v>3000</v>
      </c>
      <c r="E115" s="290"/>
      <c r="F115" s="179">
        <v>0.15289256198347112</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16935631.411385003</v>
      </c>
      <c r="D118" s="292">
        <v>4408274.9399999995</v>
      </c>
      <c r="E118" s="292">
        <v>71205.75</v>
      </c>
      <c r="F118" s="178">
        <v>-0.16311617870231909</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14664221.860000014</v>
      </c>
      <c r="D120" s="290">
        <v>9516.1099999999988</v>
      </c>
      <c r="E120" s="290">
        <v>92612.680000000022</v>
      </c>
      <c r="F120" s="179">
        <v>-0.10718762661625636</v>
      </c>
      <c r="G120" s="34"/>
      <c r="H120" s="5"/>
      <c r="I120" s="5"/>
    </row>
    <row r="121" spans="1:9" ht="10.5" customHeight="1" x14ac:dyDescent="0.2">
      <c r="B121" s="16" t="s">
        <v>100</v>
      </c>
      <c r="C121" s="289">
        <v>903843.78000000014</v>
      </c>
      <c r="D121" s="290"/>
      <c r="E121" s="290">
        <v>5464.42</v>
      </c>
      <c r="F121" s="179">
        <v>-0.20221980457750355</v>
      </c>
      <c r="G121" s="34"/>
      <c r="H121" s="5"/>
      <c r="I121" s="5"/>
    </row>
    <row r="122" spans="1:9" ht="10.5" customHeight="1" x14ac:dyDescent="0.2">
      <c r="B122" s="16" t="s">
        <v>177</v>
      </c>
      <c r="C122" s="289">
        <v>222846.1700000001</v>
      </c>
      <c r="D122" s="290"/>
      <c r="E122" s="290">
        <v>1032.4000000000001</v>
      </c>
      <c r="F122" s="179">
        <v>7.8902197541503849E-2</v>
      </c>
      <c r="G122" s="34"/>
      <c r="H122" s="5"/>
      <c r="I122" s="5"/>
    </row>
    <row r="123" spans="1:9" ht="10.5" customHeight="1" x14ac:dyDescent="0.2">
      <c r="B123" s="16" t="s">
        <v>22</v>
      </c>
      <c r="C123" s="289">
        <v>2847837.1700000013</v>
      </c>
      <c r="D123" s="290">
        <v>3358</v>
      </c>
      <c r="E123" s="290">
        <v>16465.5</v>
      </c>
      <c r="F123" s="179">
        <v>4.9157126390733108E-3</v>
      </c>
      <c r="G123" s="34"/>
      <c r="H123" s="5"/>
      <c r="I123" s="5"/>
    </row>
    <row r="124" spans="1:9" ht="10.5" customHeight="1" x14ac:dyDescent="0.2">
      <c r="B124" s="16" t="s">
        <v>381</v>
      </c>
      <c r="C124" s="289">
        <v>45926</v>
      </c>
      <c r="D124" s="290"/>
      <c r="E124" s="290">
        <v>225</v>
      </c>
      <c r="F124" s="179">
        <v>0.18303168936080305</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2292249.7799999979</v>
      </c>
      <c r="D126" s="290">
        <v>1330.8899999999999</v>
      </c>
      <c r="E126" s="290">
        <v>12995.590000000004</v>
      </c>
      <c r="F126" s="179">
        <v>4.2884666024944895E-3</v>
      </c>
      <c r="G126" s="34"/>
      <c r="H126" s="5"/>
      <c r="I126" s="5"/>
    </row>
    <row r="127" spans="1:9" ht="10.5" customHeight="1" x14ac:dyDescent="0.2">
      <c r="B127" s="37" t="s">
        <v>382</v>
      </c>
      <c r="C127" s="289">
        <v>100833.5</v>
      </c>
      <c r="D127" s="290"/>
      <c r="E127" s="290">
        <v>550</v>
      </c>
      <c r="F127" s="179">
        <v>-0.47807531748927912</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659</v>
      </c>
      <c r="D130" s="290"/>
      <c r="E130" s="290"/>
      <c r="F130" s="179">
        <v>-0.46854838709677415</v>
      </c>
      <c r="G130" s="208"/>
      <c r="H130" s="205"/>
      <c r="I130" s="34"/>
    </row>
    <row r="131" spans="1:9" ht="10.5" customHeight="1" x14ac:dyDescent="0.2">
      <c r="B131" s="41" t="s">
        <v>120</v>
      </c>
      <c r="C131" s="293">
        <v>21078417.260000013</v>
      </c>
      <c r="D131" s="294">
        <v>14204.999999999998</v>
      </c>
      <c r="E131" s="294">
        <v>129345.59000000003</v>
      </c>
      <c r="F131" s="286">
        <v>-8.8062101992419817E-2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DE MARS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546730.95000000019</v>
      </c>
      <c r="D144" s="290"/>
      <c r="E144" s="290">
        <v>3264.8200000000006</v>
      </c>
      <c r="F144" s="179">
        <v>-3.53888168671741E-2</v>
      </c>
      <c r="G144" s="36"/>
      <c r="H144" s="5"/>
    </row>
    <row r="145" spans="1:8" s="28" customFormat="1" ht="10.5" customHeight="1" x14ac:dyDescent="0.2">
      <c r="A145" s="24"/>
      <c r="B145" s="16" t="s">
        <v>117</v>
      </c>
      <c r="C145" s="289">
        <v>85875.199999999997</v>
      </c>
      <c r="D145" s="290"/>
      <c r="E145" s="290">
        <v>140</v>
      </c>
      <c r="F145" s="179">
        <v>-0.14153713029451676</v>
      </c>
      <c r="G145" s="36"/>
      <c r="H145" s="5"/>
    </row>
    <row r="146" spans="1:8" s="28" customFormat="1" ht="10.5" customHeight="1" x14ac:dyDescent="0.2">
      <c r="A146" s="24"/>
      <c r="B146" s="16" t="s">
        <v>118</v>
      </c>
      <c r="C146" s="289">
        <v>2150.02</v>
      </c>
      <c r="D146" s="290"/>
      <c r="E146" s="290"/>
      <c r="F146" s="179">
        <v>-9.8917798756620323E-3</v>
      </c>
      <c r="G146" s="36"/>
      <c r="H146" s="5"/>
    </row>
    <row r="147" spans="1:8" s="28" customFormat="1" ht="10.5" customHeight="1" x14ac:dyDescent="0.2">
      <c r="A147" s="24"/>
      <c r="B147" s="16" t="s">
        <v>166</v>
      </c>
      <c r="C147" s="289">
        <v>25519.239999999976</v>
      </c>
      <c r="D147" s="290"/>
      <c r="E147" s="290">
        <v>382.71000000000004</v>
      </c>
      <c r="F147" s="179">
        <v>-1.5554850889923144E-2</v>
      </c>
      <c r="G147" s="36"/>
      <c r="H147" s="5"/>
    </row>
    <row r="148" spans="1:8" s="28" customFormat="1" ht="10.5" customHeight="1" x14ac:dyDescent="0.2">
      <c r="A148" s="24"/>
      <c r="B148" s="16" t="s">
        <v>22</v>
      </c>
      <c r="C148" s="289">
        <v>42542.52</v>
      </c>
      <c r="D148" s="290"/>
      <c r="E148" s="290">
        <v>506</v>
      </c>
      <c r="F148" s="179">
        <v>-0.14508585108454519</v>
      </c>
      <c r="G148" s="36"/>
      <c r="H148" s="5"/>
    </row>
    <row r="149" spans="1:8" s="28" customFormat="1" ht="10.5" customHeight="1" x14ac:dyDescent="0.2">
      <c r="A149" s="24"/>
      <c r="B149" s="16" t="s">
        <v>115</v>
      </c>
      <c r="C149" s="289">
        <v>20430.619999999995</v>
      </c>
      <c r="D149" s="290"/>
      <c r="E149" s="290">
        <v>79</v>
      </c>
      <c r="F149" s="179">
        <v>-9.5733789982025641E-2</v>
      </c>
      <c r="G149" s="36"/>
      <c r="H149" s="5"/>
    </row>
    <row r="150" spans="1:8" s="28" customFormat="1" ht="12.75" customHeight="1" x14ac:dyDescent="0.2">
      <c r="A150" s="24"/>
      <c r="B150" s="16" t="s">
        <v>114</v>
      </c>
      <c r="C150" s="289">
        <v>20780.099999999995</v>
      </c>
      <c r="D150" s="290"/>
      <c r="E150" s="290"/>
      <c r="F150" s="179">
        <v>-9.0854203554051716E-2</v>
      </c>
      <c r="G150" s="36"/>
      <c r="H150" s="5"/>
    </row>
    <row r="151" spans="1:8" s="28" customFormat="1" ht="12.75" customHeight="1" x14ac:dyDescent="0.2">
      <c r="A151" s="24"/>
      <c r="B151" s="16" t="s">
        <v>100</v>
      </c>
      <c r="C151" s="289"/>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1320</v>
      </c>
      <c r="D155" s="290"/>
      <c r="E155" s="290"/>
      <c r="F155" s="179">
        <v>-0.32307692307692304</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216277.21</v>
      </c>
      <c r="D158" s="290"/>
      <c r="E158" s="290">
        <v>1500</v>
      </c>
      <c r="F158" s="179">
        <v>0.60911659490227565</v>
      </c>
      <c r="G158" s="36"/>
      <c r="H158" s="5"/>
    </row>
    <row r="159" spans="1:8" s="28" customFormat="1" ht="10.5" customHeight="1" x14ac:dyDescent="0.2">
      <c r="A159" s="24"/>
      <c r="B159" s="35" t="s">
        <v>119</v>
      </c>
      <c r="C159" s="291">
        <v>961625.86000000022</v>
      </c>
      <c r="D159" s="292"/>
      <c r="E159" s="292">
        <v>5872.5300000000007</v>
      </c>
      <c r="F159" s="178">
        <v>3.7927378662175437E-2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477989.92999999993</v>
      </c>
      <c r="D161" s="290"/>
      <c r="E161" s="290">
        <v>1750.62</v>
      </c>
      <c r="F161" s="179">
        <v>-1.8604287512542061E-2</v>
      </c>
      <c r="G161" s="36"/>
      <c r="H161" s="5"/>
    </row>
    <row r="162" spans="1:9" s="28" customFormat="1" ht="10.5" customHeight="1" x14ac:dyDescent="0.2">
      <c r="A162" s="24"/>
      <c r="B162" s="16" t="s">
        <v>104</v>
      </c>
      <c r="C162" s="289">
        <v>348472.14</v>
      </c>
      <c r="D162" s="290"/>
      <c r="E162" s="290">
        <v>769.59</v>
      </c>
      <c r="F162" s="179">
        <v>3.6529968715113714E-2</v>
      </c>
      <c r="G162" s="36"/>
      <c r="H162" s="5"/>
    </row>
    <row r="163" spans="1:9" s="28" customFormat="1" ht="10.5" customHeight="1" x14ac:dyDescent="0.2">
      <c r="A163" s="24"/>
      <c r="B163" s="33" t="s">
        <v>106</v>
      </c>
      <c r="C163" s="289">
        <v>214032.66</v>
      </c>
      <c r="D163" s="290"/>
      <c r="E163" s="290">
        <v>769.59</v>
      </c>
      <c r="F163" s="179">
        <v>-4.6558402817408751E-2</v>
      </c>
      <c r="G163" s="36"/>
      <c r="H163" s="5"/>
    </row>
    <row r="164" spans="1:9" s="28" customFormat="1" ht="10.5" customHeight="1" x14ac:dyDescent="0.2">
      <c r="A164" s="24"/>
      <c r="B164" s="33" t="s">
        <v>304</v>
      </c>
      <c r="C164" s="289">
        <v>1726.8000000000002</v>
      </c>
      <c r="D164" s="290"/>
      <c r="E164" s="290"/>
      <c r="F164" s="179"/>
      <c r="G164" s="36"/>
      <c r="H164" s="5"/>
    </row>
    <row r="165" spans="1:9" s="28" customFormat="1" ht="10.5" customHeight="1" x14ac:dyDescent="0.2">
      <c r="A165" s="24"/>
      <c r="B165" s="33" t="s">
        <v>305</v>
      </c>
      <c r="C165" s="289">
        <v>59008.929999999986</v>
      </c>
      <c r="D165" s="290"/>
      <c r="E165" s="290">
        <v>376.2</v>
      </c>
      <c r="F165" s="179">
        <v>-1.615840320330364E-2</v>
      </c>
      <c r="G165" s="36"/>
      <c r="H165" s="5"/>
    </row>
    <row r="166" spans="1:9" ht="10.5" customHeight="1" x14ac:dyDescent="0.2">
      <c r="B166" s="33" t="s">
        <v>306</v>
      </c>
      <c r="C166" s="289">
        <v>15294.51</v>
      </c>
      <c r="D166" s="290"/>
      <c r="E166" s="290"/>
      <c r="F166" s="179">
        <v>-0.25462590232386761</v>
      </c>
      <c r="G166" s="34"/>
      <c r="H166" s="5"/>
      <c r="I166" s="5"/>
    </row>
    <row r="167" spans="1:9" ht="10.5" customHeight="1" x14ac:dyDescent="0.2">
      <c r="B167" s="33" t="s">
        <v>307</v>
      </c>
      <c r="C167" s="289">
        <v>57894.33</v>
      </c>
      <c r="D167" s="290"/>
      <c r="E167" s="290"/>
      <c r="F167" s="179">
        <v>7.5152337450387519E-2</v>
      </c>
      <c r="G167" s="34"/>
      <c r="H167" s="5"/>
      <c r="I167" s="5"/>
    </row>
    <row r="168" spans="1:9" ht="10.5" customHeight="1" x14ac:dyDescent="0.2">
      <c r="B168" s="33" t="s">
        <v>308</v>
      </c>
      <c r="C168" s="289">
        <v>5546.9500000000007</v>
      </c>
      <c r="D168" s="290"/>
      <c r="E168" s="290"/>
      <c r="F168" s="179">
        <v>-3.8999941095553603E-2</v>
      </c>
      <c r="G168" s="34"/>
      <c r="H168" s="5"/>
      <c r="I168" s="5"/>
    </row>
    <row r="169" spans="1:9" ht="10.5" customHeight="1" x14ac:dyDescent="0.2">
      <c r="B169" s="33" t="s">
        <v>309</v>
      </c>
      <c r="C169" s="289">
        <v>74561.139999999985</v>
      </c>
      <c r="D169" s="290"/>
      <c r="E169" s="290">
        <v>393.39000000000004</v>
      </c>
      <c r="F169" s="179">
        <v>-0.11116374852851363</v>
      </c>
      <c r="G169" s="34"/>
      <c r="H169" s="5"/>
      <c r="I169" s="5"/>
    </row>
    <row r="170" spans="1:9" s="28" customFormat="1" ht="10.5" customHeight="1" x14ac:dyDescent="0.2">
      <c r="A170" s="24"/>
      <c r="B170" s="33" t="s">
        <v>105</v>
      </c>
      <c r="C170" s="289">
        <v>134439.48000000001</v>
      </c>
      <c r="D170" s="290"/>
      <c r="E170" s="290"/>
      <c r="F170" s="179">
        <v>0.20350309918465159</v>
      </c>
      <c r="G170" s="36"/>
      <c r="H170" s="5"/>
    </row>
    <row r="171" spans="1:9" s="28" customFormat="1" ht="10.5" customHeight="1" x14ac:dyDescent="0.2">
      <c r="A171" s="24"/>
      <c r="B171" s="16" t="s">
        <v>116</v>
      </c>
      <c r="C171" s="289">
        <v>118439.44</v>
      </c>
      <c r="D171" s="290"/>
      <c r="E171" s="290">
        <v>166.06</v>
      </c>
      <c r="F171" s="179">
        <v>9.5150984346035639E-2</v>
      </c>
      <c r="G171" s="36"/>
      <c r="H171" s="5"/>
    </row>
    <row r="172" spans="1:9" ht="10.5" customHeight="1" x14ac:dyDescent="0.2">
      <c r="B172" s="16" t="s">
        <v>117</v>
      </c>
      <c r="C172" s="289">
        <v>32471.15</v>
      </c>
      <c r="D172" s="290"/>
      <c r="E172" s="290">
        <v>220</v>
      </c>
      <c r="F172" s="179">
        <v>1.9038428345023561E-2</v>
      </c>
      <c r="G172" s="20"/>
      <c r="H172" s="5"/>
      <c r="I172" s="5"/>
    </row>
    <row r="173" spans="1:9" ht="10.5" customHeight="1" x14ac:dyDescent="0.2">
      <c r="B173" s="16" t="s">
        <v>118</v>
      </c>
      <c r="C173" s="289">
        <v>236.5</v>
      </c>
      <c r="D173" s="290"/>
      <c r="E173" s="290"/>
      <c r="F173" s="179">
        <v>0.22222222222222232</v>
      </c>
      <c r="G173" s="20"/>
      <c r="H173" s="5"/>
      <c r="I173" s="5"/>
    </row>
    <row r="174" spans="1:9" ht="10.5" customHeight="1" x14ac:dyDescent="0.2">
      <c r="B174" s="16" t="s">
        <v>115</v>
      </c>
      <c r="C174" s="289">
        <v>7902.0099999999993</v>
      </c>
      <c r="D174" s="290"/>
      <c r="E174" s="290"/>
      <c r="F174" s="179">
        <v>8.8345680848748387E-2</v>
      </c>
      <c r="G174" s="20"/>
      <c r="H174" s="5"/>
      <c r="I174" s="5"/>
    </row>
    <row r="175" spans="1:9" ht="10.5" customHeight="1" x14ac:dyDescent="0.2">
      <c r="B175" s="16" t="s">
        <v>114</v>
      </c>
      <c r="C175" s="289">
        <v>10148.26</v>
      </c>
      <c r="D175" s="290"/>
      <c r="E175" s="290"/>
      <c r="F175" s="179">
        <v>0.48640185136362257</v>
      </c>
      <c r="G175" s="20"/>
      <c r="H175" s="5"/>
      <c r="I175" s="5"/>
    </row>
    <row r="176" spans="1:9" ht="10.5" customHeight="1" x14ac:dyDescent="0.2">
      <c r="B176" s="16" t="s">
        <v>95</v>
      </c>
      <c r="C176" s="289">
        <v>549.6</v>
      </c>
      <c r="D176" s="290"/>
      <c r="E176" s="290"/>
      <c r="F176" s="179">
        <v>-0.63794466403162053</v>
      </c>
      <c r="G176" s="20"/>
      <c r="H176" s="5"/>
      <c r="I176" s="5"/>
    </row>
    <row r="177" spans="1:9" ht="10.5" customHeight="1" x14ac:dyDescent="0.2">
      <c r="B177" s="16" t="s">
        <v>381</v>
      </c>
      <c r="C177" s="289">
        <v>61291.59</v>
      </c>
      <c r="D177" s="290"/>
      <c r="E177" s="290">
        <v>336.06</v>
      </c>
      <c r="F177" s="179">
        <v>0.48825127848127958</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47178.919999999991</v>
      </c>
      <c r="D185" s="290"/>
      <c r="E185" s="290">
        <v>62</v>
      </c>
      <c r="F185" s="179">
        <v>0.24229361404861338</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101.22000000000001</v>
      </c>
      <c r="D187" s="290"/>
      <c r="E187" s="290"/>
      <c r="F187" s="179">
        <v>8.3958020989505444E-2</v>
      </c>
      <c r="G187" s="34"/>
      <c r="H187" s="5"/>
      <c r="I187" s="5"/>
    </row>
    <row r="188" spans="1:9" ht="10.5" customHeight="1" x14ac:dyDescent="0.2">
      <c r="B188" s="16" t="s">
        <v>93</v>
      </c>
      <c r="C188" s="289">
        <v>360</v>
      </c>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727937.81000000017</v>
      </c>
      <c r="D190" s="290"/>
      <c r="E190" s="290">
        <v>1650.5</v>
      </c>
      <c r="F190" s="179">
        <v>0.62126862546902761</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13578.1</v>
      </c>
      <c r="D196" s="290"/>
      <c r="E196" s="290">
        <v>37.200000000000003</v>
      </c>
      <c r="F196" s="179">
        <v>0.42539510909787581</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275</v>
      </c>
      <c r="D200" s="296"/>
      <c r="E200" s="296"/>
      <c r="F200" s="190">
        <v>-0.3529411764705882</v>
      </c>
      <c r="G200" s="47"/>
      <c r="H200" s="5"/>
    </row>
    <row r="201" spans="1:9" s="28" customFormat="1" ht="10.5" customHeight="1" x14ac:dyDescent="0.2">
      <c r="A201" s="24"/>
      <c r="B201" s="268" t="s">
        <v>255</v>
      </c>
      <c r="C201" s="295">
        <v>13805</v>
      </c>
      <c r="D201" s="296"/>
      <c r="E201" s="296">
        <v>300</v>
      </c>
      <c r="F201" s="190">
        <v>-8.9221341975119661E-2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90</v>
      </c>
      <c r="D205" s="296"/>
      <c r="E205" s="296"/>
      <c r="F205" s="190">
        <v>-0.4</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43006.25</v>
      </c>
      <c r="D208" s="296"/>
      <c r="E208" s="296">
        <v>58</v>
      </c>
      <c r="F208" s="190"/>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1903832.92</v>
      </c>
      <c r="D211" s="298"/>
      <c r="E211" s="298">
        <v>5350.0300000000007</v>
      </c>
      <c r="F211" s="180">
        <v>0.22579852426402303</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10261511.620000001</v>
      </c>
      <c r="D213" s="296">
        <v>524682.9</v>
      </c>
      <c r="E213" s="296">
        <v>49579.430000000008</v>
      </c>
      <c r="F213" s="190">
        <v>-0.11862670785078666</v>
      </c>
      <c r="G213" s="47"/>
      <c r="H213" s="5"/>
      <c r="I213" s="5"/>
    </row>
    <row r="214" spans="2:9" ht="10.5" customHeight="1" x14ac:dyDescent="0.2">
      <c r="B214" s="16" t="s">
        <v>104</v>
      </c>
      <c r="C214" s="295">
        <v>11349224.330000002</v>
      </c>
      <c r="D214" s="296">
        <v>3552641.01</v>
      </c>
      <c r="E214" s="296">
        <v>50784.32</v>
      </c>
      <c r="F214" s="190">
        <v>-0.12923342426177153</v>
      </c>
      <c r="G214" s="47"/>
      <c r="H214" s="5"/>
      <c r="I214" s="5"/>
    </row>
    <row r="215" spans="2:9" ht="10.5" customHeight="1" x14ac:dyDescent="0.2">
      <c r="B215" s="33" t="s">
        <v>106</v>
      </c>
      <c r="C215" s="295">
        <v>8890226.7100000028</v>
      </c>
      <c r="D215" s="296">
        <v>3549917.6999999993</v>
      </c>
      <c r="E215" s="296">
        <v>37390.660000000003</v>
      </c>
      <c r="F215" s="190">
        <v>-0.16167346861401521</v>
      </c>
      <c r="G215" s="47"/>
      <c r="H215" s="5"/>
      <c r="I215" s="5"/>
    </row>
    <row r="216" spans="2:9" ht="10.5" customHeight="1" x14ac:dyDescent="0.2">
      <c r="B216" s="33" t="s">
        <v>326</v>
      </c>
      <c r="C216" s="295">
        <v>59455.109999999993</v>
      </c>
      <c r="D216" s="296">
        <v>37809.35</v>
      </c>
      <c r="E216" s="296">
        <v>1249.3800000000001</v>
      </c>
      <c r="F216" s="190">
        <v>-5.8010924549753873E-2</v>
      </c>
      <c r="G216" s="47"/>
      <c r="H216" s="5"/>
      <c r="I216" s="5"/>
    </row>
    <row r="217" spans="2:9" ht="10.5" customHeight="1" x14ac:dyDescent="0.2">
      <c r="B217" s="33" t="s">
        <v>327</v>
      </c>
      <c r="C217" s="295">
        <v>2086518.839999998</v>
      </c>
      <c r="D217" s="296">
        <v>1968827.9899999981</v>
      </c>
      <c r="E217" s="296">
        <v>10394.310000000001</v>
      </c>
      <c r="F217" s="190">
        <v>-0.20023900391455041</v>
      </c>
      <c r="G217" s="47"/>
      <c r="H217" s="5"/>
      <c r="I217" s="5"/>
    </row>
    <row r="218" spans="2:9" ht="10.5" customHeight="1" x14ac:dyDescent="0.2">
      <c r="B218" s="33" t="s">
        <v>328</v>
      </c>
      <c r="C218" s="295">
        <v>1355415.370000001</v>
      </c>
      <c r="D218" s="296">
        <v>1233087.6400000011</v>
      </c>
      <c r="E218" s="296">
        <v>7060.7599999999993</v>
      </c>
      <c r="F218" s="190">
        <v>-0.16996854465083877</v>
      </c>
      <c r="G218" s="47"/>
      <c r="H218" s="5"/>
      <c r="I218" s="5"/>
    </row>
    <row r="219" spans="2:9" ht="10.5" customHeight="1" x14ac:dyDescent="0.2">
      <c r="B219" s="33" t="s">
        <v>329</v>
      </c>
      <c r="C219" s="295">
        <v>4535999.3100000024</v>
      </c>
      <c r="D219" s="296">
        <v>66480.640000000014</v>
      </c>
      <c r="E219" s="296">
        <v>15651.92</v>
      </c>
      <c r="F219" s="190">
        <v>-0.14993540229580349</v>
      </c>
      <c r="G219" s="47"/>
      <c r="H219" s="5"/>
      <c r="I219" s="5"/>
    </row>
    <row r="220" spans="2:9" ht="10.5" customHeight="1" x14ac:dyDescent="0.2">
      <c r="B220" s="33" t="s">
        <v>330</v>
      </c>
      <c r="C220" s="295">
        <v>75116.210000000036</v>
      </c>
      <c r="D220" s="296">
        <v>14288.8</v>
      </c>
      <c r="E220" s="296">
        <v>257.79999999999995</v>
      </c>
      <c r="F220" s="190">
        <v>-2.4511932670266856E-2</v>
      </c>
      <c r="G220" s="47"/>
      <c r="H220" s="5"/>
      <c r="I220" s="5"/>
    </row>
    <row r="221" spans="2:9" ht="10.5" customHeight="1" x14ac:dyDescent="0.2">
      <c r="B221" s="33" t="s">
        <v>331</v>
      </c>
      <c r="C221" s="295">
        <v>777721.87000000046</v>
      </c>
      <c r="D221" s="296">
        <v>229423.28000000006</v>
      </c>
      <c r="E221" s="296">
        <v>2776.4900000000002</v>
      </c>
      <c r="F221" s="190">
        <v>-0.12285263400273883</v>
      </c>
      <c r="G221" s="47"/>
      <c r="H221" s="5"/>
      <c r="I221" s="5"/>
    </row>
    <row r="222" spans="2:9" ht="10.5" customHeight="1" x14ac:dyDescent="0.2">
      <c r="B222" s="33" t="s">
        <v>105</v>
      </c>
      <c r="C222" s="295">
        <v>2458997.6199999982</v>
      </c>
      <c r="D222" s="296">
        <v>2723.3099999999995</v>
      </c>
      <c r="E222" s="296">
        <v>13393.660000000003</v>
      </c>
      <c r="F222" s="190">
        <v>1.2403540472889718E-2</v>
      </c>
      <c r="G222" s="47"/>
      <c r="H222" s="5"/>
      <c r="I222" s="5"/>
    </row>
    <row r="223" spans="2:9" ht="10.5" customHeight="1" x14ac:dyDescent="0.2">
      <c r="B223" s="16" t="s">
        <v>116</v>
      </c>
      <c r="C223" s="295">
        <v>665170.39000000025</v>
      </c>
      <c r="D223" s="296"/>
      <c r="E223" s="296">
        <v>3430.8800000000006</v>
      </c>
      <c r="F223" s="190">
        <v>-1.4471716583110306E-2</v>
      </c>
      <c r="G223" s="20"/>
      <c r="H223" s="5"/>
      <c r="I223" s="5"/>
    </row>
    <row r="224" spans="2:9" ht="10.5" customHeight="1" x14ac:dyDescent="0.2">
      <c r="B224" s="16" t="s">
        <v>117</v>
      </c>
      <c r="C224" s="295">
        <v>118346.35</v>
      </c>
      <c r="D224" s="296"/>
      <c r="E224" s="296">
        <v>360</v>
      </c>
      <c r="F224" s="190">
        <v>-0.10274463226103636</v>
      </c>
      <c r="G224" s="47"/>
      <c r="H224" s="5"/>
      <c r="I224" s="5"/>
    </row>
    <row r="225" spans="2:9" ht="10.5" customHeight="1" x14ac:dyDescent="0.2">
      <c r="B225" s="16" t="s">
        <v>118</v>
      </c>
      <c r="C225" s="295">
        <v>2386.52</v>
      </c>
      <c r="D225" s="296"/>
      <c r="E225" s="296"/>
      <c r="F225" s="190">
        <v>9.0993657505284986E-3</v>
      </c>
      <c r="G225" s="47"/>
      <c r="H225" s="5"/>
      <c r="I225" s="5"/>
    </row>
    <row r="226" spans="2:9" ht="10.5" customHeight="1" x14ac:dyDescent="0.2">
      <c r="B226" s="16" t="s">
        <v>100</v>
      </c>
      <c r="C226" s="295">
        <v>992289.98000000021</v>
      </c>
      <c r="D226" s="296"/>
      <c r="E226" s="296">
        <v>5635.92</v>
      </c>
      <c r="F226" s="190">
        <v>-0.19065959706707936</v>
      </c>
      <c r="G226" s="47"/>
      <c r="H226" s="5"/>
      <c r="I226" s="5"/>
    </row>
    <row r="227" spans="2:9" ht="10.5" customHeight="1" x14ac:dyDescent="0.2">
      <c r="B227" s="16" t="s">
        <v>107</v>
      </c>
      <c r="C227" s="295">
        <v>89566.199999999983</v>
      </c>
      <c r="D227" s="296">
        <v>89566.199999999983</v>
      </c>
      <c r="E227" s="296">
        <v>365.43</v>
      </c>
      <c r="F227" s="190">
        <v>-7.9683645170471329E-2</v>
      </c>
      <c r="G227" s="47"/>
      <c r="H227" s="5"/>
      <c r="I227" s="5"/>
    </row>
    <row r="228" spans="2:9" ht="10.5" customHeight="1" x14ac:dyDescent="0.2">
      <c r="B228" s="33" t="s">
        <v>110</v>
      </c>
      <c r="C228" s="289">
        <v>54576.099999999991</v>
      </c>
      <c r="D228" s="290">
        <v>54576.099999999991</v>
      </c>
      <c r="E228" s="290">
        <v>199.38</v>
      </c>
      <c r="F228" s="179">
        <v>-0.16016070422279416</v>
      </c>
      <c r="G228" s="47"/>
      <c r="H228" s="5"/>
      <c r="I228" s="5"/>
    </row>
    <row r="229" spans="2:9" ht="10.5" customHeight="1" x14ac:dyDescent="0.2">
      <c r="B229" s="33" t="s">
        <v>109</v>
      </c>
      <c r="C229" s="295">
        <v>32990.099999999991</v>
      </c>
      <c r="D229" s="296">
        <v>32990.099999999991</v>
      </c>
      <c r="E229" s="296">
        <v>166.05</v>
      </c>
      <c r="F229" s="190">
        <v>3.7844888118206743E-2</v>
      </c>
      <c r="G229" s="47"/>
      <c r="H229" s="5"/>
      <c r="I229" s="5"/>
    </row>
    <row r="230" spans="2:9" ht="10.5" customHeight="1" x14ac:dyDescent="0.2">
      <c r="B230" s="33" t="s">
        <v>112</v>
      </c>
      <c r="C230" s="295">
        <v>2000</v>
      </c>
      <c r="D230" s="296">
        <v>2000</v>
      </c>
      <c r="E230" s="296"/>
      <c r="F230" s="190"/>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28332.629999999994</v>
      </c>
      <c r="D236" s="296"/>
      <c r="E236" s="296">
        <v>79</v>
      </c>
      <c r="F236" s="190">
        <v>-5.0965426593814644E-2</v>
      </c>
      <c r="G236" s="47"/>
      <c r="H236" s="5"/>
      <c r="I236" s="5"/>
    </row>
    <row r="237" spans="2:9" ht="10.5" customHeight="1" x14ac:dyDescent="0.2">
      <c r="B237" s="16" t="s">
        <v>114</v>
      </c>
      <c r="C237" s="295">
        <v>30928.359999999993</v>
      </c>
      <c r="D237" s="296"/>
      <c r="E237" s="296"/>
      <c r="F237" s="190">
        <v>4.1915663352774635E-2</v>
      </c>
      <c r="G237" s="47"/>
      <c r="H237" s="5"/>
      <c r="I237" s="5"/>
    </row>
    <row r="238" spans="2:9" ht="10.5" customHeight="1" x14ac:dyDescent="0.2">
      <c r="B238" s="16" t="s">
        <v>123</v>
      </c>
      <c r="C238" s="295">
        <v>15392159.670000015</v>
      </c>
      <c r="D238" s="296">
        <v>9516.1099999999988</v>
      </c>
      <c r="E238" s="296">
        <v>94263.180000000022</v>
      </c>
      <c r="F238" s="190">
        <v>-8.7804166780696913E-2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23581</v>
      </c>
      <c r="D240" s="296">
        <v>23031.4</v>
      </c>
      <c r="E240" s="296"/>
      <c r="F240" s="190">
        <v>-0.14817512025465529</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262706.58999999997</v>
      </c>
      <c r="D247" s="296"/>
      <c r="E247" s="296">
        <v>1662.78</v>
      </c>
      <c r="F247" s="190">
        <v>6.401715086198001E-2</v>
      </c>
      <c r="G247" s="47"/>
      <c r="H247" s="5"/>
      <c r="I247" s="5"/>
    </row>
    <row r="248" spans="1:9" ht="10.5" customHeight="1" x14ac:dyDescent="0.2">
      <c r="B248" s="16" t="s">
        <v>444</v>
      </c>
      <c r="C248" s="295">
        <v>825135.16138499987</v>
      </c>
      <c r="D248" s="296"/>
      <c r="E248" s="296"/>
      <c r="F248" s="190">
        <v>-0.14636373454368212</v>
      </c>
      <c r="G248" s="47"/>
      <c r="H248" s="5"/>
      <c r="I248" s="5"/>
    </row>
    <row r="249" spans="1:9" ht="10.5" customHeight="1" x14ac:dyDescent="0.2">
      <c r="B249" s="16" t="s">
        <v>94</v>
      </c>
      <c r="C249" s="295">
        <v>193.5</v>
      </c>
      <c r="D249" s="296"/>
      <c r="E249" s="296"/>
      <c r="F249" s="190"/>
      <c r="G249" s="47"/>
      <c r="H249" s="5"/>
      <c r="I249" s="5"/>
    </row>
    <row r="250" spans="1:9" ht="10.5" customHeight="1" x14ac:dyDescent="0.2">
      <c r="B250" s="16" t="s">
        <v>92</v>
      </c>
      <c r="C250" s="295">
        <v>194.60000000000002</v>
      </c>
      <c r="D250" s="296"/>
      <c r="E250" s="296"/>
      <c r="F250" s="190">
        <v>-0.15442773963674272</v>
      </c>
      <c r="G250" s="47"/>
      <c r="H250" s="5"/>
      <c r="I250" s="5"/>
    </row>
    <row r="251" spans="1:9" ht="10.5" customHeight="1" x14ac:dyDescent="0.2">
      <c r="B251" s="16" t="s">
        <v>93</v>
      </c>
      <c r="C251" s="295">
        <v>360</v>
      </c>
      <c r="D251" s="296"/>
      <c r="E251" s="296"/>
      <c r="F251" s="190">
        <v>-0.38723404255319149</v>
      </c>
      <c r="G251" s="47"/>
      <c r="H251" s="5"/>
      <c r="I251" s="5"/>
    </row>
    <row r="252" spans="1:9" ht="10.5" customHeight="1" x14ac:dyDescent="0.2">
      <c r="B252" s="16" t="s">
        <v>91</v>
      </c>
      <c r="C252" s="295"/>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236424.27000000011</v>
      </c>
      <c r="D254" s="296"/>
      <c r="E254" s="296">
        <v>1069.6000000000001</v>
      </c>
      <c r="F254" s="190">
        <v>9.4177642608568757E-2</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101108.5</v>
      </c>
      <c r="D256" s="296"/>
      <c r="E256" s="296">
        <v>550</v>
      </c>
      <c r="F256" s="190">
        <v>-0.47780064610927053</v>
      </c>
      <c r="G256" s="117"/>
      <c r="H256" s="5"/>
      <c r="I256" s="5"/>
    </row>
    <row r="257" spans="1:9" s="28" customFormat="1" ht="18.75" customHeight="1" x14ac:dyDescent="0.2">
      <c r="A257" s="24"/>
      <c r="B257" s="268" t="s">
        <v>255</v>
      </c>
      <c r="C257" s="295">
        <v>233847.32</v>
      </c>
      <c r="D257" s="296">
        <v>220042.32</v>
      </c>
      <c r="E257" s="296">
        <v>2407.36</v>
      </c>
      <c r="F257" s="190">
        <v>-0.14477024209588196</v>
      </c>
      <c r="G257" s="47"/>
      <c r="H257" s="5"/>
    </row>
    <row r="258" spans="1:9" s="28" customFormat="1" ht="15" customHeight="1" x14ac:dyDescent="0.2">
      <c r="A258" s="24"/>
      <c r="B258" s="16" t="s">
        <v>374</v>
      </c>
      <c r="C258" s="295">
        <v>1410</v>
      </c>
      <c r="D258" s="296"/>
      <c r="E258" s="296"/>
      <c r="F258" s="190">
        <v>-0.32857142857142863</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264406.45999999996</v>
      </c>
      <c r="D261" s="296">
        <v>3000</v>
      </c>
      <c r="E261" s="296">
        <v>1558</v>
      </c>
      <c r="F261" s="190">
        <v>0.64955653342559971</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40879507.451385021</v>
      </c>
      <c r="D264" s="300">
        <v>4422479.9399999985</v>
      </c>
      <c r="E264" s="300">
        <v>211773.90000000008</v>
      </c>
      <c r="F264" s="234">
        <v>-0.10801928928187055</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DE MARS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1487565.1499999966</v>
      </c>
      <c r="D278" s="302">
        <v>23080.659999999931</v>
      </c>
      <c r="E278" s="302">
        <v>7789.1000000000031</v>
      </c>
      <c r="F278" s="239">
        <v>-0.11235843505364651</v>
      </c>
      <c r="G278" s="20"/>
      <c r="H278" s="5"/>
      <c r="I278" s="5"/>
    </row>
    <row r="279" spans="1:9" ht="10.5" customHeight="1" x14ac:dyDescent="0.2">
      <c r="A279" s="2"/>
      <c r="B279" s="37" t="s">
        <v>126</v>
      </c>
      <c r="C279" s="301">
        <v>576.79999999999995</v>
      </c>
      <c r="D279" s="302"/>
      <c r="E279" s="302"/>
      <c r="F279" s="239"/>
      <c r="G279" s="20"/>
      <c r="H279" s="5"/>
      <c r="I279" s="5"/>
    </row>
    <row r="280" spans="1:9" ht="10.5" customHeight="1" x14ac:dyDescent="0.2">
      <c r="A280" s="2"/>
      <c r="B280" s="37" t="s">
        <v>127</v>
      </c>
      <c r="C280" s="301">
        <v>5938.3</v>
      </c>
      <c r="D280" s="302"/>
      <c r="E280" s="302"/>
      <c r="F280" s="239"/>
      <c r="G280" s="20"/>
      <c r="H280" s="5"/>
      <c r="I280" s="5"/>
    </row>
    <row r="281" spans="1:9" ht="10.5" customHeight="1" x14ac:dyDescent="0.2">
      <c r="A281" s="2"/>
      <c r="B281" s="37" t="s">
        <v>219</v>
      </c>
      <c r="C281" s="301">
        <v>308649.00000000006</v>
      </c>
      <c r="D281" s="302"/>
      <c r="E281" s="302">
        <v>776.68999999999994</v>
      </c>
      <c r="F281" s="239">
        <v>-9.3818787714978091E-2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60</v>
      </c>
      <c r="D285" s="302"/>
      <c r="E285" s="302"/>
      <c r="F285" s="239">
        <v>-0.375</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1802789.2499999967</v>
      </c>
      <c r="D290" s="304">
        <v>23080.659999999931</v>
      </c>
      <c r="E290" s="304">
        <v>8565.7900000000027</v>
      </c>
      <c r="F290" s="237">
        <v>-0.10883515429201551</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779803.85</v>
      </c>
      <c r="D292" s="302">
        <v>5654.6900000000014</v>
      </c>
      <c r="E292" s="302">
        <v>4040.9100000000003</v>
      </c>
      <c r="F292" s="239">
        <v>-0.10492851268744241</v>
      </c>
      <c r="G292" s="20"/>
      <c r="H292" s="5"/>
      <c r="I292" s="5"/>
    </row>
    <row r="293" spans="1:9" ht="10.5" customHeight="1" x14ac:dyDescent="0.2">
      <c r="A293" s="2"/>
      <c r="B293" s="37" t="s">
        <v>133</v>
      </c>
      <c r="C293" s="301">
        <v>1030891.6100000027</v>
      </c>
      <c r="D293" s="302">
        <v>398.92</v>
      </c>
      <c r="E293" s="302">
        <v>7095.3399999999983</v>
      </c>
      <c r="F293" s="239">
        <v>-6.8911925540671715E-2</v>
      </c>
      <c r="G293" s="20"/>
      <c r="H293" s="5"/>
      <c r="I293" s="5"/>
    </row>
    <row r="294" spans="1:9" ht="10.5" customHeight="1" x14ac:dyDescent="0.2">
      <c r="A294" s="2"/>
      <c r="B294" s="37" t="s">
        <v>134</v>
      </c>
      <c r="C294" s="301">
        <v>30683.559999999994</v>
      </c>
      <c r="D294" s="302">
        <v>24602.889999999992</v>
      </c>
      <c r="E294" s="302">
        <v>232.69</v>
      </c>
      <c r="F294" s="239">
        <v>-0.15205663206567499</v>
      </c>
      <c r="G294" s="20"/>
      <c r="H294" s="5"/>
      <c r="I294" s="5"/>
    </row>
    <row r="295" spans="1:9" ht="10.5" customHeight="1" x14ac:dyDescent="0.2">
      <c r="A295" s="2"/>
      <c r="B295" s="37" t="s">
        <v>220</v>
      </c>
      <c r="C295" s="301">
        <v>7490.94</v>
      </c>
      <c r="D295" s="302">
        <v>100</v>
      </c>
      <c r="E295" s="302"/>
      <c r="F295" s="239">
        <v>7.45923086633693E-2</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10</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1848879.9600000025</v>
      </c>
      <c r="D302" s="304">
        <v>30756.499999999996</v>
      </c>
      <c r="E302" s="304">
        <v>11368.939999999999</v>
      </c>
      <c r="F302" s="237">
        <v>-8.5422218600390676E-2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10621.349999999999</v>
      </c>
      <c r="D304" s="302">
        <v>454.20000000000005</v>
      </c>
      <c r="E304" s="302">
        <v>88.4</v>
      </c>
      <c r="F304" s="239">
        <v>-3.8378488490527718E-2</v>
      </c>
      <c r="G304" s="27"/>
      <c r="H304" s="5"/>
    </row>
    <row r="305" spans="1:9" x14ac:dyDescent="0.2">
      <c r="A305" s="2"/>
      <c r="B305" s="37" t="s">
        <v>221</v>
      </c>
      <c r="C305" s="301">
        <v>2.5</v>
      </c>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100</v>
      </c>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10723.849999999999</v>
      </c>
      <c r="D313" s="304">
        <v>454.20000000000005</v>
      </c>
      <c r="E313" s="304">
        <v>88.4</v>
      </c>
      <c r="F313" s="237">
        <v>-3.0196016368610357E-2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22567.730000000018</v>
      </c>
      <c r="D315" s="302"/>
      <c r="E315" s="302">
        <v>117.57000000000001</v>
      </c>
      <c r="F315" s="239">
        <v>-0.10962112284242864</v>
      </c>
      <c r="G315" s="56"/>
    </row>
    <row r="316" spans="1:9" s="60" customFormat="1" ht="14.25" customHeight="1" x14ac:dyDescent="0.2">
      <c r="A316" s="24"/>
      <c r="B316" s="16" t="s">
        <v>222</v>
      </c>
      <c r="C316" s="301">
        <v>12.5</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22580.230000000018</v>
      </c>
      <c r="D324" s="309"/>
      <c r="E324" s="309">
        <v>117.57000000000001</v>
      </c>
      <c r="F324" s="183">
        <v>-0.10912795246310969</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582.91000000000008</v>
      </c>
      <c r="D326" s="307"/>
      <c r="E326" s="307"/>
      <c r="F326" s="182"/>
      <c r="G326" s="59"/>
    </row>
    <row r="327" spans="1:9" s="60" customFormat="1" ht="11.25" customHeight="1" x14ac:dyDescent="0.2">
      <c r="A327" s="24"/>
      <c r="B327" s="37" t="s">
        <v>179</v>
      </c>
      <c r="C327" s="306">
        <v>509.21999999999997</v>
      </c>
      <c r="D327" s="307"/>
      <c r="E327" s="307"/>
      <c r="F327" s="182">
        <v>0.37111930854357955</v>
      </c>
      <c r="G327" s="59"/>
    </row>
    <row r="328" spans="1:9" s="57" customFormat="1" ht="10.5" customHeight="1" x14ac:dyDescent="0.2">
      <c r="A328" s="6"/>
      <c r="B328" s="37" t="s">
        <v>223</v>
      </c>
      <c r="C328" s="306">
        <v>5</v>
      </c>
      <c r="D328" s="307"/>
      <c r="E328" s="307"/>
      <c r="F328" s="182">
        <v>-0.35483870967741937</v>
      </c>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1097.1300000000001</v>
      </c>
      <c r="D333" s="309"/>
      <c r="E333" s="309"/>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6590</v>
      </c>
      <c r="D335" s="309"/>
      <c r="E335" s="309"/>
      <c r="F335" s="183">
        <v>3.7795275590551292E-2</v>
      </c>
      <c r="G335" s="62"/>
    </row>
    <row r="336" spans="1:9" s="63" customFormat="1" ht="14.25" customHeight="1" x14ac:dyDescent="0.2">
      <c r="A336" s="61"/>
      <c r="B336" s="35" t="s">
        <v>467</v>
      </c>
      <c r="C336" s="306">
        <v>6590</v>
      </c>
      <c r="D336" s="307"/>
      <c r="E336" s="307"/>
      <c r="F336" s="182">
        <v>3.7795275590551292E-2</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525.36000000000013</v>
      </c>
      <c r="D338" s="307"/>
      <c r="E338" s="307"/>
      <c r="F338" s="182">
        <v>-0.32203739789136809</v>
      </c>
      <c r="G338" s="59"/>
      <c r="H338" s="5"/>
    </row>
    <row r="339" spans="1:8" s="57" customFormat="1" ht="10.5" customHeight="1" x14ac:dyDescent="0.2">
      <c r="A339" s="6"/>
      <c r="B339" s="37" t="s">
        <v>224</v>
      </c>
      <c r="C339" s="306">
        <v>131.4</v>
      </c>
      <c r="D339" s="307"/>
      <c r="E339" s="307"/>
      <c r="F339" s="182">
        <v>-0.13581058862216366</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656.7600000000001</v>
      </c>
      <c r="D342" s="302"/>
      <c r="E342" s="302"/>
      <c r="F342" s="239">
        <v>-0.29149046345041862</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c r="D344" s="307"/>
      <c r="E344" s="307"/>
      <c r="F344" s="182"/>
      <c r="G344" s="56"/>
      <c r="H344" s="5"/>
    </row>
    <row r="345" spans="1:8" s="57" customFormat="1" ht="10.5" customHeight="1" x14ac:dyDescent="0.2">
      <c r="A345" s="6"/>
      <c r="B345" s="37" t="s">
        <v>125</v>
      </c>
      <c r="C345" s="306">
        <v>18419.229999999981</v>
      </c>
      <c r="D345" s="307"/>
      <c r="E345" s="307">
        <v>218.81</v>
      </c>
      <c r="F345" s="182">
        <v>-5.7500019188504559E-2</v>
      </c>
      <c r="G345" s="56"/>
      <c r="H345" s="5"/>
    </row>
    <row r="346" spans="1:8" s="57" customFormat="1" ht="10.5" customHeight="1" x14ac:dyDescent="0.2">
      <c r="A346" s="6"/>
      <c r="B346" s="37" t="s">
        <v>126</v>
      </c>
      <c r="C346" s="306"/>
      <c r="D346" s="307"/>
      <c r="E346" s="307"/>
      <c r="F346" s="182"/>
      <c r="G346" s="56"/>
      <c r="H346" s="5"/>
    </row>
    <row r="347" spans="1:8" s="57" customFormat="1" ht="10.5" customHeight="1" x14ac:dyDescent="0.2">
      <c r="A347" s="6"/>
      <c r="B347" s="37" t="s">
        <v>127</v>
      </c>
      <c r="C347" s="306">
        <v>165</v>
      </c>
      <c r="D347" s="307"/>
      <c r="E347" s="307"/>
      <c r="F347" s="182"/>
      <c r="G347" s="56"/>
      <c r="H347" s="5"/>
    </row>
    <row r="348" spans="1:8" s="57" customFormat="1" ht="10.5" customHeight="1" x14ac:dyDescent="0.2">
      <c r="A348" s="6"/>
      <c r="B348" s="37" t="s">
        <v>133</v>
      </c>
      <c r="C348" s="306">
        <v>4199.9600000000009</v>
      </c>
      <c r="D348" s="307"/>
      <c r="E348" s="307"/>
      <c r="F348" s="182">
        <v>-0.16399740438626864</v>
      </c>
      <c r="G348" s="56"/>
      <c r="H348" s="5"/>
    </row>
    <row r="349" spans="1:8" s="57" customFormat="1" ht="10.5" customHeight="1" x14ac:dyDescent="0.2">
      <c r="A349" s="6"/>
      <c r="B349" s="37" t="s">
        <v>134</v>
      </c>
      <c r="C349" s="306">
        <v>23.01</v>
      </c>
      <c r="D349" s="307"/>
      <c r="E349" s="307"/>
      <c r="F349" s="182"/>
      <c r="G349" s="56"/>
      <c r="H349" s="5"/>
    </row>
    <row r="350" spans="1:8" s="57" customFormat="1" ht="11.25" customHeight="1" x14ac:dyDescent="0.2">
      <c r="A350" s="6"/>
      <c r="B350" s="37" t="s">
        <v>24</v>
      </c>
      <c r="C350" s="306">
        <v>997.88</v>
      </c>
      <c r="D350" s="307"/>
      <c r="E350" s="307"/>
      <c r="F350" s="182">
        <v>-0.1403662927930257</v>
      </c>
      <c r="G350" s="56"/>
      <c r="H350" s="5"/>
    </row>
    <row r="351" spans="1:8" s="57" customFormat="1" ht="11.25" customHeight="1" x14ac:dyDescent="0.2">
      <c r="A351" s="6"/>
      <c r="B351" s="37" t="s">
        <v>138</v>
      </c>
      <c r="C351" s="306"/>
      <c r="D351" s="307"/>
      <c r="E351" s="307"/>
      <c r="F351" s="182"/>
      <c r="G351" s="56"/>
      <c r="H351" s="5"/>
    </row>
    <row r="352" spans="1:8" s="57" customFormat="1" ht="10.5" customHeight="1" x14ac:dyDescent="0.2">
      <c r="A352" s="6"/>
      <c r="B352" s="37" t="s">
        <v>151</v>
      </c>
      <c r="C352" s="306">
        <v>17146.7</v>
      </c>
      <c r="D352" s="307"/>
      <c r="E352" s="307">
        <v>28</v>
      </c>
      <c r="F352" s="182">
        <v>-0.10832619596989868</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5762.7</v>
      </c>
      <c r="D354" s="307"/>
      <c r="E354" s="307">
        <v>78.55</v>
      </c>
      <c r="F354" s="182">
        <v>0.10965622550897991</v>
      </c>
      <c r="G354" s="59"/>
      <c r="H354" s="5"/>
    </row>
    <row r="355" spans="1:8" s="60" customFormat="1" ht="13.5" customHeight="1" x14ac:dyDescent="0.2">
      <c r="A355" s="24"/>
      <c r="B355" s="16" t="s">
        <v>416</v>
      </c>
      <c r="C355" s="306"/>
      <c r="D355" s="307"/>
      <c r="E355" s="307"/>
      <c r="F355" s="182"/>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27</v>
      </c>
      <c r="D358" s="307"/>
      <c r="E358" s="307"/>
      <c r="F358" s="182">
        <v>0</v>
      </c>
      <c r="G358" s="59"/>
      <c r="H358" s="5"/>
    </row>
    <row r="359" spans="1:8" s="60" customFormat="1" ht="10.5" customHeight="1" x14ac:dyDescent="0.2">
      <c r="A359" s="24"/>
      <c r="B359" s="37" t="s">
        <v>468</v>
      </c>
      <c r="C359" s="306">
        <v>30</v>
      </c>
      <c r="D359" s="307"/>
      <c r="E359" s="307"/>
      <c r="F359" s="182">
        <v>0</v>
      </c>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46771.479999999989</v>
      </c>
      <c r="D364" s="309"/>
      <c r="E364" s="309">
        <v>325.36</v>
      </c>
      <c r="F364" s="183">
        <v>-7.6532262299975451E-2</v>
      </c>
      <c r="G364" s="56"/>
      <c r="H364" s="5"/>
    </row>
    <row r="365" spans="1:8" s="57" customFormat="1" ht="10.5" customHeight="1" x14ac:dyDescent="0.2">
      <c r="A365" s="6"/>
      <c r="B365" s="35" t="s">
        <v>8</v>
      </c>
      <c r="C365" s="308">
        <v>3740088.66</v>
      </c>
      <c r="D365" s="309">
        <v>54291.359999999921</v>
      </c>
      <c r="E365" s="309">
        <v>20466.060000000005</v>
      </c>
      <c r="F365" s="183">
        <v>-9.643096905669879E-2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7907696.7399999956</v>
      </c>
      <c r="D367" s="307">
        <v>642215.72</v>
      </c>
      <c r="E367" s="307">
        <v>49148.48000000001</v>
      </c>
      <c r="F367" s="182">
        <v>-0.13125741705202099</v>
      </c>
      <c r="G367" s="59"/>
      <c r="H367" s="5"/>
    </row>
    <row r="368" spans="1:8" s="60" customFormat="1" ht="10.5" customHeight="1" x14ac:dyDescent="0.2">
      <c r="A368" s="24"/>
      <c r="B368" s="37" t="s">
        <v>442</v>
      </c>
      <c r="C368" s="306">
        <v>20169.590000000058</v>
      </c>
      <c r="D368" s="307">
        <v>1578.62</v>
      </c>
      <c r="E368" s="307">
        <v>76.22999999999999</v>
      </c>
      <c r="F368" s="182">
        <v>-0.31290949059225437</v>
      </c>
      <c r="G368" s="266"/>
      <c r="H368" s="5"/>
    </row>
    <row r="369" spans="1:9" s="60" customFormat="1" ht="10.5" customHeight="1" x14ac:dyDescent="0.2">
      <c r="A369" s="24"/>
      <c r="B369" s="37" t="s">
        <v>147</v>
      </c>
      <c r="C369" s="306">
        <v>41933.619999999915</v>
      </c>
      <c r="D369" s="307">
        <v>5420.7500000000009</v>
      </c>
      <c r="E369" s="307">
        <v>120.96000000000001</v>
      </c>
      <c r="F369" s="182">
        <v>-9.456381413753201E-2</v>
      </c>
      <c r="G369" s="265"/>
      <c r="H369" s="267"/>
      <c r="I369" s="59"/>
    </row>
    <row r="370" spans="1:9" s="60" customFormat="1" x14ac:dyDescent="0.2">
      <c r="A370" s="24"/>
      <c r="B370" s="37" t="s">
        <v>148</v>
      </c>
      <c r="C370" s="306">
        <v>223050.16999999658</v>
      </c>
      <c r="D370" s="307">
        <v>10675.33</v>
      </c>
      <c r="E370" s="307">
        <v>706.85999999999956</v>
      </c>
      <c r="F370" s="182">
        <v>-0.13508436381848743</v>
      </c>
      <c r="G370" s="265"/>
      <c r="H370" s="265"/>
      <c r="I370" s="59"/>
    </row>
    <row r="371" spans="1:9" s="60" customFormat="1" ht="10.5" customHeight="1" x14ac:dyDescent="0.2">
      <c r="A371" s="24"/>
      <c r="B371" s="37" t="s">
        <v>125</v>
      </c>
      <c r="C371" s="306">
        <v>89391.340000000389</v>
      </c>
      <c r="D371" s="307">
        <v>3813.3300000000004</v>
      </c>
      <c r="E371" s="307">
        <v>940.7600000000001</v>
      </c>
      <c r="F371" s="182">
        <v>-6.4647784324134649E-2</v>
      </c>
      <c r="G371" s="265"/>
      <c r="H371" s="265"/>
      <c r="I371" s="59"/>
    </row>
    <row r="372" spans="1:9" s="60" customFormat="1" ht="10.5" customHeight="1" x14ac:dyDescent="0.2">
      <c r="A372" s="24"/>
      <c r="B372" s="37" t="s">
        <v>149</v>
      </c>
      <c r="C372" s="306">
        <v>557.4599999999997</v>
      </c>
      <c r="D372" s="307"/>
      <c r="E372" s="307"/>
      <c r="F372" s="182">
        <v>0.13304878048780511</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8282798.9199999925</v>
      </c>
      <c r="D378" s="312">
        <v>663703.74999999988</v>
      </c>
      <c r="E378" s="312">
        <v>50993.290000000015</v>
      </c>
      <c r="F378" s="184">
        <v>-0.13106061095158761</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DE MARS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5206198.0699999863</v>
      </c>
      <c r="D392" s="307">
        <v>349.25</v>
      </c>
      <c r="E392" s="307">
        <v>26477.840000000004</v>
      </c>
      <c r="F392" s="182">
        <v>-0.11357051578958732</v>
      </c>
      <c r="G392" s="66"/>
      <c r="H392" s="5"/>
    </row>
    <row r="393" spans="1:9" s="57" customFormat="1" ht="10.5" customHeight="1" x14ac:dyDescent="0.2">
      <c r="A393" s="6"/>
      <c r="B393" s="16" t="s">
        <v>10</v>
      </c>
      <c r="C393" s="306">
        <v>81.479999999999976</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22.909999999999997</v>
      </c>
      <c r="D395" s="307"/>
      <c r="E395" s="307"/>
      <c r="F395" s="182"/>
      <c r="G395" s="59"/>
      <c r="H395" s="5"/>
    </row>
    <row r="396" spans="1:9" s="60" customFormat="1" ht="10.5" customHeight="1" x14ac:dyDescent="0.2">
      <c r="A396" s="24"/>
      <c r="B396" s="16" t="s">
        <v>11</v>
      </c>
      <c r="C396" s="306"/>
      <c r="D396" s="307"/>
      <c r="E396" s="307"/>
      <c r="F396" s="182"/>
      <c r="G396" s="56"/>
      <c r="H396" s="5"/>
    </row>
    <row r="397" spans="1:9" s="57" customFormat="1" ht="9" customHeight="1" x14ac:dyDescent="0.2">
      <c r="A397" s="6"/>
      <c r="B397" s="16" t="s">
        <v>75</v>
      </c>
      <c r="C397" s="306">
        <v>2.91</v>
      </c>
      <c r="D397" s="307"/>
      <c r="E397" s="307"/>
      <c r="F397" s="182"/>
      <c r="G397" s="59"/>
    </row>
    <row r="398" spans="1:9" s="57" customFormat="1" ht="10.5" customHeight="1" x14ac:dyDescent="0.2">
      <c r="A398" s="6"/>
      <c r="B398" s="16" t="s">
        <v>85</v>
      </c>
      <c r="C398" s="306">
        <v>138465.66000000003</v>
      </c>
      <c r="D398" s="313">
        <v>138465.66000000003</v>
      </c>
      <c r="E398" s="313"/>
      <c r="F398" s="185">
        <v>-0.17895314697845632</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204.01999999999998</v>
      </c>
      <c r="D401" s="307"/>
      <c r="E401" s="307">
        <v>1</v>
      </c>
      <c r="F401" s="182"/>
      <c r="G401" s="69"/>
      <c r="H401" s="5"/>
      <c r="I401" s="5"/>
    </row>
    <row r="402" spans="1:11" ht="13.5" customHeight="1" x14ac:dyDescent="0.2">
      <c r="A402" s="2"/>
      <c r="B402" s="37" t="s">
        <v>79</v>
      </c>
      <c r="C402" s="306">
        <v>15678</v>
      </c>
      <c r="D402" s="307"/>
      <c r="E402" s="307">
        <v>43</v>
      </c>
      <c r="F402" s="182">
        <v>-9.562922067096935E-2</v>
      </c>
      <c r="G402" s="69"/>
      <c r="H402" s="5"/>
      <c r="I402" s="5"/>
    </row>
    <row r="403" spans="1:11" ht="11.25" customHeight="1" x14ac:dyDescent="0.2">
      <c r="A403" s="2"/>
      <c r="B403" s="37" t="s">
        <v>432</v>
      </c>
      <c r="C403" s="306">
        <v>281720.37000000459</v>
      </c>
      <c r="D403" s="313"/>
      <c r="E403" s="313">
        <v>1411.17</v>
      </c>
      <c r="F403" s="185">
        <v>-8.7544119088427519E-2</v>
      </c>
      <c r="G403" s="70"/>
      <c r="H403" s="5"/>
      <c r="I403" s="5"/>
    </row>
    <row r="404" spans="1:11" ht="11.25" customHeight="1" x14ac:dyDescent="0.2">
      <c r="A404" s="2"/>
      <c r="B404" s="563" t="s">
        <v>440</v>
      </c>
      <c r="C404" s="306">
        <v>72894.739999999816</v>
      </c>
      <c r="D404" s="313"/>
      <c r="E404" s="313">
        <v>253</v>
      </c>
      <c r="F404" s="185">
        <v>0.79202900100572116</v>
      </c>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20622.2</v>
      </c>
      <c r="D406" s="313"/>
      <c r="E406" s="313">
        <v>156.9</v>
      </c>
      <c r="F406" s="185">
        <v>-0.5620638227070105</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63.700000000000188</v>
      </c>
      <c r="D408" s="313"/>
      <c r="E408" s="313">
        <v>0.1</v>
      </c>
      <c r="F408" s="185">
        <v>-3.9360579098174919E-2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5735954.0599999912</v>
      </c>
      <c r="D410" s="315">
        <v>138814.91000000003</v>
      </c>
      <c r="E410" s="315">
        <v>28343.010000000002</v>
      </c>
      <c r="F410" s="186">
        <v>-0.11150192706491835</v>
      </c>
      <c r="G410" s="69"/>
      <c r="H410" s="5"/>
      <c r="I410" s="5"/>
    </row>
    <row r="411" spans="1:11" ht="10.5" customHeight="1" x14ac:dyDescent="0.2">
      <c r="A411" s="2"/>
      <c r="B411" s="29" t="s">
        <v>153</v>
      </c>
      <c r="C411" s="308"/>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4335301.0399999991</v>
      </c>
      <c r="D414" s="318"/>
      <c r="E414" s="318">
        <v>24596.010000000002</v>
      </c>
      <c r="F414" s="281">
        <v>-8.8558351311636363E-2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1983573.7200000354</v>
      </c>
      <c r="D416" s="318"/>
      <c r="E416" s="318">
        <v>11253.340000000002</v>
      </c>
      <c r="F416" s="281">
        <v>-7.0706248995779597E-2</v>
      </c>
      <c r="G416" s="69"/>
      <c r="H416" s="5"/>
      <c r="I416" s="5"/>
    </row>
    <row r="417" spans="1:11" ht="10.5" customHeight="1" x14ac:dyDescent="0.2">
      <c r="A417" s="2"/>
      <c r="B417" s="16" t="s">
        <v>258</v>
      </c>
      <c r="C417" s="317">
        <v>21352.629999999997</v>
      </c>
      <c r="D417" s="318"/>
      <c r="E417" s="318">
        <v>1.35</v>
      </c>
      <c r="F417" s="281">
        <v>7.4995217238088774E-2</v>
      </c>
      <c r="G417" s="69"/>
      <c r="H417" s="5"/>
      <c r="I417" s="5"/>
    </row>
    <row r="418" spans="1:11" ht="10.5" customHeight="1" x14ac:dyDescent="0.2">
      <c r="A418" s="2"/>
      <c r="B418" s="67" t="s">
        <v>259</v>
      </c>
      <c r="C418" s="317">
        <v>15472</v>
      </c>
      <c r="D418" s="318"/>
      <c r="E418" s="318"/>
      <c r="F418" s="281">
        <v>-9.0773929329298952E-2</v>
      </c>
      <c r="G418" s="69"/>
      <c r="H418" s="5"/>
      <c r="I418" s="5"/>
    </row>
    <row r="419" spans="1:11" ht="10.5" customHeight="1" x14ac:dyDescent="0.2">
      <c r="A419" s="2"/>
      <c r="B419" s="67" t="s">
        <v>260</v>
      </c>
      <c r="C419" s="317">
        <v>696.99</v>
      </c>
      <c r="D419" s="318"/>
      <c r="E419" s="318"/>
      <c r="F419" s="281">
        <v>-0.38373460419632355</v>
      </c>
      <c r="G419" s="69"/>
      <c r="H419" s="5"/>
      <c r="I419" s="5"/>
    </row>
    <row r="420" spans="1:11" ht="10.5" customHeight="1" x14ac:dyDescent="0.2">
      <c r="A420" s="2"/>
      <c r="B420" s="67" t="s">
        <v>261</v>
      </c>
      <c r="C420" s="317">
        <v>1165.5</v>
      </c>
      <c r="D420" s="318"/>
      <c r="E420" s="318"/>
      <c r="F420" s="281">
        <v>-0.33513976041072446</v>
      </c>
      <c r="G420" s="69"/>
      <c r="H420" s="5"/>
      <c r="I420" s="5"/>
    </row>
    <row r="421" spans="1:11" ht="10.5" customHeight="1" x14ac:dyDescent="0.2">
      <c r="A421" s="2"/>
      <c r="B421" s="67" t="s">
        <v>262</v>
      </c>
      <c r="C421" s="317">
        <v>808.94</v>
      </c>
      <c r="D421" s="318"/>
      <c r="E421" s="318"/>
      <c r="F421" s="281"/>
      <c r="G421" s="69"/>
      <c r="H421" s="5"/>
      <c r="I421" s="5"/>
    </row>
    <row r="422" spans="1:11" ht="10.5" customHeight="1" x14ac:dyDescent="0.2">
      <c r="A422" s="2"/>
      <c r="B422" s="67" t="s">
        <v>264</v>
      </c>
      <c r="C422" s="317">
        <v>7153.97</v>
      </c>
      <c r="D422" s="318"/>
      <c r="E422" s="318"/>
      <c r="F422" s="281"/>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75</v>
      </c>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3613.6000000000004</v>
      </c>
      <c r="D428" s="318"/>
      <c r="E428" s="318"/>
      <c r="F428" s="281">
        <v>-0.56066828607623864</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c r="D430" s="318"/>
      <c r="E430" s="318"/>
      <c r="F430" s="281"/>
      <c r="G430" s="69"/>
      <c r="H430" s="5"/>
    </row>
    <row r="431" spans="1:11" ht="20.25" customHeight="1" x14ac:dyDescent="0.2">
      <c r="A431" s="2"/>
      <c r="B431" s="29" t="s">
        <v>155</v>
      </c>
      <c r="C431" s="308">
        <v>6369213.3900000351</v>
      </c>
      <c r="D431" s="315"/>
      <c r="E431" s="315">
        <v>35850.700000000004</v>
      </c>
      <c r="F431" s="186">
        <v>-8.5673551757262989E-2</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117396.71000000004</v>
      </c>
      <c r="D435" s="313"/>
      <c r="E435" s="313">
        <v>257.37</v>
      </c>
      <c r="F435" s="185">
        <v>-0.10943351025557035</v>
      </c>
      <c r="G435" s="70"/>
      <c r="H435" s="5"/>
      <c r="I435" s="5"/>
    </row>
    <row r="436" spans="1:10" ht="10.5" customHeight="1" x14ac:dyDescent="0.2">
      <c r="A436" s="54"/>
      <c r="B436" s="75" t="s">
        <v>26</v>
      </c>
      <c r="C436" s="306">
        <v>46959.130000000005</v>
      </c>
      <c r="D436" s="313"/>
      <c r="E436" s="313">
        <v>114.21000000000001</v>
      </c>
      <c r="F436" s="185">
        <v>0.13444401067208811</v>
      </c>
      <c r="G436" s="69"/>
      <c r="H436" s="5"/>
      <c r="I436" s="5"/>
    </row>
    <row r="437" spans="1:10" x14ac:dyDescent="0.2">
      <c r="A437" s="2"/>
      <c r="B437" s="75" t="s">
        <v>27</v>
      </c>
      <c r="C437" s="306">
        <v>215711.87999999989</v>
      </c>
      <c r="D437" s="313"/>
      <c r="E437" s="313">
        <v>782.5</v>
      </c>
      <c r="F437" s="185">
        <v>-7.1647400717146703E-2</v>
      </c>
      <c r="G437" s="69"/>
      <c r="H437" s="5"/>
      <c r="I437" s="5"/>
    </row>
    <row r="438" spans="1:10" ht="10.5" customHeight="1" x14ac:dyDescent="0.2">
      <c r="A438" s="2"/>
      <c r="B438" s="75" t="s">
        <v>274</v>
      </c>
      <c r="C438" s="306">
        <v>7478.9999999999991</v>
      </c>
      <c r="D438" s="313"/>
      <c r="E438" s="313"/>
      <c r="F438" s="185">
        <v>0.2035067279872036</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304521.51999999996</v>
      </c>
      <c r="D440" s="313"/>
      <c r="E440" s="313">
        <v>1048.42</v>
      </c>
      <c r="F440" s="185">
        <v>-0.11997064811011993</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3628.7200000000003</v>
      </c>
      <c r="D443" s="313"/>
      <c r="E443" s="313"/>
      <c r="F443" s="185">
        <v>0.73691944647874519</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695696.95999999985</v>
      </c>
      <c r="D445" s="315"/>
      <c r="E445" s="315">
        <v>2202.5</v>
      </c>
      <c r="F445" s="186">
        <v>-8.4507450749654933E-2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v>825.83064000000002</v>
      </c>
      <c r="D448" s="313"/>
      <c r="E448" s="313"/>
      <c r="F448" s="185"/>
      <c r="G448" s="69"/>
      <c r="H448" s="5"/>
      <c r="I448" s="5"/>
      <c r="J448" s="164"/>
    </row>
    <row r="449" spans="1:10" ht="12" x14ac:dyDescent="0.2">
      <c r="A449" s="2"/>
      <c r="B449" s="76" t="s">
        <v>477</v>
      </c>
      <c r="C449" s="306">
        <v>1882.2700000000002</v>
      </c>
      <c r="D449" s="313"/>
      <c r="E449" s="313">
        <v>7.9</v>
      </c>
      <c r="F449" s="185">
        <v>-0.54826423471530572</v>
      </c>
      <c r="G449" s="69"/>
      <c r="H449" s="5"/>
      <c r="I449" s="5"/>
      <c r="J449" s="164"/>
    </row>
    <row r="450" spans="1:10" ht="12" x14ac:dyDescent="0.2">
      <c r="A450" s="2"/>
      <c r="B450" s="76" t="s">
        <v>492</v>
      </c>
      <c r="C450" s="306"/>
      <c r="D450" s="313"/>
      <c r="E450" s="313"/>
      <c r="F450" s="185"/>
      <c r="G450" s="69"/>
      <c r="H450" s="5"/>
      <c r="I450" s="5"/>
      <c r="J450" s="164"/>
    </row>
    <row r="451" spans="1:10" x14ac:dyDescent="0.2">
      <c r="A451" s="2"/>
      <c r="B451" s="76" t="s">
        <v>480</v>
      </c>
      <c r="C451" s="306">
        <v>24754</v>
      </c>
      <c r="D451" s="313"/>
      <c r="E451" s="313"/>
      <c r="F451" s="185"/>
      <c r="G451" s="70"/>
      <c r="H451" s="5"/>
      <c r="I451" s="5"/>
    </row>
    <row r="452" spans="1:10" x14ac:dyDescent="0.2">
      <c r="A452" s="2"/>
      <c r="B452" s="76" t="s">
        <v>494</v>
      </c>
      <c r="C452" s="306"/>
      <c r="D452" s="313"/>
      <c r="E452" s="313"/>
      <c r="F452" s="185"/>
      <c r="G452" s="70"/>
      <c r="H452" s="5"/>
      <c r="I452" s="5"/>
    </row>
    <row r="453" spans="1:10" ht="11.25" customHeight="1" x14ac:dyDescent="0.2">
      <c r="A453" s="54"/>
      <c r="B453" s="73" t="s">
        <v>158</v>
      </c>
      <c r="C453" s="308"/>
      <c r="D453" s="315"/>
      <c r="E453" s="315"/>
      <c r="F453" s="186"/>
      <c r="G453" s="69"/>
      <c r="H453" s="5"/>
      <c r="I453" s="5"/>
    </row>
    <row r="454" spans="1:10" ht="14.25" customHeight="1" x14ac:dyDescent="0.2">
      <c r="A454" s="2"/>
      <c r="B454" s="78" t="s">
        <v>161</v>
      </c>
      <c r="C454" s="306">
        <v>723159.06063999981</v>
      </c>
      <c r="D454" s="313"/>
      <c r="E454" s="313">
        <v>2210.4</v>
      </c>
      <c r="F454" s="185">
        <v>-5.6530390464571312E-2</v>
      </c>
      <c r="G454" s="69"/>
      <c r="H454" s="5"/>
      <c r="I454" s="5"/>
    </row>
    <row r="455" spans="1:10" ht="13.5" customHeight="1" x14ac:dyDescent="0.2">
      <c r="A455" s="2"/>
      <c r="B455" s="76" t="s">
        <v>80</v>
      </c>
      <c r="C455" s="306"/>
      <c r="D455" s="313"/>
      <c r="E455" s="313"/>
      <c r="F455" s="185"/>
      <c r="G455" s="70"/>
      <c r="H455" s="5"/>
      <c r="I455" s="5"/>
    </row>
    <row r="456" spans="1:10" s="28" customFormat="1" x14ac:dyDescent="0.2">
      <c r="A456" s="54"/>
      <c r="B456" s="76" t="s">
        <v>81</v>
      </c>
      <c r="C456" s="306"/>
      <c r="D456" s="313"/>
      <c r="E456" s="313"/>
      <c r="F456" s="185"/>
      <c r="G456" s="69"/>
      <c r="H456" s="5"/>
    </row>
    <row r="457" spans="1:10" s="28" customFormat="1" x14ac:dyDescent="0.2">
      <c r="A457" s="54"/>
      <c r="B457" s="76" t="s">
        <v>78</v>
      </c>
      <c r="C457" s="306"/>
      <c r="D457" s="313"/>
      <c r="E457" s="313"/>
      <c r="F457" s="185"/>
      <c r="G457" s="69"/>
      <c r="H457" s="5"/>
      <c r="I457" s="70"/>
      <c r="J457" s="5"/>
    </row>
    <row r="458" spans="1:10" s="28" customFormat="1" x14ac:dyDescent="0.2">
      <c r="A458" s="54"/>
      <c r="B458" s="76" t="s">
        <v>76</v>
      </c>
      <c r="C458" s="306"/>
      <c r="D458" s="313"/>
      <c r="E458" s="313"/>
      <c r="F458" s="185"/>
      <c r="G458" s="69"/>
      <c r="H458" s="5"/>
      <c r="I458" s="70"/>
      <c r="J458" s="5"/>
    </row>
    <row r="459" spans="1:10" s="28" customFormat="1" x14ac:dyDescent="0.2">
      <c r="A459" s="54"/>
      <c r="B459" s="76" t="s">
        <v>77</v>
      </c>
      <c r="C459" s="306"/>
      <c r="D459" s="313"/>
      <c r="E459" s="313"/>
      <c r="F459" s="185"/>
      <c r="G459" s="210"/>
      <c r="H459" s="5"/>
      <c r="I459" s="70"/>
      <c r="J459" s="5"/>
    </row>
    <row r="460" spans="1:10" ht="10.5" customHeight="1" x14ac:dyDescent="0.2">
      <c r="A460" s="54"/>
      <c r="B460" s="83" t="s">
        <v>247</v>
      </c>
      <c r="C460" s="306"/>
      <c r="D460" s="313"/>
      <c r="E460" s="313"/>
      <c r="F460" s="185"/>
      <c r="G460" s="213"/>
      <c r="H460" s="211"/>
      <c r="I460" s="5"/>
    </row>
    <row r="461" spans="1:10" s="28" customFormat="1" ht="12.75" x14ac:dyDescent="0.2">
      <c r="A461" s="54"/>
      <c r="B461" s="52" t="s">
        <v>157</v>
      </c>
      <c r="C461" s="308">
        <v>24851214.09064002</v>
      </c>
      <c r="D461" s="315">
        <v>138814.91000000003</v>
      </c>
      <c r="E461" s="315">
        <v>137863.46000000002</v>
      </c>
      <c r="F461" s="186">
        <v>-0.10798416947817047</v>
      </c>
      <c r="G461" s="213"/>
      <c r="H461" s="214"/>
    </row>
    <row r="462" spans="1:10" s="28" customFormat="1" x14ac:dyDescent="0.2">
      <c r="A462" s="54"/>
      <c r="B462" s="167" t="s">
        <v>181</v>
      </c>
      <c r="C462" s="319"/>
      <c r="D462" s="320"/>
      <c r="E462" s="320"/>
      <c r="F462" s="240"/>
      <c r="G462" s="213"/>
      <c r="H462" s="214"/>
      <c r="I462" s="70"/>
      <c r="J462" s="5"/>
    </row>
    <row r="463" spans="1:10" s="28" customFormat="1" x14ac:dyDescent="0.2">
      <c r="A463" s="54"/>
      <c r="B463" s="168" t="s">
        <v>182</v>
      </c>
      <c r="C463" s="321"/>
      <c r="D463" s="322"/>
      <c r="E463" s="322"/>
      <c r="F463" s="194"/>
      <c r="G463" s="213"/>
      <c r="H463" s="214"/>
      <c r="I463" s="70"/>
      <c r="J463" s="5"/>
    </row>
    <row r="464" spans="1:10" s="28" customFormat="1" ht="12.75" x14ac:dyDescent="0.2">
      <c r="A464" s="54"/>
      <c r="B464" s="435" t="s">
        <v>31</v>
      </c>
      <c r="C464" s="436">
        <v>65730721.542025007</v>
      </c>
      <c r="D464" s="437"/>
      <c r="E464" s="437">
        <v>349637.3600000001</v>
      </c>
      <c r="F464" s="438">
        <v>-0.10800601164898938</v>
      </c>
      <c r="G464" s="5"/>
      <c r="H464" s="214"/>
      <c r="I464" s="70"/>
      <c r="J464" s="5"/>
    </row>
    <row r="465" spans="1:10" s="28" customFormat="1" x14ac:dyDescent="0.2">
      <c r="A465" s="6"/>
      <c r="B465" s="76" t="s">
        <v>13</v>
      </c>
      <c r="C465" s="319">
        <v>83266495.959999993</v>
      </c>
      <c r="D465" s="320"/>
      <c r="E465" s="320"/>
      <c r="F465" s="240">
        <v>-8.1769596855378546E-2</v>
      </c>
      <c r="G465" s="8"/>
      <c r="H465" s="5"/>
      <c r="I465" s="70"/>
    </row>
    <row r="466" spans="1:10" s="28" customFormat="1" x14ac:dyDescent="0.2">
      <c r="A466" s="6"/>
      <c r="B466" s="76" t="s">
        <v>14</v>
      </c>
      <c r="C466" s="321">
        <v>11422376.800000003</v>
      </c>
      <c r="D466" s="322"/>
      <c r="E466" s="322"/>
      <c r="F466" s="194">
        <v>-3.7063704391283814E-2</v>
      </c>
      <c r="G466" s="3"/>
      <c r="H466" s="8"/>
      <c r="I466" s="70"/>
    </row>
    <row r="467" spans="1:10" s="28" customFormat="1" ht="12" x14ac:dyDescent="0.2">
      <c r="A467" s="6"/>
      <c r="B467" s="229" t="s">
        <v>248</v>
      </c>
      <c r="C467" s="431">
        <v>94688872.75999999</v>
      </c>
      <c r="D467" s="439"/>
      <c r="E467" s="439"/>
      <c r="F467" s="445">
        <v>-7.6598109012724791E-2</v>
      </c>
      <c r="G467" s="15"/>
      <c r="H467" s="3"/>
      <c r="I467" s="70"/>
    </row>
    <row r="468" spans="1:10" s="28" customFormat="1" ht="12" x14ac:dyDescent="0.2">
      <c r="A468" s="6"/>
      <c r="B468" s="164"/>
      <c r="C468" s="210"/>
      <c r="D468" s="210"/>
      <c r="E468" s="210"/>
      <c r="F468" s="210"/>
      <c r="G468" s="749"/>
      <c r="H468" s="15"/>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DE MARS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626"/>
      <c r="C477" s="627"/>
      <c r="D477" s="87"/>
      <c r="E477" s="750" t="s">
        <v>6</v>
      </c>
      <c r="F477" s="339" t="str">
        <f>Maladie_mnt!$H$5</f>
        <v>GAM</v>
      </c>
      <c r="G477" s="201"/>
      <c r="H477" s="90"/>
      <c r="I477" s="94"/>
      <c r="J477" s="104"/>
    </row>
    <row r="478" spans="1:10" ht="12.75" customHeight="1" x14ac:dyDescent="0.2">
      <c r="B478" s="643" t="s">
        <v>29</v>
      </c>
      <c r="C478" s="753"/>
      <c r="D478" s="90"/>
      <c r="E478" s="301"/>
      <c r="F478" s="239"/>
      <c r="G478" s="201"/>
      <c r="H478" s="90"/>
      <c r="I478" s="20"/>
    </row>
    <row r="479" spans="1:10" s="95" customFormat="1" ht="12" customHeight="1" x14ac:dyDescent="0.2">
      <c r="A479" s="6"/>
      <c r="B479" s="647"/>
      <c r="C479" s="648"/>
      <c r="D479" s="90"/>
      <c r="E479" s="301"/>
      <c r="F479" s="239"/>
      <c r="G479" s="199"/>
      <c r="H479" s="90"/>
      <c r="I479" s="94"/>
      <c r="J479" s="104"/>
    </row>
    <row r="480" spans="1:10" ht="12.75" customHeight="1" x14ac:dyDescent="0.2">
      <c r="B480" s="649" t="s">
        <v>74</v>
      </c>
      <c r="C480" s="650"/>
      <c r="D480" s="93"/>
      <c r="E480" s="303"/>
      <c r="F480" s="237"/>
      <c r="G480" s="201"/>
      <c r="H480" s="90"/>
      <c r="I480" s="20"/>
      <c r="J480" s="104"/>
    </row>
    <row r="481" spans="2:10" ht="18" customHeight="1" x14ac:dyDescent="0.2">
      <c r="B481" s="647"/>
      <c r="C481" s="648"/>
      <c r="D481" s="90"/>
      <c r="E481" s="301"/>
      <c r="F481" s="239"/>
      <c r="G481" s="199"/>
      <c r="H481" s="90"/>
      <c r="I481" s="20"/>
      <c r="J481" s="104"/>
    </row>
    <row r="482" spans="2:10" ht="18" customHeight="1" x14ac:dyDescent="0.2">
      <c r="B482" s="92" t="s">
        <v>73</v>
      </c>
      <c r="C482" s="172"/>
      <c r="D482" s="93"/>
      <c r="E482" s="303">
        <v>243254699.98855188</v>
      </c>
      <c r="F482" s="237">
        <v>0.25127803078207323</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45" t="s">
        <v>410</v>
      </c>
      <c r="C484" s="646"/>
      <c r="D484" s="90"/>
      <c r="E484" s="303">
        <v>46040853.668838874</v>
      </c>
      <c r="F484" s="237">
        <v>0.11800704319058997</v>
      </c>
      <c r="G484" s="199"/>
      <c r="H484" s="90"/>
      <c r="I484" s="20"/>
      <c r="J484" s="104"/>
    </row>
    <row r="485" spans="2:10" ht="15" customHeight="1" x14ac:dyDescent="0.2">
      <c r="B485" s="639" t="s">
        <v>72</v>
      </c>
      <c r="C485" s="640"/>
      <c r="D485" s="90"/>
      <c r="E485" s="301"/>
      <c r="F485" s="239"/>
      <c r="G485" s="199"/>
      <c r="H485" s="90"/>
      <c r="I485" s="20"/>
      <c r="J485" s="104"/>
    </row>
    <row r="486" spans="2:10" ht="15" customHeight="1" x14ac:dyDescent="0.2">
      <c r="B486" s="421" t="s">
        <v>404</v>
      </c>
      <c r="C486" s="404"/>
      <c r="D486" s="90"/>
      <c r="E486" s="301">
        <v>45829108.374742873</v>
      </c>
      <c r="F486" s="239">
        <v>0.11773412800808725</v>
      </c>
      <c r="G486" s="199"/>
      <c r="H486" s="90"/>
      <c r="I486" s="20"/>
      <c r="J486" s="104"/>
    </row>
    <row r="487" spans="2:10" ht="15" customHeight="1" x14ac:dyDescent="0.2">
      <c r="B487" s="421" t="s">
        <v>407</v>
      </c>
      <c r="C487" s="404"/>
      <c r="D487" s="90"/>
      <c r="E487" s="301">
        <v>161756.78784000006</v>
      </c>
      <c r="F487" s="239">
        <v>0.33841084232896934</v>
      </c>
      <c r="G487" s="199"/>
      <c r="H487" s="90"/>
      <c r="I487" s="20"/>
      <c r="J487" s="104"/>
    </row>
    <row r="488" spans="2:10" ht="15" customHeight="1" x14ac:dyDescent="0.2">
      <c r="B488" s="421" t="s">
        <v>405</v>
      </c>
      <c r="C488" s="404"/>
      <c r="D488" s="90"/>
      <c r="E488" s="301">
        <v>49988.506256000001</v>
      </c>
      <c r="F488" s="239">
        <v>-0.14592002961682338</v>
      </c>
      <c r="G488" s="199"/>
      <c r="H488" s="90"/>
      <c r="I488" s="20"/>
      <c r="J488" s="104"/>
    </row>
    <row r="489" spans="2:10" ht="15" customHeight="1" x14ac:dyDescent="0.2">
      <c r="B489" s="624" t="s">
        <v>71</v>
      </c>
      <c r="C489" s="625"/>
      <c r="D489" s="90"/>
      <c r="E489" s="303">
        <v>151552395.09234396</v>
      </c>
      <c r="F489" s="237">
        <v>0.13161819354311088</v>
      </c>
      <c r="G489" s="199"/>
      <c r="H489" s="90"/>
      <c r="I489" s="20"/>
      <c r="J489" s="104"/>
    </row>
    <row r="490" spans="2:10" ht="15" customHeight="1" x14ac:dyDescent="0.2">
      <c r="B490" s="639" t="s">
        <v>70</v>
      </c>
      <c r="C490" s="640"/>
      <c r="D490" s="90"/>
      <c r="E490" s="301"/>
      <c r="F490" s="239"/>
      <c r="G490" s="199"/>
      <c r="H490" s="90"/>
      <c r="I490" s="20"/>
      <c r="J490" s="104"/>
    </row>
    <row r="491" spans="2:10" ht="15" customHeight="1" x14ac:dyDescent="0.2">
      <c r="B491" s="639" t="s">
        <v>361</v>
      </c>
      <c r="C491" s="640"/>
      <c r="D491" s="90"/>
      <c r="E491" s="301">
        <v>0</v>
      </c>
      <c r="F491" s="239"/>
      <c r="G491" s="199"/>
      <c r="H491" s="90"/>
      <c r="I491" s="20"/>
      <c r="J491" s="104"/>
    </row>
    <row r="492" spans="2:10" ht="12.75" customHeight="1" x14ac:dyDescent="0.2">
      <c r="B492" s="641" t="s">
        <v>413</v>
      </c>
      <c r="C492" s="642"/>
      <c r="D492" s="90"/>
      <c r="E492" s="301">
        <v>116680144.11</v>
      </c>
      <c r="F492" s="239">
        <v>0.1265457082079009</v>
      </c>
      <c r="G492" s="199"/>
      <c r="H492" s="90"/>
      <c r="I492" s="20"/>
      <c r="J492" s="104"/>
    </row>
    <row r="493" spans="2:10" ht="15" customHeight="1" x14ac:dyDescent="0.2">
      <c r="B493" s="639" t="s">
        <v>357</v>
      </c>
      <c r="C493" s="640"/>
      <c r="D493" s="90"/>
      <c r="E493" s="301">
        <v>21789149.68</v>
      </c>
      <c r="F493" s="239">
        <v>0.21422785637513453</v>
      </c>
      <c r="G493" s="199"/>
      <c r="H493" s="90"/>
      <c r="I493" s="20"/>
      <c r="J493" s="104"/>
    </row>
    <row r="494" spans="2:10" ht="27" customHeight="1" x14ac:dyDescent="0.2">
      <c r="B494" s="639" t="s">
        <v>358</v>
      </c>
      <c r="C494" s="640"/>
      <c r="D494" s="90"/>
      <c r="E494" s="301">
        <v>4140894.67</v>
      </c>
      <c r="F494" s="239">
        <v>5.2340707327209746E-2</v>
      </c>
      <c r="G494" s="199"/>
      <c r="H494" s="90"/>
      <c r="I494" s="20"/>
      <c r="J494" s="104"/>
    </row>
    <row r="495" spans="2:10" ht="15" customHeight="1" x14ac:dyDescent="0.2">
      <c r="B495" s="639" t="s">
        <v>359</v>
      </c>
      <c r="C495" s="640"/>
      <c r="D495" s="90"/>
      <c r="E495" s="301">
        <v>8942206.632344</v>
      </c>
      <c r="F495" s="239">
        <v>5.5475954372380176E-2</v>
      </c>
      <c r="G495" s="201"/>
      <c r="H495" s="90"/>
      <c r="I495" s="20"/>
      <c r="J495" s="104"/>
    </row>
    <row r="496" spans="2:10" ht="15" customHeight="1" x14ac:dyDescent="0.2">
      <c r="B496" s="607" t="s">
        <v>394</v>
      </c>
      <c r="C496" s="608"/>
      <c r="D496" s="90"/>
      <c r="E496" s="301">
        <v>7313262.0065120002</v>
      </c>
      <c r="F496" s="239">
        <v>-5.7621686684536932E-3</v>
      </c>
      <c r="G496" s="199"/>
      <c r="H496" s="90"/>
      <c r="I496" s="20"/>
      <c r="J496" s="104"/>
    </row>
    <row r="497" spans="1:10" ht="15" customHeight="1" x14ac:dyDescent="0.2">
      <c r="B497" s="607" t="s">
        <v>395</v>
      </c>
      <c r="C497" s="608"/>
      <c r="D497" s="90"/>
      <c r="E497" s="301">
        <v>151210.80893599999</v>
      </c>
      <c r="F497" s="239">
        <v>0.10890059003794694</v>
      </c>
      <c r="G497" s="199"/>
      <c r="H497" s="90"/>
      <c r="I497" s="20"/>
      <c r="J497" s="104"/>
    </row>
    <row r="498" spans="1:10" ht="15" customHeight="1" x14ac:dyDescent="0.2">
      <c r="B498" s="607" t="s">
        <v>396</v>
      </c>
      <c r="C498" s="608"/>
      <c r="D498" s="90"/>
      <c r="E498" s="301">
        <v>246271.88131200001</v>
      </c>
      <c r="F498" s="239">
        <v>5.9350702479979534E-2</v>
      </c>
      <c r="G498" s="201"/>
      <c r="H498" s="90"/>
      <c r="I498" s="20"/>
      <c r="J498" s="104"/>
    </row>
    <row r="499" spans="1:10" ht="23.25" customHeight="1" x14ac:dyDescent="0.2">
      <c r="B499" s="607" t="s">
        <v>397</v>
      </c>
      <c r="C499" s="608"/>
      <c r="D499" s="90"/>
      <c r="E499" s="301">
        <v>65496.60648799999</v>
      </c>
      <c r="F499" s="239">
        <v>0.1168518489332977</v>
      </c>
      <c r="G499" s="200"/>
      <c r="H499" s="90"/>
      <c r="I499" s="20"/>
      <c r="J499" s="104"/>
    </row>
    <row r="500" spans="1:10" ht="15" customHeight="1" x14ac:dyDescent="0.2">
      <c r="A500" s="91"/>
      <c r="B500" s="631" t="s">
        <v>406</v>
      </c>
      <c r="C500" s="632"/>
      <c r="D500" s="90"/>
      <c r="E500" s="301">
        <v>1165965.3290959997</v>
      </c>
      <c r="F500" s="239">
        <v>0.69206761494890467</v>
      </c>
      <c r="G500" s="200"/>
      <c r="H500" s="93"/>
      <c r="I500" s="20"/>
      <c r="J500" s="104"/>
    </row>
    <row r="501" spans="1:10" ht="12.75" x14ac:dyDescent="0.2">
      <c r="A501" s="91"/>
      <c r="B501" s="624" t="s">
        <v>362</v>
      </c>
      <c r="C501" s="625"/>
      <c r="D501" s="90"/>
      <c r="E501" s="303">
        <v>71418.67</v>
      </c>
      <c r="F501" s="237">
        <v>-0.17144494594627513</v>
      </c>
      <c r="G501" s="199"/>
      <c r="H501" s="93"/>
      <c r="I501" s="20"/>
      <c r="J501" s="104"/>
    </row>
    <row r="502" spans="1:10" ht="24.75" customHeight="1" x14ac:dyDescent="0.2">
      <c r="B502" s="622" t="s">
        <v>363</v>
      </c>
      <c r="C502" s="638"/>
      <c r="D502" s="90"/>
      <c r="E502" s="303">
        <v>45590032.557369046</v>
      </c>
      <c r="F502" s="237"/>
      <c r="G502" s="199"/>
      <c r="H502" s="90"/>
      <c r="I502" s="20"/>
      <c r="J502" s="104"/>
    </row>
    <row r="503" spans="1:10" ht="15" customHeight="1" x14ac:dyDescent="0.2">
      <c r="B503" s="423" t="s">
        <v>408</v>
      </c>
      <c r="C503" s="405"/>
      <c r="D503" s="90"/>
      <c r="E503" s="301">
        <v>44898134.948071048</v>
      </c>
      <c r="F503" s="239"/>
      <c r="G503" s="200"/>
      <c r="H503" s="90"/>
      <c r="I503" s="20"/>
      <c r="J503" s="104"/>
    </row>
    <row r="504" spans="1:10" ht="15" customHeight="1" x14ac:dyDescent="0.2">
      <c r="A504" s="91"/>
      <c r="B504" s="423" t="s">
        <v>409</v>
      </c>
      <c r="C504" s="405"/>
      <c r="D504" s="90"/>
      <c r="E504" s="301">
        <v>691897.60929799976</v>
      </c>
      <c r="F504" s="239">
        <v>0.89088495828380188</v>
      </c>
      <c r="G504" s="199"/>
      <c r="H504" s="93"/>
      <c r="I504" s="20"/>
      <c r="J504" s="104"/>
    </row>
    <row r="505" spans="1:10" s="498" customFormat="1" ht="16.5" customHeight="1" x14ac:dyDescent="0.2">
      <c r="A505" s="452"/>
      <c r="B505" s="654" t="s">
        <v>314</v>
      </c>
      <c r="C505" s="655"/>
      <c r="D505" s="547"/>
      <c r="E505" s="548"/>
      <c r="F505" s="549"/>
      <c r="G505" s="550"/>
      <c r="H505" s="547"/>
      <c r="I505" s="551"/>
      <c r="J505" s="457"/>
    </row>
    <row r="506" spans="1:10" s="498" customFormat="1" ht="16.5" customHeight="1" x14ac:dyDescent="0.2">
      <c r="A506" s="452"/>
      <c r="B506" s="654" t="s">
        <v>315</v>
      </c>
      <c r="C506" s="655"/>
      <c r="D506" s="547"/>
      <c r="E506" s="548"/>
      <c r="F506" s="549"/>
      <c r="G506" s="552"/>
      <c r="H506" s="547"/>
      <c r="I506" s="551"/>
      <c r="J506" s="457"/>
    </row>
    <row r="507" spans="1:10" ht="24" customHeight="1" x14ac:dyDescent="0.2">
      <c r="A507" s="91"/>
      <c r="B507" s="624" t="s">
        <v>370</v>
      </c>
      <c r="C507" s="625"/>
      <c r="D507" s="90"/>
      <c r="E507" s="303"/>
      <c r="F507" s="237"/>
      <c r="G507" s="8"/>
      <c r="H507" s="99"/>
      <c r="I507" s="20"/>
      <c r="J507" s="104"/>
    </row>
    <row r="508" spans="1:10" ht="16.5" customHeight="1" x14ac:dyDescent="0.2">
      <c r="B508" s="628" t="s">
        <v>66</v>
      </c>
      <c r="C508" s="629"/>
      <c r="D508" s="93"/>
      <c r="E508" s="303">
        <v>14826318.620000022</v>
      </c>
      <c r="F508" s="237">
        <v>-4.819878562982105E-2</v>
      </c>
      <c r="H508" s="8"/>
      <c r="I508" s="20"/>
      <c r="J508" s="104"/>
    </row>
    <row r="509" spans="1:10" s="95" customFormat="1" ht="16.5" customHeight="1" x14ac:dyDescent="0.2">
      <c r="A509" s="6"/>
      <c r="B509" s="624" t="s">
        <v>375</v>
      </c>
      <c r="C509" s="625"/>
      <c r="D509" s="93"/>
      <c r="E509" s="301">
        <v>14704684.700000022</v>
      </c>
      <c r="F509" s="239">
        <v>-4.898989061755965E-2</v>
      </c>
      <c r="G509" s="15"/>
      <c r="H509" s="3"/>
      <c r="I509" s="94"/>
      <c r="J509" s="104"/>
    </row>
    <row r="510" spans="1:10" ht="18" customHeight="1" x14ac:dyDescent="0.2">
      <c r="B510" s="624" t="s">
        <v>236</v>
      </c>
      <c r="C510" s="625"/>
      <c r="D510" s="90"/>
      <c r="E510" s="301"/>
      <c r="F510" s="239"/>
      <c r="G510" s="89"/>
      <c r="H510" s="15"/>
      <c r="I510" s="20"/>
      <c r="J510" s="104"/>
    </row>
    <row r="511" spans="1:10" ht="15" customHeight="1" x14ac:dyDescent="0.2">
      <c r="B511" s="624" t="s">
        <v>316</v>
      </c>
      <c r="C511" s="625"/>
      <c r="D511" s="90"/>
      <c r="E511" s="301"/>
      <c r="F511" s="239"/>
      <c r="G511" s="102"/>
      <c r="H511" s="20"/>
      <c r="I511" s="20"/>
      <c r="J511" s="104"/>
    </row>
    <row r="512" spans="1:10" s="95" customFormat="1" ht="27" customHeight="1" x14ac:dyDescent="0.2">
      <c r="A512" s="6"/>
      <c r="B512" s="628" t="s">
        <v>67</v>
      </c>
      <c r="C512" s="629"/>
      <c r="D512" s="93"/>
      <c r="E512" s="303">
        <v>1129389.1999999993</v>
      </c>
      <c r="F512" s="237">
        <v>-0.19573018801343267</v>
      </c>
      <c r="G512" s="102"/>
      <c r="H512" s="103"/>
      <c r="I512" s="94"/>
      <c r="J512" s="104"/>
    </row>
    <row r="513" spans="1:9" ht="12.75" x14ac:dyDescent="0.2">
      <c r="B513" s="624" t="s">
        <v>68</v>
      </c>
      <c r="C513" s="625"/>
      <c r="D513" s="90"/>
      <c r="E513" s="301">
        <v>1106492.1999999993</v>
      </c>
      <c r="F513" s="239">
        <v>-0.20228356859825736</v>
      </c>
      <c r="G513" s="105"/>
      <c r="H513" s="103"/>
      <c r="I513" s="8"/>
    </row>
    <row r="514" spans="1:9" ht="10.5" customHeight="1" x14ac:dyDescent="0.2">
      <c r="B514" s="624" t="s">
        <v>69</v>
      </c>
      <c r="C514" s="625"/>
      <c r="D514" s="90"/>
      <c r="E514" s="301">
        <v>22897</v>
      </c>
      <c r="F514" s="239">
        <v>0.33377293414317744</v>
      </c>
      <c r="G514" s="105"/>
      <c r="H514" s="106"/>
    </row>
    <row r="515" spans="1:9" ht="27.75" customHeight="1" x14ac:dyDescent="0.2">
      <c r="A515" s="24"/>
      <c r="B515" s="633" t="s">
        <v>167</v>
      </c>
      <c r="C515" s="634"/>
      <c r="D515" s="98"/>
      <c r="E515" s="326">
        <v>259210407.80855188</v>
      </c>
      <c r="F515" s="243">
        <v>0.22624002428482082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DE MARS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8"/>
      <c r="C519" s="659"/>
      <c r="D519" s="163"/>
      <c r="E519" s="775" t="s">
        <v>6</v>
      </c>
      <c r="F519" s="19" t="str">
        <f>Maladie_mnt!$H$5</f>
        <v>GAM</v>
      </c>
      <c r="G519" s="109"/>
      <c r="H519" s="106"/>
    </row>
    <row r="520" spans="1:9" s="104" customFormat="1" ht="14.25" customHeight="1" x14ac:dyDescent="0.2">
      <c r="A520" s="6"/>
      <c r="B520" s="635" t="s">
        <v>51</v>
      </c>
      <c r="C520" s="636"/>
      <c r="D520" s="637"/>
      <c r="E520" s="101"/>
      <c r="F520" s="176"/>
      <c r="G520" s="109"/>
      <c r="H520" s="106"/>
    </row>
    <row r="521" spans="1:9" s="104" customFormat="1" ht="36" customHeight="1" x14ac:dyDescent="0.2">
      <c r="A521" s="6"/>
      <c r="B521" s="604" t="s">
        <v>52</v>
      </c>
      <c r="C521" s="605"/>
      <c r="D521" s="606"/>
      <c r="E521" s="327">
        <v>16146197.549999986</v>
      </c>
      <c r="F521" s="177">
        <v>-0.13931859464009244</v>
      </c>
      <c r="G521" s="109"/>
      <c r="H521" s="110"/>
    </row>
    <row r="522" spans="1:9" s="104" customFormat="1" ht="19.5" customHeight="1" x14ac:dyDescent="0.2">
      <c r="A522" s="6"/>
      <c r="B522" s="595" t="s">
        <v>183</v>
      </c>
      <c r="C522" s="596"/>
      <c r="D522" s="600"/>
      <c r="E522" s="327">
        <v>16102346.769999987</v>
      </c>
      <c r="F522" s="177">
        <v>-0.14006839506872149</v>
      </c>
      <c r="G522" s="109"/>
      <c r="H522" s="110"/>
    </row>
    <row r="523" spans="1:9" s="104" customFormat="1" ht="14.25" customHeight="1" x14ac:dyDescent="0.2">
      <c r="A523" s="6"/>
      <c r="B523" s="601" t="s">
        <v>53</v>
      </c>
      <c r="C523" s="602"/>
      <c r="D523" s="603"/>
      <c r="E523" s="328">
        <v>15546640.199999986</v>
      </c>
      <c r="F523" s="174">
        <v>-0.13024251165038736</v>
      </c>
      <c r="G523" s="109"/>
      <c r="H523" s="110"/>
    </row>
    <row r="524" spans="1:9" s="104" customFormat="1" ht="46.5" customHeight="1" x14ac:dyDescent="0.2">
      <c r="A524" s="6"/>
      <c r="B524" s="601" t="s">
        <v>428</v>
      </c>
      <c r="C524" s="602"/>
      <c r="D524" s="603"/>
      <c r="E524" s="328">
        <v>184214.7399999999</v>
      </c>
      <c r="F524" s="174">
        <v>4.0502822010984874E-2</v>
      </c>
      <c r="G524" s="109"/>
      <c r="H524" s="106"/>
    </row>
    <row r="525" spans="1:9" s="104" customFormat="1" ht="12.75" x14ac:dyDescent="0.2">
      <c r="A525" s="6"/>
      <c r="B525" s="601" t="s">
        <v>54</v>
      </c>
      <c r="C525" s="602"/>
      <c r="D525" s="603"/>
      <c r="E525" s="328"/>
      <c r="F525" s="174"/>
      <c r="G525" s="108"/>
      <c r="H525" s="106"/>
    </row>
    <row r="526" spans="1:9" s="104" customFormat="1" ht="12.75" x14ac:dyDescent="0.2">
      <c r="A526" s="6"/>
      <c r="B526" s="601" t="s">
        <v>497</v>
      </c>
      <c r="C526" s="602"/>
      <c r="D526" s="603"/>
      <c r="E526" s="328">
        <v>4309.6099999999997</v>
      </c>
      <c r="F526" s="174">
        <v>-8.4699505777959372E-2</v>
      </c>
      <c r="G526" s="109"/>
      <c r="H526" s="106"/>
    </row>
    <row r="527" spans="1:9" s="104" customFormat="1" ht="12.75" x14ac:dyDescent="0.2">
      <c r="A527" s="6"/>
      <c r="B527" s="601" t="s">
        <v>302</v>
      </c>
      <c r="C527" s="602"/>
      <c r="D527" s="603"/>
      <c r="E527" s="328"/>
      <c r="F527" s="174"/>
      <c r="G527" s="109"/>
      <c r="H527" s="106"/>
    </row>
    <row r="528" spans="1:9" s="104" customFormat="1" ht="24" customHeight="1" x14ac:dyDescent="0.2">
      <c r="A528" s="6"/>
      <c r="B528" s="169" t="s">
        <v>184</v>
      </c>
      <c r="C528" s="170"/>
      <c r="D528" s="171"/>
      <c r="E528" s="328">
        <v>350496.19999999995</v>
      </c>
      <c r="F528" s="174">
        <v>0.25144104731148276</v>
      </c>
      <c r="G528" s="109"/>
      <c r="H528" s="111"/>
    </row>
    <row r="529" spans="1:8" s="104" customFormat="1" ht="12.75" x14ac:dyDescent="0.2">
      <c r="A529" s="24"/>
      <c r="B529" s="395" t="s">
        <v>373</v>
      </c>
      <c r="C529" s="170"/>
      <c r="D529" s="171"/>
      <c r="E529" s="328">
        <v>1692.3000000000002</v>
      </c>
      <c r="F529" s="174">
        <v>-0.63378215199241728</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1" t="s">
        <v>186</v>
      </c>
      <c r="C531" s="602"/>
      <c r="D531" s="603"/>
      <c r="E531" s="328">
        <v>14993.720000000001</v>
      </c>
      <c r="F531" s="174">
        <v>-4.8351911995343944E-2</v>
      </c>
      <c r="G531" s="109"/>
      <c r="H531" s="106"/>
    </row>
    <row r="532" spans="1:8" s="104" customFormat="1" ht="18" customHeight="1" x14ac:dyDescent="0.2">
      <c r="A532" s="6"/>
      <c r="B532" s="601" t="s">
        <v>187</v>
      </c>
      <c r="C532" s="602"/>
      <c r="D532" s="603"/>
      <c r="E532" s="328"/>
      <c r="F532" s="174"/>
      <c r="G532" s="109"/>
      <c r="H532" s="111"/>
    </row>
    <row r="533" spans="1:8" s="104" customFormat="1" ht="15" customHeight="1" x14ac:dyDescent="0.2">
      <c r="A533" s="6"/>
      <c r="B533" s="601" t="s">
        <v>188</v>
      </c>
      <c r="C533" s="602"/>
      <c r="D533" s="603"/>
      <c r="E533" s="328"/>
      <c r="F533" s="174"/>
      <c r="G533" s="109"/>
      <c r="H533" s="111"/>
    </row>
    <row r="534" spans="1:8" s="104" customFormat="1" ht="15" customHeight="1" x14ac:dyDescent="0.2">
      <c r="A534" s="24"/>
      <c r="B534" s="595" t="s">
        <v>55</v>
      </c>
      <c r="C534" s="596"/>
      <c r="D534" s="600"/>
      <c r="E534" s="327">
        <v>5904.1999999999962</v>
      </c>
      <c r="F534" s="177">
        <v>-0.27832632137348046</v>
      </c>
      <c r="G534" s="109"/>
      <c r="H534" s="107"/>
    </row>
    <row r="535" spans="1:8" s="104" customFormat="1" ht="18" customHeight="1" x14ac:dyDescent="0.2">
      <c r="A535" s="6"/>
      <c r="B535" s="619" t="s">
        <v>56</v>
      </c>
      <c r="C535" s="620"/>
      <c r="D535" s="621"/>
      <c r="E535" s="328">
        <v>5904.1999999999962</v>
      </c>
      <c r="F535" s="174">
        <v>-0.27832632137348046</v>
      </c>
      <c r="G535" s="109"/>
      <c r="H535" s="106"/>
    </row>
    <row r="536" spans="1:8" s="104" customFormat="1" ht="15" customHeight="1" x14ac:dyDescent="0.2">
      <c r="A536" s="6"/>
      <c r="B536" s="601" t="s">
        <v>57</v>
      </c>
      <c r="C536" s="602"/>
      <c r="D536" s="603"/>
      <c r="E536" s="328">
        <v>5904.1999999999962</v>
      </c>
      <c r="F536" s="174">
        <v>-0.27832632137348046</v>
      </c>
      <c r="G536" s="109"/>
      <c r="H536" s="106"/>
    </row>
    <row r="537" spans="1:8" s="104" customFormat="1" ht="15" customHeight="1" x14ac:dyDescent="0.2">
      <c r="A537" s="6"/>
      <c r="B537" s="601" t="s">
        <v>58</v>
      </c>
      <c r="C537" s="602"/>
      <c r="D537" s="603"/>
      <c r="E537" s="328"/>
      <c r="F537" s="174"/>
      <c r="G537" s="109"/>
      <c r="H537" s="106"/>
    </row>
    <row r="538" spans="1:8" s="104" customFormat="1" ht="15" customHeight="1" x14ac:dyDescent="0.2">
      <c r="A538" s="6"/>
      <c r="B538" s="619" t="s">
        <v>59</v>
      </c>
      <c r="C538" s="620"/>
      <c r="D538" s="621"/>
      <c r="E538" s="328"/>
      <c r="F538" s="174"/>
      <c r="G538" s="102"/>
      <c r="H538" s="106"/>
    </row>
    <row r="539" spans="1:8" s="104" customFormat="1" ht="18" customHeight="1" x14ac:dyDescent="0.2">
      <c r="A539" s="6"/>
      <c r="B539" s="601" t="s">
        <v>372</v>
      </c>
      <c r="C539" s="602"/>
      <c r="D539" s="603"/>
      <c r="E539" s="328"/>
      <c r="F539" s="174"/>
      <c r="G539" s="105"/>
      <c r="H539" s="106"/>
    </row>
    <row r="540" spans="1:8" s="104" customFormat="1" ht="26.25" customHeight="1" x14ac:dyDescent="0.2">
      <c r="A540" s="24"/>
      <c r="B540" s="601" t="s">
        <v>434</v>
      </c>
      <c r="C540" s="602"/>
      <c r="D540" s="603"/>
      <c r="E540" s="328"/>
      <c r="F540" s="174"/>
      <c r="G540" s="199"/>
      <c r="H540" s="107"/>
    </row>
    <row r="541" spans="1:8" s="104" customFormat="1" ht="17.25" customHeight="1" x14ac:dyDescent="0.2">
      <c r="A541" s="6"/>
      <c r="B541" s="619" t="s">
        <v>180</v>
      </c>
      <c r="C541" s="620"/>
      <c r="D541" s="621"/>
      <c r="E541" s="328"/>
      <c r="F541" s="174"/>
      <c r="G541" s="199"/>
      <c r="H541" s="90"/>
    </row>
    <row r="542" spans="1:8" s="104" customFormat="1" ht="17.25" customHeight="1" x14ac:dyDescent="0.2">
      <c r="A542" s="6"/>
      <c r="B542" s="595" t="s">
        <v>189</v>
      </c>
      <c r="C542" s="596"/>
      <c r="D542" s="600"/>
      <c r="E542" s="327">
        <v>5775.34</v>
      </c>
      <c r="F542" s="177"/>
      <c r="G542" s="199"/>
      <c r="H542" s="90"/>
    </row>
    <row r="543" spans="1:8" s="104" customFormat="1" ht="17.25" customHeight="1" x14ac:dyDescent="0.2">
      <c r="A543" s="6"/>
      <c r="B543" s="595" t="s">
        <v>190</v>
      </c>
      <c r="C543" s="596"/>
      <c r="D543" s="600"/>
      <c r="E543" s="327">
        <v>32171.239999999998</v>
      </c>
      <c r="F543" s="177">
        <v>0.26219638029998049</v>
      </c>
      <c r="G543" s="199"/>
      <c r="H543" s="90"/>
    </row>
    <row r="544" spans="1:8" s="104" customFormat="1" ht="13.5" customHeight="1" x14ac:dyDescent="0.2">
      <c r="A544" s="6"/>
      <c r="B544" s="601" t="s">
        <v>191</v>
      </c>
      <c r="C544" s="602"/>
      <c r="D544" s="603"/>
      <c r="E544" s="328">
        <v>32171.239999999998</v>
      </c>
      <c r="F544" s="174">
        <v>0.37552707977920563</v>
      </c>
      <c r="G544" s="105"/>
      <c r="H544" s="90"/>
    </row>
    <row r="545" spans="1:10" s="104" customFormat="1" ht="12.75" x14ac:dyDescent="0.2">
      <c r="A545" s="6"/>
      <c r="B545" s="601" t="s">
        <v>392</v>
      </c>
      <c r="C545" s="602"/>
      <c r="D545" s="603"/>
      <c r="E545" s="328"/>
      <c r="F545" s="174"/>
      <c r="G545" s="108"/>
      <c r="H545" s="106"/>
    </row>
    <row r="546" spans="1:10" ht="15" customHeight="1" x14ac:dyDescent="0.2">
      <c r="B546" s="592" t="s">
        <v>393</v>
      </c>
      <c r="C546" s="383"/>
      <c r="D546" s="384"/>
      <c r="E546" s="328"/>
      <c r="F546" s="174"/>
      <c r="G546" s="109"/>
      <c r="H546" s="106"/>
      <c r="I546" s="20"/>
      <c r="J546" s="104"/>
    </row>
    <row r="547" spans="1:10" ht="15" customHeight="1" x14ac:dyDescent="0.2">
      <c r="B547" s="595" t="s">
        <v>82</v>
      </c>
      <c r="C547" s="609"/>
      <c r="D547" s="610"/>
      <c r="E547" s="327"/>
      <c r="F547" s="177"/>
      <c r="G547" s="109"/>
      <c r="H547" s="106"/>
      <c r="I547" s="20"/>
      <c r="J547" s="104"/>
    </row>
    <row r="548" spans="1:10" ht="42.75" customHeight="1" x14ac:dyDescent="0.2">
      <c r="B548" s="604" t="s">
        <v>60</v>
      </c>
      <c r="C548" s="605"/>
      <c r="D548" s="606"/>
      <c r="E548" s="327"/>
      <c r="F548" s="177"/>
      <c r="G548" s="102"/>
      <c r="H548" s="106"/>
      <c r="I548" s="20"/>
      <c r="J548" s="104"/>
    </row>
    <row r="549" spans="1:10" ht="20.25" customHeight="1" x14ac:dyDescent="0.2">
      <c r="B549" s="597" t="s">
        <v>390</v>
      </c>
      <c r="C549" s="652"/>
      <c r="D549" s="653"/>
      <c r="E549" s="327"/>
      <c r="F549" s="177"/>
      <c r="G549" s="102"/>
      <c r="H549" s="106"/>
      <c r="I549" s="20"/>
      <c r="J549" s="104"/>
    </row>
    <row r="550" spans="1:10" s="486" customFormat="1" ht="15" customHeight="1" x14ac:dyDescent="0.2">
      <c r="A550" s="452"/>
      <c r="B550" s="597" t="s">
        <v>391</v>
      </c>
      <c r="C550" s="652"/>
      <c r="D550" s="653"/>
      <c r="E550" s="548"/>
      <c r="F550" s="549"/>
      <c r="G550" s="455"/>
      <c r="H550" s="461"/>
      <c r="I550" s="494"/>
      <c r="J550" s="457"/>
    </row>
    <row r="551" spans="1:10" s="486" customFormat="1" ht="15" customHeight="1" x14ac:dyDescent="0.2">
      <c r="A551" s="452"/>
      <c r="B551" s="597" t="s">
        <v>462</v>
      </c>
      <c r="C551" s="652"/>
      <c r="D551" s="653"/>
      <c r="E551" s="548"/>
      <c r="F551" s="549"/>
      <c r="G551" s="455"/>
      <c r="H551" s="461"/>
      <c r="I551" s="494"/>
      <c r="J551" s="457"/>
    </row>
    <row r="552" spans="1:10" s="104" customFormat="1" ht="21" hidden="1" customHeight="1" x14ac:dyDescent="0.2">
      <c r="A552" s="6"/>
      <c r="B552" s="604"/>
      <c r="C552" s="605"/>
      <c r="D552" s="606"/>
      <c r="E552" s="406"/>
      <c r="F552" s="239"/>
      <c r="G552" s="109"/>
      <c r="H552" s="113"/>
    </row>
    <row r="553" spans="1:10" s="104" customFormat="1" ht="24.75" customHeight="1" x14ac:dyDescent="0.2">
      <c r="A553" s="6"/>
      <c r="B553" s="604" t="s">
        <v>481</v>
      </c>
      <c r="C553" s="605"/>
      <c r="D553" s="606"/>
      <c r="E553" s="406"/>
      <c r="F553" s="239"/>
      <c r="G553" s="108"/>
      <c r="H553" s="113"/>
    </row>
    <row r="554" spans="1:10" s="104" customFormat="1" ht="24.75" customHeight="1" x14ac:dyDescent="0.2">
      <c r="A554" s="6"/>
      <c r="B554" s="590" t="s">
        <v>482</v>
      </c>
      <c r="C554" s="591"/>
      <c r="D554" s="578"/>
      <c r="E554" s="406"/>
      <c r="F554" s="239"/>
      <c r="G554" s="108"/>
      <c r="H554" s="113"/>
    </row>
    <row r="555" spans="1:10" s="104" customFormat="1" ht="12.75" customHeight="1" x14ac:dyDescent="0.2">
      <c r="A555" s="6"/>
      <c r="B555" s="604" t="s">
        <v>342</v>
      </c>
      <c r="C555" s="605"/>
      <c r="D555" s="606"/>
      <c r="E555" s="327">
        <v>1865.9699999999998</v>
      </c>
      <c r="F555" s="177">
        <v>-0.81920892459553885</v>
      </c>
      <c r="G555" s="109"/>
      <c r="H555" s="113"/>
    </row>
    <row r="556" spans="1:10" s="104" customFormat="1" ht="12.75" customHeight="1" x14ac:dyDescent="0.2">
      <c r="A556" s="6"/>
      <c r="B556" s="595" t="s">
        <v>61</v>
      </c>
      <c r="C556" s="596"/>
      <c r="D556" s="600"/>
      <c r="E556" s="327"/>
      <c r="F556" s="177"/>
      <c r="G556" s="109"/>
      <c r="H556" s="113"/>
    </row>
    <row r="557" spans="1:10" s="104" customFormat="1" ht="11.25" customHeight="1" x14ac:dyDescent="0.2">
      <c r="A557" s="6"/>
      <c r="B557" s="601" t="s">
        <v>471</v>
      </c>
      <c r="C557" s="602"/>
      <c r="D557" s="603"/>
      <c r="E557" s="328"/>
      <c r="F557" s="174"/>
      <c r="G557" s="109"/>
      <c r="H557" s="113"/>
    </row>
    <row r="558" spans="1:10" s="104" customFormat="1" ht="11.25" customHeight="1" x14ac:dyDescent="0.2">
      <c r="A558" s="6"/>
      <c r="B558" s="601" t="s">
        <v>473</v>
      </c>
      <c r="C558" s="602"/>
      <c r="D558" s="603"/>
      <c r="E558" s="328"/>
      <c r="F558" s="174"/>
      <c r="G558" s="109"/>
      <c r="H558" s="113"/>
    </row>
    <row r="559" spans="1:10" s="104" customFormat="1" ht="11.25" customHeight="1" x14ac:dyDescent="0.2">
      <c r="A559" s="6"/>
      <c r="B559" s="601" t="s">
        <v>430</v>
      </c>
      <c r="C559" s="602"/>
      <c r="D559" s="603"/>
      <c r="E559" s="328"/>
      <c r="F559" s="174"/>
      <c r="G559" s="109"/>
      <c r="H559" s="113"/>
    </row>
    <row r="560" spans="1:10" s="104" customFormat="1" ht="11.25" customHeight="1" x14ac:dyDescent="0.2">
      <c r="A560" s="6"/>
      <c r="B560" s="601" t="s">
        <v>469</v>
      </c>
      <c r="C560" s="602"/>
      <c r="D560" s="603"/>
      <c r="E560" s="328"/>
      <c r="F560" s="174"/>
      <c r="G560" s="109"/>
      <c r="H560" s="113"/>
    </row>
    <row r="561" spans="1:10" s="104" customFormat="1" ht="21" customHeight="1" x14ac:dyDescent="0.2">
      <c r="A561" s="6"/>
      <c r="B561" s="601" t="s">
        <v>399</v>
      </c>
      <c r="C561" s="602"/>
      <c r="D561" s="603"/>
      <c r="E561" s="328"/>
      <c r="F561" s="174"/>
      <c r="G561" s="109"/>
      <c r="H561" s="113"/>
    </row>
    <row r="562" spans="1:10" s="104" customFormat="1" ht="12.75" customHeight="1" x14ac:dyDescent="0.2">
      <c r="A562" s="6"/>
      <c r="B562" s="601" t="s">
        <v>400</v>
      </c>
      <c r="C562" s="602"/>
      <c r="D562" s="603"/>
      <c r="E562" s="328"/>
      <c r="F562" s="174"/>
      <c r="G562" s="455"/>
      <c r="H562" s="113"/>
    </row>
    <row r="563" spans="1:10" s="104" customFormat="1" ht="12.75" customHeight="1" x14ac:dyDescent="0.2">
      <c r="A563" s="6"/>
      <c r="B563" s="601" t="s">
        <v>443</v>
      </c>
      <c r="C563" s="602"/>
      <c r="D563" s="603"/>
      <c r="E563" s="328"/>
      <c r="F563" s="174"/>
      <c r="G563" s="455"/>
      <c r="H563" s="113"/>
    </row>
    <row r="564" spans="1:10" s="457" customFormat="1" ht="15" customHeight="1" x14ac:dyDescent="0.2">
      <c r="A564" s="452"/>
      <c r="B564" s="601" t="s">
        <v>401</v>
      </c>
      <c r="C564" s="602"/>
      <c r="D564" s="603"/>
      <c r="E564" s="328"/>
      <c r="F564" s="174"/>
      <c r="G564" s="460"/>
      <c r="H564" s="456"/>
    </row>
    <row r="565" spans="1:10" s="457" customFormat="1" ht="12.75" customHeight="1" x14ac:dyDescent="0.2">
      <c r="A565" s="452"/>
      <c r="B565" s="595" t="s">
        <v>62</v>
      </c>
      <c r="C565" s="660"/>
      <c r="D565" s="661"/>
      <c r="E565" s="327">
        <v>1865.9699999999998</v>
      </c>
      <c r="F565" s="177">
        <v>-0.81920892459553885</v>
      </c>
      <c r="G565" s="460"/>
      <c r="H565" s="461"/>
    </row>
    <row r="566" spans="1:10" s="457" customFormat="1" ht="12.75" customHeight="1" x14ac:dyDescent="0.2">
      <c r="A566" s="452"/>
      <c r="B566" s="601" t="s">
        <v>470</v>
      </c>
      <c r="C566" s="602"/>
      <c r="D566" s="603"/>
      <c r="E566" s="328">
        <v>1691.0999999999997</v>
      </c>
      <c r="F566" s="174">
        <v>-0.81085394784083153</v>
      </c>
      <c r="G566" s="462"/>
      <c r="H566" s="461"/>
    </row>
    <row r="567" spans="1:10" s="457" customFormat="1" ht="12.75" customHeight="1" x14ac:dyDescent="0.2">
      <c r="A567" s="452"/>
      <c r="B567" s="601" t="s">
        <v>474</v>
      </c>
      <c r="C567" s="602"/>
      <c r="D567" s="603"/>
      <c r="E567" s="328"/>
      <c r="F567" s="174"/>
      <c r="G567" s="462"/>
      <c r="H567" s="461"/>
    </row>
    <row r="568" spans="1:10" s="457" customFormat="1" ht="12.75" customHeight="1" x14ac:dyDescent="0.2">
      <c r="A568" s="452"/>
      <c r="B568" s="601" t="s">
        <v>402</v>
      </c>
      <c r="C568" s="602"/>
      <c r="D568" s="603"/>
      <c r="E568" s="328">
        <v>115.26</v>
      </c>
      <c r="F568" s="174">
        <v>-0.90849258080138462</v>
      </c>
      <c r="G568" s="462"/>
      <c r="H568" s="461"/>
    </row>
    <row r="569" spans="1:10" s="457" customFormat="1" ht="12.75" customHeight="1" x14ac:dyDescent="0.2">
      <c r="A569" s="452"/>
      <c r="B569" s="601" t="s">
        <v>469</v>
      </c>
      <c r="C569" s="602"/>
      <c r="D569" s="603"/>
      <c r="E569" s="328">
        <v>0.01</v>
      </c>
      <c r="F569" s="174">
        <v>-0.99981933152664859</v>
      </c>
      <c r="G569" s="464"/>
      <c r="H569" s="461"/>
    </row>
    <row r="570" spans="1:10" s="457" customFormat="1" ht="12.75" customHeight="1" x14ac:dyDescent="0.2">
      <c r="A570" s="452"/>
      <c r="B570" s="601" t="s">
        <v>472</v>
      </c>
      <c r="C570" s="602"/>
      <c r="D570" s="603"/>
      <c r="E570" s="328"/>
      <c r="F570" s="174"/>
      <c r="G570" s="580"/>
      <c r="H570" s="461"/>
    </row>
    <row r="571" spans="1:10" s="457" customFormat="1" ht="12.75" customHeight="1" x14ac:dyDescent="0.2">
      <c r="A571" s="463"/>
      <c r="B571" s="601" t="s">
        <v>399</v>
      </c>
      <c r="C571" s="602"/>
      <c r="D571" s="603"/>
      <c r="E571" s="328"/>
      <c r="F571" s="174"/>
      <c r="G571" s="470"/>
      <c r="H571" s="465"/>
    </row>
    <row r="572" spans="1:10" s="457" customFormat="1" ht="21" customHeight="1" x14ac:dyDescent="0.2">
      <c r="A572" s="452"/>
      <c r="B572" s="601" t="s">
        <v>400</v>
      </c>
      <c r="C572" s="602"/>
      <c r="D572" s="603"/>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16" t="s">
        <v>403</v>
      </c>
      <c r="C574" s="617"/>
      <c r="D574" s="618"/>
      <c r="E574" s="453">
        <v>59.6</v>
      </c>
      <c r="F574" s="454">
        <v>-9.0215234315371706E-2</v>
      </c>
      <c r="G574" s="481"/>
      <c r="H574" s="477"/>
    </row>
    <row r="575" spans="1:10" s="457" customFormat="1" ht="16.5" customHeight="1" x14ac:dyDescent="0.2">
      <c r="A575" s="452"/>
      <c r="B575" s="604" t="s">
        <v>343</v>
      </c>
      <c r="C575" s="605"/>
      <c r="D575" s="662"/>
      <c r="E575" s="458"/>
      <c r="F575" s="459"/>
      <c r="G575" s="774"/>
      <c r="H575" s="481"/>
    </row>
    <row r="576" spans="1:10" s="751" customFormat="1" ht="12.75" customHeight="1" x14ac:dyDescent="0.2">
      <c r="A576" s="452"/>
      <c r="B576" s="604" t="s">
        <v>344</v>
      </c>
      <c r="C576" s="605"/>
      <c r="D576" s="662"/>
      <c r="E576" s="458">
        <v>305315.19999999995</v>
      </c>
      <c r="F576" s="459">
        <v>-2.2914162402143057E-2</v>
      </c>
      <c r="G576" s="773"/>
      <c r="H576" s="484"/>
      <c r="J576" s="457"/>
    </row>
    <row r="577" spans="1:10" s="486" customFormat="1" ht="12.75" x14ac:dyDescent="0.2">
      <c r="A577" s="452"/>
      <c r="B577" s="595" t="s">
        <v>63</v>
      </c>
      <c r="C577" s="596"/>
      <c r="D577" s="651"/>
      <c r="E577" s="453">
        <v>86654.25</v>
      </c>
      <c r="F577" s="454">
        <v>0.46021320594854775</v>
      </c>
      <c r="G577" s="487"/>
      <c r="H577" s="484"/>
      <c r="I577" s="470"/>
    </row>
    <row r="578" spans="1:10" s="486" customFormat="1" ht="12.75" x14ac:dyDescent="0.2">
      <c r="A578" s="463"/>
      <c r="B578" s="595" t="s">
        <v>64</v>
      </c>
      <c r="C578" s="596"/>
      <c r="D578" s="651"/>
      <c r="E578" s="453">
        <v>218660.94999999998</v>
      </c>
      <c r="F578" s="454">
        <v>-0.13214635633631622</v>
      </c>
      <c r="G578" s="490"/>
      <c r="H578" s="488"/>
      <c r="I578" s="472"/>
    </row>
    <row r="579" spans="1:10" s="486" customFormat="1" ht="12.75" x14ac:dyDescent="0.2">
      <c r="A579" s="463"/>
      <c r="B579" s="595" t="s">
        <v>478</v>
      </c>
      <c r="C579" s="596"/>
      <c r="D579" s="651"/>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13" t="s">
        <v>65</v>
      </c>
      <c r="C581" s="614"/>
      <c r="D581" s="615"/>
      <c r="E581" s="326">
        <v>16453378.719999986</v>
      </c>
      <c r="F581" s="243">
        <v>-0.13778021426629128</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DE MARS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56"/>
      <c r="C586" s="657"/>
      <c r="D586" s="482"/>
      <c r="E586" s="750"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772"/>
      <c r="G588" s="519"/>
      <c r="H588" s="513"/>
      <c r="I588" s="495"/>
      <c r="J588" s="457"/>
    </row>
    <row r="589" spans="1:10" s="486" customFormat="1" ht="16.5" customHeight="1" x14ac:dyDescent="0.2">
      <c r="A589" s="452"/>
      <c r="B589" s="505" t="s">
        <v>30</v>
      </c>
      <c r="C589" s="506"/>
      <c r="D589" s="507"/>
      <c r="E589" s="769">
        <v>275663786.52855188</v>
      </c>
      <c r="F589" s="768">
        <v>0.19609953867446839</v>
      </c>
      <c r="G589" s="519"/>
      <c r="H589" s="513"/>
      <c r="I589" s="520"/>
      <c r="J589" s="457"/>
    </row>
    <row r="590" spans="1:10" s="486" customFormat="1" ht="16.5" customHeight="1" x14ac:dyDescent="0.2">
      <c r="A590" s="452"/>
      <c r="B590" s="510"/>
      <c r="C590" s="506"/>
      <c r="D590" s="506"/>
      <c r="E590" s="771"/>
      <c r="F590" s="770"/>
      <c r="G590" s="519"/>
      <c r="H590" s="513"/>
      <c r="I590" s="520"/>
      <c r="J590" s="457"/>
    </row>
    <row r="591" spans="1:10" s="486" customFormat="1" ht="16.5" customHeight="1" x14ac:dyDescent="0.2">
      <c r="A591" s="452"/>
      <c r="B591" s="505" t="s">
        <v>240</v>
      </c>
      <c r="C591" s="506"/>
      <c r="D591" s="507"/>
      <c r="E591" s="769">
        <v>90543.190000000017</v>
      </c>
      <c r="F591" s="768">
        <v>5.6780025110188426E-2</v>
      </c>
      <c r="G591" s="519"/>
      <c r="H591" s="513"/>
      <c r="I591" s="520"/>
      <c r="J591" s="457"/>
    </row>
    <row r="592" spans="1:10" s="486" customFormat="1" ht="16.5" hidden="1" customHeight="1" x14ac:dyDescent="0.2">
      <c r="A592" s="452"/>
      <c r="B592" s="514"/>
      <c r="C592" s="515"/>
      <c r="D592" s="758"/>
      <c r="E592" s="767"/>
      <c r="F592" s="766"/>
      <c r="G592" s="519"/>
      <c r="H592" s="513"/>
      <c r="I592" s="520"/>
      <c r="J592" s="457"/>
    </row>
    <row r="593" spans="1:10" s="486" customFormat="1" ht="16.5" hidden="1" customHeight="1" x14ac:dyDescent="0.2">
      <c r="A593" s="452"/>
      <c r="B593" s="514"/>
      <c r="C593" s="515"/>
      <c r="D593" s="758"/>
      <c r="E593" s="767"/>
      <c r="F593" s="766"/>
      <c r="G593" s="519"/>
      <c r="H593" s="513"/>
      <c r="I593" s="520"/>
      <c r="J593" s="457"/>
    </row>
    <row r="594" spans="1:10" s="486" customFormat="1" ht="16.5" hidden="1" customHeight="1" x14ac:dyDescent="0.2">
      <c r="A594" s="452"/>
      <c r="B594" s="514"/>
      <c r="C594" s="515"/>
      <c r="D594" s="758"/>
      <c r="E594" s="767"/>
      <c r="F594" s="766"/>
      <c r="G594" s="519"/>
      <c r="H594" s="513"/>
      <c r="I594" s="520"/>
      <c r="J594" s="457"/>
    </row>
    <row r="595" spans="1:10" s="486" customFormat="1" ht="16.5" customHeight="1" x14ac:dyDescent="0.2">
      <c r="A595" s="452"/>
      <c r="B595" s="514"/>
      <c r="C595" s="515"/>
      <c r="D595" s="758"/>
      <c r="E595" s="767"/>
      <c r="F595" s="766"/>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758"/>
      <c r="E597" s="767"/>
      <c r="F597" s="766"/>
      <c r="G597" s="519"/>
      <c r="H597" s="513"/>
      <c r="I597" s="520"/>
      <c r="J597" s="457"/>
    </row>
    <row r="598" spans="1:10" s="486" customFormat="1" ht="16.5" customHeight="1" x14ac:dyDescent="0.2">
      <c r="A598" s="452"/>
      <c r="B598" s="505" t="s">
        <v>19</v>
      </c>
      <c r="C598" s="521"/>
      <c r="D598" s="765"/>
      <c r="E598" s="769"/>
      <c r="F598" s="768"/>
      <c r="G598" s="519"/>
      <c r="H598" s="513"/>
      <c r="I598" s="520"/>
      <c r="J598" s="457"/>
    </row>
    <row r="599" spans="1:10" s="486" customFormat="1" ht="16.5" customHeight="1" x14ac:dyDescent="0.2">
      <c r="A599" s="452"/>
      <c r="B599" s="514"/>
      <c r="C599" s="515"/>
      <c r="D599" s="758"/>
      <c r="E599" s="767"/>
      <c r="F599" s="766"/>
      <c r="G599" s="519"/>
      <c r="H599" s="513"/>
      <c r="I599" s="520"/>
      <c r="J599" s="457"/>
    </row>
    <row r="600" spans="1:10" s="486" customFormat="1" ht="16.5" customHeight="1" x14ac:dyDescent="0.2">
      <c r="A600" s="452"/>
      <c r="B600" s="505" t="s">
        <v>44</v>
      </c>
      <c r="C600" s="521"/>
      <c r="D600" s="765"/>
      <c r="E600" s="769"/>
      <c r="F600" s="768"/>
      <c r="G600" s="519"/>
      <c r="H600" s="513"/>
      <c r="I600" s="520"/>
    </row>
    <row r="601" spans="1:10" s="486" customFormat="1" ht="16.5" customHeight="1" x14ac:dyDescent="0.2">
      <c r="A601" s="452"/>
      <c r="B601" s="514"/>
      <c r="C601" s="515"/>
      <c r="D601" s="758"/>
      <c r="E601" s="767"/>
      <c r="F601" s="766"/>
      <c r="G601" s="519"/>
      <c r="H601" s="513"/>
      <c r="I601" s="520"/>
      <c r="J601" s="457"/>
    </row>
    <row r="602" spans="1:10" s="486" customFormat="1" ht="16.5" customHeight="1" x14ac:dyDescent="0.2">
      <c r="A602" s="452"/>
      <c r="B602" s="523" t="s">
        <v>42</v>
      </c>
      <c r="C602" s="521"/>
      <c r="D602" s="765"/>
      <c r="E602" s="764"/>
      <c r="F602" s="763"/>
      <c r="G602" s="519"/>
      <c r="H602" s="513"/>
      <c r="I602" s="520"/>
    </row>
    <row r="603" spans="1:10" s="486" customFormat="1" ht="16.5" customHeight="1" x14ac:dyDescent="0.2">
      <c r="A603" s="452"/>
      <c r="B603" s="526" t="s">
        <v>83</v>
      </c>
      <c r="C603" s="515"/>
      <c r="D603" s="762"/>
      <c r="E603" s="568"/>
      <c r="F603" s="570"/>
      <c r="G603" s="540"/>
      <c r="H603" s="513"/>
      <c r="I603" s="520"/>
      <c r="J603" s="457"/>
    </row>
    <row r="604" spans="1:10" s="486" customFormat="1" ht="16.5" customHeight="1" x14ac:dyDescent="0.2">
      <c r="A604" s="452"/>
      <c r="B604" s="530" t="s">
        <v>84</v>
      </c>
      <c r="C604" s="531"/>
      <c r="D604" s="761"/>
      <c r="E604" s="760"/>
      <c r="F604" s="759"/>
      <c r="G604" s="468"/>
      <c r="H604" s="541"/>
      <c r="I604" s="520"/>
    </row>
    <row r="605" spans="1:10" s="486" customFormat="1" ht="16.5" customHeight="1" thickBot="1" x14ac:dyDescent="0.25">
      <c r="A605" s="452"/>
      <c r="B605" s="535"/>
      <c r="C605" s="515"/>
      <c r="D605" s="758"/>
      <c r="E605" s="757"/>
      <c r="F605" s="756"/>
      <c r="G605" s="468"/>
      <c r="H605" s="541"/>
      <c r="I605" s="520"/>
    </row>
    <row r="606" spans="1:10" ht="16.5" customHeight="1" thickBot="1" x14ac:dyDescent="0.25">
      <c r="B606" s="536" t="s">
        <v>168</v>
      </c>
      <c r="C606" s="537"/>
      <c r="D606" s="537"/>
      <c r="E606" s="755">
        <v>436173970.60057688</v>
      </c>
      <c r="F606" s="754">
        <v>7.2239263637251083E-2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79:D579"/>
    <mergeCell ref="B562:D562"/>
    <mergeCell ref="B564:D564"/>
    <mergeCell ref="B572:D572"/>
    <mergeCell ref="B525:D525"/>
    <mergeCell ref="B520:D520"/>
    <mergeCell ref="B549:D549"/>
    <mergeCell ref="B521:D521"/>
    <mergeCell ref="B532:D532"/>
    <mergeCell ref="B561:D561"/>
    <mergeCell ref="B506:C506"/>
    <mergeCell ref="B514:C514"/>
    <mergeCell ref="B535:D535"/>
    <mergeCell ref="B586:C586"/>
    <mergeCell ref="B477:C477"/>
    <mergeCell ref="B494:C494"/>
    <mergeCell ref="B507:C507"/>
    <mergeCell ref="B497:C497"/>
    <mergeCell ref="B478:C478"/>
    <mergeCell ref="B502:C502"/>
    <mergeCell ref="B505:C505"/>
    <mergeCell ref="B550:D550"/>
    <mergeCell ref="B508:C508"/>
    <mergeCell ref="B512:C512"/>
    <mergeCell ref="B500:C500"/>
    <mergeCell ref="B481:C481"/>
    <mergeCell ref="B498:C498"/>
    <mergeCell ref="B499:C499"/>
    <mergeCell ref="B490:C490"/>
    <mergeCell ref="B485:C485"/>
    <mergeCell ref="B495:C495"/>
    <mergeCell ref="B501:C501"/>
    <mergeCell ref="B484:C484"/>
    <mergeCell ref="B479:C479"/>
    <mergeCell ref="B496:C496"/>
    <mergeCell ref="B558:D558"/>
    <mergeCell ref="B533:D533"/>
    <mergeCell ref="B534:D534"/>
    <mergeCell ref="B543:D543"/>
    <mergeCell ref="B556:D556"/>
    <mergeCell ref="B480:C480"/>
    <mergeCell ref="B492:C492"/>
    <mergeCell ref="B491:C491"/>
    <mergeCell ref="B489:C489"/>
    <mergeCell ref="B493:C493"/>
    <mergeCell ref="B536:D536"/>
    <mergeCell ref="B511:C511"/>
    <mergeCell ref="B510:C510"/>
    <mergeCell ref="B519:C519"/>
    <mergeCell ref="B515:C515"/>
    <mergeCell ref="B513:C513"/>
    <mergeCell ref="B557:D557"/>
    <mergeCell ref="B509:C509"/>
    <mergeCell ref="B522:D522"/>
    <mergeCell ref="B523:D523"/>
    <mergeCell ref="B524:D524"/>
    <mergeCell ref="B548:D548"/>
    <mergeCell ref="B526:D526"/>
    <mergeCell ref="B531:D531"/>
    <mergeCell ref="B527:D527"/>
    <mergeCell ref="B537:D537"/>
    <mergeCell ref="B538:D538"/>
    <mergeCell ref="B541:D541"/>
    <mergeCell ref="B542:D542"/>
    <mergeCell ref="B539:D539"/>
    <mergeCell ref="B540:D540"/>
    <mergeCell ref="B544:D544"/>
    <mergeCell ref="B551:D551"/>
    <mergeCell ref="B552:D552"/>
    <mergeCell ref="B553:D553"/>
    <mergeCell ref="B563:D563"/>
    <mergeCell ref="B565:D565"/>
    <mergeCell ref="B545:D545"/>
    <mergeCell ref="B547:D547"/>
    <mergeCell ref="B570:D570"/>
    <mergeCell ref="B576:D576"/>
    <mergeCell ref="B566:D566"/>
    <mergeCell ref="B555:D555"/>
    <mergeCell ref="B560:D560"/>
    <mergeCell ref="B559:D559"/>
    <mergeCell ref="B580:D580"/>
    <mergeCell ref="B567:D567"/>
    <mergeCell ref="B578:D578"/>
    <mergeCell ref="B581:D581"/>
    <mergeCell ref="B568:D568"/>
    <mergeCell ref="B569:D569"/>
    <mergeCell ref="B571:D571"/>
    <mergeCell ref="B575:D575"/>
    <mergeCell ref="B577:D577"/>
    <mergeCell ref="B574:D574"/>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DE MARS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591680106.37</v>
      </c>
      <c r="E8" s="258"/>
      <c r="F8" s="239">
        <v>4.8242703223145167E-2</v>
      </c>
      <c r="G8" s="20"/>
    </row>
    <row r="9" spans="1:9" ht="15" hidden="1" customHeight="1" x14ac:dyDescent="0.2">
      <c r="B9" s="149" t="s">
        <v>335</v>
      </c>
      <c r="C9" s="68"/>
      <c r="D9" s="364"/>
      <c r="E9" s="258"/>
      <c r="F9" s="239"/>
      <c r="G9" s="20"/>
    </row>
    <row r="10" spans="1:9" ht="15" customHeight="1" x14ac:dyDescent="0.2">
      <c r="B10" s="149" t="s">
        <v>317</v>
      </c>
      <c r="C10" s="68"/>
      <c r="D10" s="364">
        <v>591680106.37</v>
      </c>
      <c r="E10" s="258"/>
      <c r="F10" s="239">
        <v>4.8242703223145167E-2</v>
      </c>
      <c r="G10" s="20"/>
    </row>
    <row r="11" spans="1:9" ht="24" hidden="1" customHeight="1" x14ac:dyDescent="0.2">
      <c r="B11" s="149" t="s">
        <v>336</v>
      </c>
      <c r="C11" s="68"/>
      <c r="D11" s="364">
        <v>22089098.74000001</v>
      </c>
      <c r="E11" s="258"/>
      <c r="F11" s="239">
        <v>2.1620221924936844E-2</v>
      </c>
      <c r="G11" s="20"/>
    </row>
    <row r="12" spans="1:9" ht="12.75" hidden="1" customHeight="1" x14ac:dyDescent="0.2">
      <c r="B12" s="149" t="s">
        <v>337</v>
      </c>
      <c r="C12" s="68"/>
      <c r="D12" s="364"/>
      <c r="E12" s="258"/>
      <c r="F12" s="239"/>
      <c r="G12" s="20"/>
    </row>
    <row r="13" spans="1:9" ht="13.5" customHeight="1" x14ac:dyDescent="0.2">
      <c r="B13" s="149" t="s">
        <v>318</v>
      </c>
      <c r="C13" s="68"/>
      <c r="D13" s="364">
        <v>22089098.74000001</v>
      </c>
      <c r="E13" s="258"/>
      <c r="F13" s="239">
        <v>2.1620221924936844E-2</v>
      </c>
      <c r="G13" s="20"/>
    </row>
    <row r="14" spans="1:9" ht="21.75" hidden="1" customHeight="1" x14ac:dyDescent="0.2">
      <c r="B14" s="149" t="s">
        <v>338</v>
      </c>
      <c r="C14" s="68"/>
      <c r="D14" s="364">
        <v>12853096.969999995</v>
      </c>
      <c r="E14" s="258"/>
      <c r="F14" s="239">
        <v>-4.6468770517946734E-3</v>
      </c>
      <c r="G14" s="20"/>
    </row>
    <row r="15" spans="1:9" ht="14.25" hidden="1" customHeight="1" x14ac:dyDescent="0.2">
      <c r="B15" s="149" t="s">
        <v>339</v>
      </c>
      <c r="C15" s="68"/>
      <c r="D15" s="365"/>
      <c r="E15" s="257"/>
      <c r="F15" s="239"/>
      <c r="G15" s="20"/>
    </row>
    <row r="16" spans="1:9" ht="16.5" customHeight="1" x14ac:dyDescent="0.2">
      <c r="B16" s="149" t="s">
        <v>319</v>
      </c>
      <c r="C16" s="68"/>
      <c r="D16" s="364">
        <v>12853096.969999995</v>
      </c>
      <c r="E16" s="258"/>
      <c r="F16" s="239">
        <v>-4.6468770517946734E-3</v>
      </c>
      <c r="G16" s="20"/>
    </row>
    <row r="17" spans="1:7" s="63" customFormat="1" ht="29.25" customHeight="1" x14ac:dyDescent="0.2">
      <c r="A17" s="61"/>
      <c r="B17" s="151" t="s">
        <v>17</v>
      </c>
      <c r="C17" s="152"/>
      <c r="D17" s="426">
        <v>626622302.08000004</v>
      </c>
      <c r="E17" s="397"/>
      <c r="F17" s="389">
        <v>4.614149591816874E-2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626622302.08000004</v>
      </c>
      <c r="E19" s="259"/>
      <c r="F19" s="260">
        <v>4.614149591816874E-2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9230450.629999999</v>
      </c>
      <c r="E21" s="259"/>
      <c r="F21" s="260">
        <v>-0.12243706519069586</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31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DE MARS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5640254.1200000001</v>
      </c>
      <c r="D10" s="290">
        <v>169447.72999999995</v>
      </c>
      <c r="E10" s="290">
        <v>5054.9900000000007</v>
      </c>
      <c r="F10" s="179">
        <v>-6.3264978568061458E-2</v>
      </c>
      <c r="G10" s="20"/>
      <c r="H10" s="5"/>
      <c r="I10" s="5"/>
    </row>
    <row r="11" spans="1:9" ht="10.5" customHeight="1" x14ac:dyDescent="0.2">
      <c r="B11" s="16" t="s">
        <v>100</v>
      </c>
      <c r="C11" s="289">
        <v>46241.049999999996</v>
      </c>
      <c r="D11" s="290"/>
      <c r="E11" s="290">
        <v>98</v>
      </c>
      <c r="F11" s="179">
        <v>-0.21427642942284442</v>
      </c>
      <c r="G11" s="20"/>
      <c r="H11" s="5"/>
      <c r="I11" s="5"/>
    </row>
    <row r="12" spans="1:9" ht="10.5" customHeight="1" x14ac:dyDescent="0.2">
      <c r="B12" s="16" t="s">
        <v>340</v>
      </c>
      <c r="C12" s="289">
        <v>316549.61</v>
      </c>
      <c r="D12" s="290">
        <v>14610.750000000002</v>
      </c>
      <c r="E12" s="290">
        <v>1.54</v>
      </c>
      <c r="F12" s="179">
        <v>-1.456325081274934E-2</v>
      </c>
      <c r="G12" s="20"/>
      <c r="H12" s="5"/>
      <c r="I12" s="5"/>
    </row>
    <row r="13" spans="1:9" ht="10.5" customHeight="1" x14ac:dyDescent="0.2">
      <c r="B13" s="340" t="s">
        <v>90</v>
      </c>
      <c r="C13" s="289">
        <v>312392.69999999995</v>
      </c>
      <c r="D13" s="290">
        <v>13631.44</v>
      </c>
      <c r="E13" s="290"/>
      <c r="F13" s="179">
        <v>-1.5234836988871181E-2</v>
      </c>
      <c r="G13" s="20"/>
      <c r="H13" s="5"/>
      <c r="I13" s="5"/>
    </row>
    <row r="14" spans="1:9" ht="10.5" customHeight="1" x14ac:dyDescent="0.2">
      <c r="B14" s="33" t="s">
        <v>304</v>
      </c>
      <c r="C14" s="289">
        <v>73381.36</v>
      </c>
      <c r="D14" s="290">
        <v>3859.15</v>
      </c>
      <c r="E14" s="290"/>
      <c r="F14" s="179">
        <v>4.6195862541706934E-2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c r="D16" s="290"/>
      <c r="E16" s="290"/>
      <c r="F16" s="179"/>
      <c r="G16" s="20"/>
      <c r="H16" s="5"/>
      <c r="I16" s="5"/>
    </row>
    <row r="17" spans="1:9" ht="10.5" customHeight="1" x14ac:dyDescent="0.2">
      <c r="B17" s="33" t="s">
        <v>307</v>
      </c>
      <c r="C17" s="289">
        <v>42334.369999999995</v>
      </c>
      <c r="D17" s="290">
        <v>1117.4300000000003</v>
      </c>
      <c r="E17" s="290"/>
      <c r="F17" s="179">
        <v>-0.2108064546497308</v>
      </c>
      <c r="G17" s="20"/>
      <c r="H17" s="5"/>
      <c r="I17" s="5"/>
    </row>
    <row r="18" spans="1:9" ht="10.5" customHeight="1" x14ac:dyDescent="0.2">
      <c r="B18" s="33" t="s">
        <v>308</v>
      </c>
      <c r="C18" s="289">
        <v>12791.220000000003</v>
      </c>
      <c r="D18" s="290">
        <v>25.150000000000002</v>
      </c>
      <c r="E18" s="290"/>
      <c r="F18" s="179">
        <v>-6.4114824134022474E-2</v>
      </c>
      <c r="G18" s="20"/>
      <c r="H18" s="5"/>
      <c r="I18" s="5"/>
    </row>
    <row r="19" spans="1:9" ht="10.5" customHeight="1" x14ac:dyDescent="0.2">
      <c r="B19" s="33" t="s">
        <v>309</v>
      </c>
      <c r="C19" s="289">
        <v>183885.74999999997</v>
      </c>
      <c r="D19" s="290">
        <v>8629.7100000000009</v>
      </c>
      <c r="E19" s="290"/>
      <c r="F19" s="179">
        <v>2.2869667127744187E-2</v>
      </c>
      <c r="G19" s="20"/>
      <c r="H19" s="5"/>
      <c r="I19" s="5"/>
    </row>
    <row r="20" spans="1:9" ht="10.5" customHeight="1" x14ac:dyDescent="0.2">
      <c r="B20" s="33" t="s">
        <v>89</v>
      </c>
      <c r="C20" s="289">
        <v>4156.9100000000008</v>
      </c>
      <c r="D20" s="290">
        <v>979.31</v>
      </c>
      <c r="E20" s="290">
        <v>1.54</v>
      </c>
      <c r="F20" s="179">
        <v>3.8669215296778026E-2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9600</v>
      </c>
      <c r="D23" s="290">
        <v>80</v>
      </c>
      <c r="E23" s="290">
        <v>160</v>
      </c>
      <c r="F23" s="179">
        <v>-0.16955017301038067</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73.600000000000009</v>
      </c>
      <c r="D25" s="290">
        <v>73.600000000000009</v>
      </c>
      <c r="E25" s="290"/>
      <c r="F25" s="179"/>
      <c r="G25" s="34"/>
      <c r="H25" s="5"/>
      <c r="I25" s="5"/>
    </row>
    <row r="26" spans="1:9" ht="10.5" customHeight="1" x14ac:dyDescent="0.2">
      <c r="B26" s="16" t="s">
        <v>381</v>
      </c>
      <c r="C26" s="289">
        <v>62371.86</v>
      </c>
      <c r="D26" s="290"/>
      <c r="E26" s="290">
        <v>50</v>
      </c>
      <c r="F26" s="179">
        <v>-0.12995348172831256</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720</v>
      </c>
      <c r="D34" s="290">
        <v>240</v>
      </c>
      <c r="E34" s="290"/>
      <c r="F34" s="179">
        <v>-8.9470061940811751E-3</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-202134</v>
      </c>
      <c r="D36" s="290">
        <v>-192</v>
      </c>
      <c r="E36" s="290">
        <v>-189</v>
      </c>
      <c r="F36" s="179">
        <v>-0.10826120331401046</v>
      </c>
      <c r="G36" s="36"/>
      <c r="H36" s="5"/>
    </row>
    <row r="37" spans="1:9" s="28" customFormat="1" ht="10.5" customHeight="1" x14ac:dyDescent="0.2">
      <c r="A37" s="24"/>
      <c r="B37" s="35" t="s">
        <v>101</v>
      </c>
      <c r="C37" s="291">
        <v>5873676.2400000002</v>
      </c>
      <c r="D37" s="292">
        <v>184260.07999999993</v>
      </c>
      <c r="E37" s="292">
        <v>5175.5300000000007</v>
      </c>
      <c r="F37" s="178">
        <v>-6.153639417950818E-2</v>
      </c>
      <c r="G37" s="36"/>
    </row>
    <row r="38" spans="1:9" s="28" customFormat="1" ht="24.75" customHeight="1" x14ac:dyDescent="0.2">
      <c r="A38" s="24"/>
      <c r="B38" s="31" t="s">
        <v>102</v>
      </c>
      <c r="C38" s="291"/>
      <c r="D38" s="292"/>
      <c r="E38" s="292"/>
      <c r="F38" s="178"/>
      <c r="G38" s="20"/>
    </row>
    <row r="39" spans="1:9" ht="10.5" customHeight="1" x14ac:dyDescent="0.2">
      <c r="B39" s="16" t="s">
        <v>104</v>
      </c>
      <c r="C39" s="289">
        <v>5246032.2999999989</v>
      </c>
      <c r="D39" s="290">
        <v>1976044.4199999995</v>
      </c>
      <c r="E39" s="290">
        <v>7429.7399999999989</v>
      </c>
      <c r="F39" s="179">
        <v>-3.9024607702530134E-2</v>
      </c>
      <c r="G39" s="34"/>
      <c r="H39" s="5"/>
      <c r="I39" s="5"/>
    </row>
    <row r="40" spans="1:9" ht="10.5" customHeight="1" x14ac:dyDescent="0.2">
      <c r="B40" s="33" t="s">
        <v>106</v>
      </c>
      <c r="C40" s="289">
        <v>5236656.6399999978</v>
      </c>
      <c r="D40" s="290">
        <v>1974174.8999999994</v>
      </c>
      <c r="E40" s="290">
        <v>7414.3899999999985</v>
      </c>
      <c r="F40" s="179">
        <v>-3.8683410195148205E-2</v>
      </c>
      <c r="G40" s="34"/>
      <c r="H40" s="5"/>
      <c r="I40" s="5"/>
    </row>
    <row r="41" spans="1:9" ht="10.5" customHeight="1" x14ac:dyDescent="0.2">
      <c r="B41" s="33" t="s">
        <v>304</v>
      </c>
      <c r="C41" s="289">
        <v>1243250.4899999995</v>
      </c>
      <c r="D41" s="290">
        <v>1186664.3399999996</v>
      </c>
      <c r="E41" s="290">
        <v>1663.5099999999998</v>
      </c>
      <c r="F41" s="179">
        <v>-1.0082819070267535E-2</v>
      </c>
      <c r="G41" s="34"/>
      <c r="H41" s="5"/>
      <c r="I41" s="5"/>
    </row>
    <row r="42" spans="1:9" ht="10.5" customHeight="1" x14ac:dyDescent="0.2">
      <c r="B42" s="33" t="s">
        <v>305</v>
      </c>
      <c r="C42" s="289">
        <v>313.5</v>
      </c>
      <c r="D42" s="290"/>
      <c r="E42" s="290"/>
      <c r="F42" s="179"/>
      <c r="G42" s="34"/>
      <c r="H42" s="5"/>
      <c r="I42" s="5"/>
    </row>
    <row r="43" spans="1:9" ht="10.5" customHeight="1" x14ac:dyDescent="0.2">
      <c r="B43" s="33" t="s">
        <v>306</v>
      </c>
      <c r="C43" s="289">
        <v>539375.9800000001</v>
      </c>
      <c r="D43" s="290">
        <v>535949.17000000004</v>
      </c>
      <c r="E43" s="290">
        <v>714.83999999999992</v>
      </c>
      <c r="F43" s="179">
        <v>3.1681748463603387E-2</v>
      </c>
      <c r="G43" s="34"/>
      <c r="H43" s="5"/>
      <c r="I43" s="5"/>
    </row>
    <row r="44" spans="1:9" ht="10.5" customHeight="1" x14ac:dyDescent="0.2">
      <c r="B44" s="33" t="s">
        <v>307</v>
      </c>
      <c r="C44" s="289">
        <v>412315.49999999971</v>
      </c>
      <c r="D44" s="290">
        <v>5809.73</v>
      </c>
      <c r="E44" s="290">
        <v>560.5</v>
      </c>
      <c r="F44" s="179">
        <v>-8.2824751749702274E-2</v>
      </c>
      <c r="G44" s="34"/>
      <c r="H44" s="5"/>
      <c r="I44" s="5"/>
    </row>
    <row r="45" spans="1:9" ht="10.5" customHeight="1" x14ac:dyDescent="0.2">
      <c r="B45" s="33" t="s">
        <v>308</v>
      </c>
      <c r="C45" s="289">
        <v>2514031.6599999988</v>
      </c>
      <c r="D45" s="290">
        <v>200210.49999999991</v>
      </c>
      <c r="E45" s="290">
        <v>4068.7699999999991</v>
      </c>
      <c r="F45" s="179">
        <v>-4.3807426290586315E-2</v>
      </c>
      <c r="G45" s="34"/>
      <c r="H45" s="5"/>
      <c r="I45" s="5"/>
    </row>
    <row r="46" spans="1:9" ht="10.5" customHeight="1" x14ac:dyDescent="0.2">
      <c r="B46" s="33" t="s">
        <v>309</v>
      </c>
      <c r="C46" s="289">
        <v>527369.51000000013</v>
      </c>
      <c r="D46" s="290">
        <v>45541.16</v>
      </c>
      <c r="E46" s="290">
        <v>406.77000000000004</v>
      </c>
      <c r="F46" s="179">
        <v>-0.10599266369815552</v>
      </c>
      <c r="G46" s="34"/>
      <c r="H46" s="5"/>
      <c r="I46" s="5"/>
    </row>
    <row r="47" spans="1:9" ht="10.5" customHeight="1" x14ac:dyDescent="0.2">
      <c r="B47" s="33" t="s">
        <v>105</v>
      </c>
      <c r="C47" s="289">
        <v>9375.659999999998</v>
      </c>
      <c r="D47" s="290">
        <v>1869.52</v>
      </c>
      <c r="E47" s="290">
        <v>15.35</v>
      </c>
      <c r="F47" s="179">
        <v>-0.19801103630209493</v>
      </c>
      <c r="G47" s="34"/>
      <c r="H47" s="5"/>
      <c r="I47" s="5"/>
    </row>
    <row r="48" spans="1:9" ht="10.5" customHeight="1" x14ac:dyDescent="0.2">
      <c r="B48" s="16" t="s">
        <v>22</v>
      </c>
      <c r="C48" s="289">
        <v>1920226.9699999995</v>
      </c>
      <c r="D48" s="290">
        <v>150179.14999999997</v>
      </c>
      <c r="E48" s="290">
        <v>1737.9</v>
      </c>
      <c r="F48" s="179">
        <v>-5.1017800989555218E-2</v>
      </c>
      <c r="G48" s="34"/>
      <c r="H48" s="5"/>
      <c r="I48" s="5"/>
    </row>
    <row r="49" spans="1:9" ht="10.5" customHeight="1" x14ac:dyDescent="0.2">
      <c r="B49" s="16" t="s">
        <v>107</v>
      </c>
      <c r="C49" s="289">
        <v>2397810.9099999992</v>
      </c>
      <c r="D49" s="290">
        <v>2397810.9099999992</v>
      </c>
      <c r="E49" s="290">
        <v>5086.83</v>
      </c>
      <c r="F49" s="179">
        <v>-1.3891770405372705E-2</v>
      </c>
      <c r="G49" s="34"/>
      <c r="H49" s="5"/>
      <c r="I49" s="5"/>
    </row>
    <row r="50" spans="1:9" ht="10.5" customHeight="1" x14ac:dyDescent="0.2">
      <c r="B50" s="33" t="s">
        <v>110</v>
      </c>
      <c r="C50" s="289">
        <v>477716.57999999984</v>
      </c>
      <c r="D50" s="290">
        <v>477716.57999999984</v>
      </c>
      <c r="E50" s="290">
        <v>1025.92</v>
      </c>
      <c r="F50" s="179">
        <v>-4.7404659622797274E-2</v>
      </c>
      <c r="G50" s="34"/>
      <c r="H50" s="5"/>
      <c r="I50" s="5"/>
    </row>
    <row r="51" spans="1:9" ht="10.5" customHeight="1" x14ac:dyDescent="0.2">
      <c r="B51" s="33" t="s">
        <v>109</v>
      </c>
      <c r="C51" s="289">
        <v>1915544.3299999994</v>
      </c>
      <c r="D51" s="290">
        <v>1915544.3299999994</v>
      </c>
      <c r="E51" s="290">
        <v>4060.9100000000003</v>
      </c>
      <c r="F51" s="179">
        <v>-3.825548995650796E-3</v>
      </c>
      <c r="G51" s="34"/>
      <c r="H51" s="5"/>
      <c r="I51" s="5"/>
    </row>
    <row r="52" spans="1:9" ht="10.5" customHeight="1" x14ac:dyDescent="0.2">
      <c r="B52" s="33" t="s">
        <v>112</v>
      </c>
      <c r="C52" s="289">
        <v>4550</v>
      </c>
      <c r="D52" s="290">
        <v>4550</v>
      </c>
      <c r="E52" s="290"/>
      <c r="F52" s="179">
        <v>-0.36805555555555558</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3155.6</v>
      </c>
      <c r="D56" s="290">
        <v>3155.6</v>
      </c>
      <c r="E56" s="290"/>
      <c r="F56" s="179">
        <v>-0.32079207920792085</v>
      </c>
      <c r="G56" s="34"/>
      <c r="H56" s="5"/>
      <c r="I56" s="5"/>
    </row>
    <row r="57" spans="1:9" ht="10.5" customHeight="1" x14ac:dyDescent="0.2">
      <c r="B57" s="16" t="s">
        <v>381</v>
      </c>
      <c r="C57" s="289">
        <v>24095.75</v>
      </c>
      <c r="D57" s="290"/>
      <c r="E57" s="290">
        <v>23</v>
      </c>
      <c r="F57" s="179">
        <v>0.13147047609030049</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1177.5999999999999</v>
      </c>
      <c r="D65" s="290"/>
      <c r="E65" s="290"/>
      <c r="F65" s="179">
        <v>-0.24512820512820521</v>
      </c>
      <c r="G65" s="20"/>
      <c r="H65" s="5"/>
    </row>
    <row r="66" spans="1:9" ht="10.5" customHeight="1" x14ac:dyDescent="0.2">
      <c r="B66" s="16" t="s">
        <v>100</v>
      </c>
      <c r="C66" s="289">
        <v>684.47</v>
      </c>
      <c r="D66" s="290"/>
      <c r="E66" s="290"/>
      <c r="F66" s="179">
        <v>-0.52135634466650815</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80</v>
      </c>
      <c r="D73" s="290">
        <v>80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-111391</v>
      </c>
      <c r="D75" s="290">
        <v>-1038</v>
      </c>
      <c r="E75" s="290">
        <v>-157</v>
      </c>
      <c r="F75" s="179">
        <v>-6.6944204786276051E-2</v>
      </c>
      <c r="G75" s="34"/>
      <c r="H75" s="5"/>
    </row>
    <row r="76" spans="1:9" ht="9" customHeight="1" x14ac:dyDescent="0.2">
      <c r="B76" s="35" t="s">
        <v>108</v>
      </c>
      <c r="C76" s="291">
        <v>9481902.5999999978</v>
      </c>
      <c r="D76" s="292">
        <v>4526232.0799999982</v>
      </c>
      <c r="E76" s="292">
        <v>14120.47</v>
      </c>
      <c r="F76" s="178">
        <v>-3.479007564829617E-2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7560481.0899999989</v>
      </c>
      <c r="D78" s="290">
        <v>319626.87999999995</v>
      </c>
      <c r="E78" s="290">
        <v>6792.8900000000012</v>
      </c>
      <c r="F78" s="179">
        <v>-6.0184460899481929E-2</v>
      </c>
      <c r="G78" s="34"/>
      <c r="H78" s="5"/>
      <c r="I78" s="5"/>
    </row>
    <row r="79" spans="1:9" ht="10.5" customHeight="1" x14ac:dyDescent="0.2">
      <c r="B79" s="16" t="s">
        <v>104</v>
      </c>
      <c r="C79" s="289">
        <v>5562581.9099999983</v>
      </c>
      <c r="D79" s="290">
        <v>1990655.1699999995</v>
      </c>
      <c r="E79" s="290">
        <v>7431.2799999999988</v>
      </c>
      <c r="F79" s="179">
        <v>-3.7665220003679556E-2</v>
      </c>
      <c r="G79" s="27"/>
      <c r="H79" s="5"/>
      <c r="I79" s="5"/>
    </row>
    <row r="80" spans="1:9" s="28" customFormat="1" ht="10.5" customHeight="1" x14ac:dyDescent="0.2">
      <c r="A80" s="24"/>
      <c r="B80" s="33" t="s">
        <v>106</v>
      </c>
      <c r="C80" s="289">
        <v>5549049.339999998</v>
      </c>
      <c r="D80" s="290">
        <v>1987806.3399999994</v>
      </c>
      <c r="E80" s="290">
        <v>7414.3899999999985</v>
      </c>
      <c r="F80" s="179">
        <v>-3.7393037887788805E-2</v>
      </c>
      <c r="G80" s="27"/>
      <c r="H80" s="5"/>
    </row>
    <row r="81" spans="1:9" s="28" customFormat="1" ht="10.5" customHeight="1" x14ac:dyDescent="0.2">
      <c r="A81" s="24"/>
      <c r="B81" s="33" t="s">
        <v>304</v>
      </c>
      <c r="C81" s="289">
        <v>1316631.8499999996</v>
      </c>
      <c r="D81" s="290">
        <v>1190523.4899999995</v>
      </c>
      <c r="E81" s="290">
        <v>1663.5099999999998</v>
      </c>
      <c r="F81" s="179">
        <v>-7.1059809995637213E-3</v>
      </c>
      <c r="G81" s="27"/>
      <c r="H81" s="5"/>
    </row>
    <row r="82" spans="1:9" s="28" customFormat="1" ht="10.5" customHeight="1" x14ac:dyDescent="0.2">
      <c r="A82" s="24"/>
      <c r="B82" s="33" t="s">
        <v>305</v>
      </c>
      <c r="C82" s="289">
        <v>313.5</v>
      </c>
      <c r="D82" s="290"/>
      <c r="E82" s="290"/>
      <c r="F82" s="179"/>
      <c r="G82" s="27"/>
      <c r="H82" s="5"/>
    </row>
    <row r="83" spans="1:9" s="28" customFormat="1" ht="10.5" customHeight="1" x14ac:dyDescent="0.2">
      <c r="A83" s="24"/>
      <c r="B83" s="33" t="s">
        <v>306</v>
      </c>
      <c r="C83" s="289">
        <v>539375.9800000001</v>
      </c>
      <c r="D83" s="290">
        <v>535949.17000000004</v>
      </c>
      <c r="E83" s="290">
        <v>714.83999999999992</v>
      </c>
      <c r="F83" s="179">
        <v>3.1681748463603387E-2</v>
      </c>
      <c r="G83" s="27"/>
      <c r="H83" s="5"/>
    </row>
    <row r="84" spans="1:9" s="28" customFormat="1" ht="10.5" customHeight="1" x14ac:dyDescent="0.2">
      <c r="A84" s="24"/>
      <c r="B84" s="33" t="s">
        <v>307</v>
      </c>
      <c r="C84" s="289">
        <v>454649.8699999997</v>
      </c>
      <c r="D84" s="290">
        <v>6927.16</v>
      </c>
      <c r="E84" s="290">
        <v>560.5</v>
      </c>
      <c r="F84" s="179">
        <v>-9.646819022596298E-2</v>
      </c>
      <c r="G84" s="27"/>
      <c r="H84" s="5"/>
    </row>
    <row r="85" spans="1:9" s="28" customFormat="1" ht="10.5" customHeight="1" x14ac:dyDescent="0.2">
      <c r="A85" s="24"/>
      <c r="B85" s="33" t="s">
        <v>308</v>
      </c>
      <c r="C85" s="289">
        <v>2526822.8799999985</v>
      </c>
      <c r="D85" s="290">
        <v>200235.64999999991</v>
      </c>
      <c r="E85" s="290">
        <v>4068.7699999999991</v>
      </c>
      <c r="F85" s="179">
        <v>-4.3912444967383668E-2</v>
      </c>
      <c r="G85" s="27"/>
      <c r="H85" s="5"/>
    </row>
    <row r="86" spans="1:9" s="28" customFormat="1" ht="10.5" customHeight="1" x14ac:dyDescent="0.2">
      <c r="A86" s="24"/>
      <c r="B86" s="33" t="s">
        <v>309</v>
      </c>
      <c r="C86" s="289">
        <v>711255.26000000024</v>
      </c>
      <c r="D86" s="290">
        <v>54170.87</v>
      </c>
      <c r="E86" s="290">
        <v>406.77000000000004</v>
      </c>
      <c r="F86" s="179">
        <v>-7.5893796380937073E-2</v>
      </c>
      <c r="G86" s="34"/>
      <c r="H86" s="5"/>
    </row>
    <row r="87" spans="1:9" ht="10.5" customHeight="1" x14ac:dyDescent="0.2">
      <c r="B87" s="33" t="s">
        <v>105</v>
      </c>
      <c r="C87" s="289">
        <v>13532.569999999998</v>
      </c>
      <c r="D87" s="290">
        <v>2848.83</v>
      </c>
      <c r="E87" s="290">
        <v>16.89</v>
      </c>
      <c r="F87" s="179">
        <v>-0.1376497037468476</v>
      </c>
      <c r="G87" s="34"/>
      <c r="H87" s="5"/>
      <c r="I87" s="5"/>
    </row>
    <row r="88" spans="1:9" ht="10.5" customHeight="1" x14ac:dyDescent="0.2">
      <c r="B88" s="16" t="s">
        <v>100</v>
      </c>
      <c r="C88" s="289">
        <v>46925.52</v>
      </c>
      <c r="D88" s="290"/>
      <c r="E88" s="290">
        <v>98</v>
      </c>
      <c r="F88" s="179">
        <v>-0.22156108409253439</v>
      </c>
      <c r="G88" s="34"/>
      <c r="H88" s="5"/>
      <c r="I88" s="5"/>
    </row>
    <row r="89" spans="1:9" ht="10.5" customHeight="1" x14ac:dyDescent="0.2">
      <c r="B89" s="16" t="s">
        <v>107</v>
      </c>
      <c r="C89" s="289">
        <v>2397810.9099999992</v>
      </c>
      <c r="D89" s="290">
        <v>2397810.9099999992</v>
      </c>
      <c r="E89" s="290">
        <v>5086.83</v>
      </c>
      <c r="F89" s="179">
        <v>-1.3891770405372705E-2</v>
      </c>
      <c r="G89" s="27"/>
      <c r="H89" s="5"/>
      <c r="I89" s="5"/>
    </row>
    <row r="90" spans="1:9" s="28" customFormat="1" ht="10.5" customHeight="1" x14ac:dyDescent="0.2">
      <c r="A90" s="24"/>
      <c r="B90" s="33" t="s">
        <v>110</v>
      </c>
      <c r="C90" s="289">
        <v>477716.57999999984</v>
      </c>
      <c r="D90" s="290">
        <v>477716.57999999984</v>
      </c>
      <c r="E90" s="290">
        <v>1025.92</v>
      </c>
      <c r="F90" s="179">
        <v>-4.7404659622797274E-2</v>
      </c>
      <c r="G90" s="34"/>
      <c r="H90" s="5"/>
    </row>
    <row r="91" spans="1:9" ht="10.5" customHeight="1" x14ac:dyDescent="0.2">
      <c r="B91" s="33" t="s">
        <v>109</v>
      </c>
      <c r="C91" s="289">
        <v>1915544.3299999994</v>
      </c>
      <c r="D91" s="290">
        <v>1915544.3299999994</v>
      </c>
      <c r="E91" s="290">
        <v>4060.9100000000003</v>
      </c>
      <c r="F91" s="179">
        <v>-3.825548995650796E-3</v>
      </c>
      <c r="G91" s="34"/>
      <c r="H91" s="5"/>
      <c r="I91" s="5"/>
    </row>
    <row r="92" spans="1:9" ht="10.5" customHeight="1" x14ac:dyDescent="0.2">
      <c r="B92" s="33" t="s">
        <v>112</v>
      </c>
      <c r="C92" s="289">
        <v>4550</v>
      </c>
      <c r="D92" s="290">
        <v>4550</v>
      </c>
      <c r="E92" s="290"/>
      <c r="F92" s="179">
        <v>-0.36805555555555558</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3229.2</v>
      </c>
      <c r="D97" s="290">
        <v>3229.2</v>
      </c>
      <c r="E97" s="290"/>
      <c r="F97" s="179">
        <v>-0.34146341463414642</v>
      </c>
      <c r="G97" s="34"/>
      <c r="H97" s="5"/>
      <c r="I97" s="5"/>
    </row>
    <row r="98" spans="1:9" ht="10.5" customHeight="1" x14ac:dyDescent="0.2">
      <c r="B98" s="16" t="s">
        <v>381</v>
      </c>
      <c r="C98" s="289">
        <v>86467.61</v>
      </c>
      <c r="D98" s="290"/>
      <c r="E98" s="290">
        <v>73</v>
      </c>
      <c r="F98" s="179">
        <v>-7.0079966514640546E-2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10777.6</v>
      </c>
      <c r="D103" s="290">
        <v>80</v>
      </c>
      <c r="E103" s="290">
        <v>160</v>
      </c>
      <c r="F103" s="179">
        <v>-0.1785365853658536</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800</v>
      </c>
      <c r="D113" s="290">
        <v>320</v>
      </c>
      <c r="E113" s="290"/>
      <c r="F113" s="179">
        <v>0.10116999311768748</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-313525</v>
      </c>
      <c r="D115" s="290">
        <v>-1230</v>
      </c>
      <c r="E115" s="290">
        <v>-346</v>
      </c>
      <c r="F115" s="179">
        <v>-9.4007634580430377E-2</v>
      </c>
      <c r="G115" s="36"/>
      <c r="H115" s="5"/>
    </row>
    <row r="116" spans="1:9" s="28" customFormat="1" ht="10.5" customHeight="1" x14ac:dyDescent="0.2">
      <c r="A116" s="24"/>
      <c r="B116" s="29" t="s">
        <v>113</v>
      </c>
      <c r="C116" s="291">
        <v>15355578.839999996</v>
      </c>
      <c r="D116" s="292">
        <v>4710492.1599999992</v>
      </c>
      <c r="E116" s="292">
        <v>19296</v>
      </c>
      <c r="F116" s="178">
        <v>-4.5198938415901724E-2</v>
      </c>
      <c r="G116" s="34"/>
    </row>
    <row r="117" spans="1:9" ht="18" customHeight="1" x14ac:dyDescent="0.2">
      <c r="B117" s="31" t="s">
        <v>122</v>
      </c>
      <c r="C117" s="30"/>
      <c r="D117" s="222"/>
      <c r="E117" s="222"/>
      <c r="F117" s="179"/>
      <c r="G117" s="34"/>
      <c r="H117" s="5"/>
      <c r="I117" s="5"/>
    </row>
    <row r="118" spans="1:9" ht="10.5" customHeight="1" x14ac:dyDescent="0.2">
      <c r="B118" s="16" t="s">
        <v>123</v>
      </c>
      <c r="C118" s="30">
        <v>380.98</v>
      </c>
      <c r="D118" s="222"/>
      <c r="E118" s="222"/>
      <c r="F118" s="179">
        <v>0.13386904761904761</v>
      </c>
      <c r="G118" s="34"/>
      <c r="H118" s="5"/>
      <c r="I118" s="5"/>
    </row>
    <row r="119" spans="1:9" ht="10.5" customHeight="1" x14ac:dyDescent="0.2">
      <c r="B119" s="16" t="s">
        <v>100</v>
      </c>
      <c r="C119" s="30">
        <v>241.60000000000002</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530.3900000000001</v>
      </c>
      <c r="D124" s="224"/>
      <c r="E124" s="224"/>
      <c r="F124" s="187">
        <v>0.16084482381265075</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DE MARS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7482.4499999999989</v>
      </c>
      <c r="D139" s="290"/>
      <c r="E139" s="290">
        <v>65.5</v>
      </c>
      <c r="F139" s="179">
        <v>-0.27964290459163954</v>
      </c>
      <c r="G139" s="36"/>
      <c r="H139" s="5"/>
    </row>
    <row r="140" spans="1:9" s="28" customFormat="1" ht="10.5" customHeight="1" x14ac:dyDescent="0.2">
      <c r="A140" s="24"/>
      <c r="B140" s="16" t="s">
        <v>117</v>
      </c>
      <c r="C140" s="289">
        <v>9310.5400000000009</v>
      </c>
      <c r="D140" s="290"/>
      <c r="E140" s="290">
        <v>210</v>
      </c>
      <c r="F140" s="179">
        <v>-0.17336709517091475</v>
      </c>
      <c r="G140" s="36"/>
      <c r="H140" s="5"/>
    </row>
    <row r="141" spans="1:9" s="28" customFormat="1" ht="10.5" customHeight="1" x14ac:dyDescent="0.2">
      <c r="A141" s="24"/>
      <c r="B141" s="16" t="s">
        <v>118</v>
      </c>
      <c r="C141" s="289"/>
      <c r="D141" s="290"/>
      <c r="E141" s="290"/>
      <c r="F141" s="179"/>
      <c r="G141" s="36"/>
      <c r="H141" s="5"/>
    </row>
    <row r="142" spans="1:9" s="28" customFormat="1" ht="10.5" customHeight="1" x14ac:dyDescent="0.2">
      <c r="A142" s="24"/>
      <c r="B142" s="16" t="s">
        <v>166</v>
      </c>
      <c r="C142" s="289">
        <v>1535.3000000000006</v>
      </c>
      <c r="D142" s="290"/>
      <c r="E142" s="290">
        <v>15.96</v>
      </c>
      <c r="F142" s="179">
        <v>-0.24589745226996984</v>
      </c>
      <c r="G142" s="36"/>
      <c r="H142" s="5"/>
    </row>
    <row r="143" spans="1:9" s="28" customFormat="1" ht="10.5" customHeight="1" x14ac:dyDescent="0.2">
      <c r="A143" s="24"/>
      <c r="B143" s="16" t="s">
        <v>22</v>
      </c>
      <c r="C143" s="289">
        <v>1518</v>
      </c>
      <c r="D143" s="290"/>
      <c r="E143" s="290"/>
      <c r="F143" s="179">
        <v>-6.0178306092124823E-2</v>
      </c>
      <c r="G143" s="36"/>
      <c r="H143" s="5"/>
    </row>
    <row r="144" spans="1:9" s="28" customFormat="1" ht="10.5" customHeight="1" x14ac:dyDescent="0.2">
      <c r="A144" s="24"/>
      <c r="B144" s="16" t="s">
        <v>115</v>
      </c>
      <c r="C144" s="289">
        <v>1143.03</v>
      </c>
      <c r="D144" s="290">
        <v>433.79</v>
      </c>
      <c r="E144" s="290"/>
      <c r="F144" s="179">
        <v>0.11807457547538913</v>
      </c>
      <c r="G144" s="36"/>
      <c r="H144" s="5"/>
    </row>
    <row r="145" spans="1:8" s="28" customFormat="1" ht="10.5" customHeight="1" x14ac:dyDescent="0.2">
      <c r="A145" s="24"/>
      <c r="B145" s="16" t="s">
        <v>114</v>
      </c>
      <c r="C145" s="289">
        <v>172.8</v>
      </c>
      <c r="D145" s="290"/>
      <c r="E145" s="290"/>
      <c r="F145" s="179">
        <v>-0.2768361581920904</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30</v>
      </c>
      <c r="D149" s="290"/>
      <c r="E149" s="290"/>
      <c r="F149" s="179">
        <v>0</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21192.12</v>
      </c>
      <c r="D153" s="292">
        <v>433.79</v>
      </c>
      <c r="E153" s="292">
        <v>291.45999999999998</v>
      </c>
      <c r="F153" s="178">
        <v>-0.20884334313313746</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299953.47999999992</v>
      </c>
      <c r="D155" s="290"/>
      <c r="E155" s="290">
        <v>106</v>
      </c>
      <c r="F155" s="179">
        <v>0.16656227555993031</v>
      </c>
      <c r="G155" s="36"/>
      <c r="H155" s="5"/>
    </row>
    <row r="156" spans="1:8" s="28" customFormat="1" ht="10.5" customHeight="1" x14ac:dyDescent="0.2">
      <c r="A156" s="24"/>
      <c r="B156" s="16" t="s">
        <v>104</v>
      </c>
      <c r="C156" s="289">
        <v>82639.209999999992</v>
      </c>
      <c r="D156" s="290"/>
      <c r="E156" s="290"/>
      <c r="F156" s="179">
        <v>4.5352595463020062E-2</v>
      </c>
      <c r="G156" s="36"/>
      <c r="H156" s="5"/>
    </row>
    <row r="157" spans="1:8" s="28" customFormat="1" ht="10.5" customHeight="1" x14ac:dyDescent="0.2">
      <c r="A157" s="24"/>
      <c r="B157" s="33" t="s">
        <v>106</v>
      </c>
      <c r="C157" s="289">
        <v>81297.2</v>
      </c>
      <c r="D157" s="290"/>
      <c r="E157" s="290"/>
      <c r="F157" s="179">
        <v>6.1837373678796048E-2</v>
      </c>
      <c r="G157" s="36"/>
      <c r="H157" s="5"/>
    </row>
    <row r="158" spans="1:8" s="28" customFormat="1" ht="10.5" customHeight="1" x14ac:dyDescent="0.2">
      <c r="A158" s="24"/>
      <c r="B158" s="33" t="s">
        <v>304</v>
      </c>
      <c r="C158" s="289">
        <v>20015.440000000002</v>
      </c>
      <c r="D158" s="290"/>
      <c r="E158" s="290"/>
      <c r="F158" s="179"/>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305.01</v>
      </c>
      <c r="D160" s="290"/>
      <c r="E160" s="290"/>
      <c r="F160" s="179"/>
      <c r="G160" s="36"/>
      <c r="H160" s="5"/>
    </row>
    <row r="161" spans="1:9" s="28" customFormat="1" ht="10.5" customHeight="1" x14ac:dyDescent="0.2">
      <c r="A161" s="24"/>
      <c r="B161" s="33" t="s">
        <v>307</v>
      </c>
      <c r="C161" s="289">
        <v>8881.0999999999985</v>
      </c>
      <c r="D161" s="290"/>
      <c r="E161" s="290"/>
      <c r="F161" s="179">
        <v>6.0541286726246701E-2</v>
      </c>
      <c r="G161" s="36"/>
      <c r="H161" s="5"/>
    </row>
    <row r="162" spans="1:9" s="28" customFormat="1" ht="10.5" customHeight="1" x14ac:dyDescent="0.2">
      <c r="A162" s="24"/>
      <c r="B162" s="33" t="s">
        <v>308</v>
      </c>
      <c r="C162" s="289">
        <v>29054.809999999994</v>
      </c>
      <c r="D162" s="290"/>
      <c r="E162" s="290"/>
      <c r="F162" s="179">
        <v>6.1027269546875429E-2</v>
      </c>
      <c r="G162" s="36"/>
      <c r="H162" s="5"/>
    </row>
    <row r="163" spans="1:9" s="28" customFormat="1" ht="10.5" customHeight="1" x14ac:dyDescent="0.2">
      <c r="A163" s="24"/>
      <c r="B163" s="33" t="s">
        <v>309</v>
      </c>
      <c r="C163" s="289">
        <v>23040.84</v>
      </c>
      <c r="D163" s="290"/>
      <c r="E163" s="290"/>
      <c r="F163" s="179">
        <v>-0.20317115252733198</v>
      </c>
      <c r="G163" s="34"/>
      <c r="H163" s="5"/>
    </row>
    <row r="164" spans="1:9" ht="10.5" customHeight="1" x14ac:dyDescent="0.2">
      <c r="B164" s="33" t="s">
        <v>105</v>
      </c>
      <c r="C164" s="289">
        <v>1342.01</v>
      </c>
      <c r="D164" s="290"/>
      <c r="E164" s="290"/>
      <c r="F164" s="179">
        <v>-0.46128896292876787</v>
      </c>
      <c r="G164" s="34"/>
      <c r="H164" s="5"/>
      <c r="I164" s="5"/>
    </row>
    <row r="165" spans="1:9" ht="10.5" customHeight="1" x14ac:dyDescent="0.2">
      <c r="B165" s="16" t="s">
        <v>116</v>
      </c>
      <c r="C165" s="289">
        <v>1256</v>
      </c>
      <c r="D165" s="290"/>
      <c r="E165" s="290"/>
      <c r="F165" s="179"/>
      <c r="G165" s="34"/>
      <c r="H165" s="5"/>
      <c r="I165" s="5"/>
    </row>
    <row r="166" spans="1:9" ht="10.5" customHeight="1" x14ac:dyDescent="0.2">
      <c r="B166" s="16" t="s">
        <v>117</v>
      </c>
      <c r="C166" s="289">
        <v>4626.12</v>
      </c>
      <c r="D166" s="290"/>
      <c r="E166" s="290"/>
      <c r="F166" s="179">
        <v>-2.3097877732024097E-2</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359.39</v>
      </c>
      <c r="D168" s="290"/>
      <c r="E168" s="290"/>
      <c r="F168" s="179"/>
      <c r="G168" s="36"/>
      <c r="H168" s="5"/>
    </row>
    <row r="169" spans="1:9" s="28" customFormat="1" ht="10.5" customHeight="1" x14ac:dyDescent="0.2">
      <c r="A169" s="24"/>
      <c r="B169" s="16" t="s">
        <v>114</v>
      </c>
      <c r="C169" s="289"/>
      <c r="D169" s="290"/>
      <c r="E169" s="290"/>
      <c r="F169" s="179"/>
      <c r="G169" s="20"/>
      <c r="H169" s="5"/>
    </row>
    <row r="170" spans="1:9" ht="10.5" customHeight="1" x14ac:dyDescent="0.2">
      <c r="B170" s="16" t="s">
        <v>95</v>
      </c>
      <c r="C170" s="289">
        <v>565.79999999999995</v>
      </c>
      <c r="D170" s="290"/>
      <c r="E170" s="290"/>
      <c r="F170" s="179">
        <v>-0.45333333333333337</v>
      </c>
      <c r="G170" s="20"/>
      <c r="H170" s="5"/>
      <c r="I170" s="5"/>
    </row>
    <row r="171" spans="1:9" ht="10.5" customHeight="1" x14ac:dyDescent="0.2">
      <c r="B171" s="16" t="s">
        <v>381</v>
      </c>
      <c r="C171" s="289">
        <v>1780.32</v>
      </c>
      <c r="D171" s="290"/>
      <c r="E171" s="290">
        <v>25</v>
      </c>
      <c r="F171" s="179">
        <v>0.12996014115616039</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317.5</v>
      </c>
      <c r="D177" s="290"/>
      <c r="E177" s="290"/>
      <c r="F177" s="179">
        <v>-6.6176470588235281E-2</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84</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1000</v>
      </c>
      <c r="D191" s="296"/>
      <c r="E191" s="296"/>
      <c r="F191" s="190"/>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428</v>
      </c>
      <c r="D199" s="296"/>
      <c r="E199" s="296"/>
      <c r="F199" s="190">
        <v>-0.23571428571428577</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-10186</v>
      </c>
      <c r="D201" s="296"/>
      <c r="E201" s="296">
        <v>-5</v>
      </c>
      <c r="F201" s="190">
        <v>2.1050521251002374E-2</v>
      </c>
      <c r="G201" s="47"/>
      <c r="H201" s="5"/>
    </row>
    <row r="202" spans="1:9" s="28" customFormat="1" ht="11.25" customHeight="1" x14ac:dyDescent="0.2">
      <c r="A202" s="24"/>
      <c r="B202" s="35" t="s">
        <v>245</v>
      </c>
      <c r="C202" s="297">
        <v>382823.81999999995</v>
      </c>
      <c r="D202" s="298"/>
      <c r="E202" s="298">
        <v>126</v>
      </c>
      <c r="F202" s="180">
        <v>0.11081842550879295</v>
      </c>
      <c r="G202" s="47"/>
    </row>
    <row r="203" spans="1:9" ht="10.5" customHeight="1" x14ac:dyDescent="0.2">
      <c r="B203" s="31" t="s">
        <v>278</v>
      </c>
      <c r="C203" s="297"/>
      <c r="D203" s="298"/>
      <c r="E203" s="298"/>
      <c r="F203" s="180"/>
      <c r="G203" s="47"/>
      <c r="H203" s="5"/>
      <c r="I203" s="5"/>
    </row>
    <row r="204" spans="1:9" ht="10.5" customHeight="1" x14ac:dyDescent="0.2">
      <c r="B204" s="16" t="s">
        <v>22</v>
      </c>
      <c r="C204" s="295">
        <v>7861952.5699999984</v>
      </c>
      <c r="D204" s="296">
        <v>319626.87999999995</v>
      </c>
      <c r="E204" s="296">
        <v>6898.8900000000012</v>
      </c>
      <c r="F204" s="190">
        <v>-5.3162928079250715E-2</v>
      </c>
      <c r="G204" s="47"/>
      <c r="H204" s="5"/>
      <c r="I204" s="5"/>
    </row>
    <row r="205" spans="1:9" ht="10.5" customHeight="1" x14ac:dyDescent="0.2">
      <c r="B205" s="16" t="s">
        <v>104</v>
      </c>
      <c r="C205" s="295">
        <v>5646664.2299999986</v>
      </c>
      <c r="D205" s="296">
        <v>1990655.1699999995</v>
      </c>
      <c r="E205" s="296">
        <v>7447.2399999999989</v>
      </c>
      <c r="F205" s="190">
        <v>-3.6649357994904763E-2</v>
      </c>
      <c r="G205" s="47"/>
      <c r="H205" s="5"/>
      <c r="I205" s="5"/>
    </row>
    <row r="206" spans="1:9" ht="10.5" customHeight="1" x14ac:dyDescent="0.2">
      <c r="B206" s="33" t="s">
        <v>106</v>
      </c>
      <c r="C206" s="295">
        <v>5630346.5399999982</v>
      </c>
      <c r="D206" s="296">
        <v>1987806.3399999994</v>
      </c>
      <c r="E206" s="296">
        <v>7414.3899999999985</v>
      </c>
      <c r="F206" s="190">
        <v>-3.6092381253304717E-2</v>
      </c>
      <c r="G206" s="47"/>
      <c r="H206" s="5"/>
      <c r="I206" s="5"/>
    </row>
    <row r="207" spans="1:9" ht="10.5" customHeight="1" x14ac:dyDescent="0.2">
      <c r="B207" s="33" t="s">
        <v>304</v>
      </c>
      <c r="C207" s="295">
        <v>1336647.2899999996</v>
      </c>
      <c r="D207" s="296">
        <v>1190523.4899999995</v>
      </c>
      <c r="E207" s="296">
        <v>1663.5099999999998</v>
      </c>
      <c r="F207" s="190">
        <v>8.1643095850059133E-4</v>
      </c>
      <c r="G207" s="47"/>
      <c r="H207" s="5"/>
      <c r="I207" s="5"/>
    </row>
    <row r="208" spans="1:9" ht="10.5" customHeight="1" x14ac:dyDescent="0.2">
      <c r="B208" s="33" t="s">
        <v>305</v>
      </c>
      <c r="C208" s="295">
        <v>313.5</v>
      </c>
      <c r="D208" s="296"/>
      <c r="E208" s="296"/>
      <c r="F208" s="190"/>
      <c r="G208" s="47"/>
      <c r="H208" s="5"/>
      <c r="I208" s="5"/>
    </row>
    <row r="209" spans="2:9" ht="10.5" customHeight="1" x14ac:dyDescent="0.2">
      <c r="B209" s="33" t="s">
        <v>306</v>
      </c>
      <c r="C209" s="295">
        <v>539680.99</v>
      </c>
      <c r="D209" s="296">
        <v>535949.17000000004</v>
      </c>
      <c r="E209" s="296">
        <v>714.83999999999992</v>
      </c>
      <c r="F209" s="190">
        <v>2.7573214790454825E-2</v>
      </c>
      <c r="G209" s="47"/>
      <c r="H209" s="5"/>
      <c r="I209" s="5"/>
    </row>
    <row r="210" spans="2:9" ht="10.5" customHeight="1" x14ac:dyDescent="0.2">
      <c r="B210" s="33" t="s">
        <v>307</v>
      </c>
      <c r="C210" s="295">
        <v>463530.96999999968</v>
      </c>
      <c r="D210" s="296">
        <v>6927.16</v>
      </c>
      <c r="E210" s="296">
        <v>560.5</v>
      </c>
      <c r="F210" s="190">
        <v>-9.3898011204810228E-2</v>
      </c>
      <c r="G210" s="47"/>
      <c r="H210" s="5"/>
      <c r="I210" s="5"/>
    </row>
    <row r="211" spans="2:9" ht="10.5" customHeight="1" x14ac:dyDescent="0.2">
      <c r="B211" s="33" t="s">
        <v>308</v>
      </c>
      <c r="C211" s="295">
        <v>2555877.6899999985</v>
      </c>
      <c r="D211" s="296">
        <v>200235.64999999991</v>
      </c>
      <c r="E211" s="296">
        <v>4068.7699999999991</v>
      </c>
      <c r="F211" s="190">
        <v>-4.2836283265082153E-2</v>
      </c>
      <c r="G211" s="47"/>
      <c r="H211" s="5"/>
      <c r="I211" s="5"/>
    </row>
    <row r="212" spans="2:9" ht="10.5" customHeight="1" x14ac:dyDescent="0.2">
      <c r="B212" s="33" t="s">
        <v>309</v>
      </c>
      <c r="C212" s="295">
        <v>734296.10000000021</v>
      </c>
      <c r="D212" s="296">
        <v>54170.87</v>
      </c>
      <c r="E212" s="296">
        <v>406.77000000000004</v>
      </c>
      <c r="F212" s="190">
        <v>-8.050234115640531E-2</v>
      </c>
      <c r="G212" s="47"/>
      <c r="H212" s="5"/>
      <c r="I212" s="5"/>
    </row>
    <row r="213" spans="2:9" ht="10.5" customHeight="1" x14ac:dyDescent="0.2">
      <c r="B213" s="33" t="s">
        <v>105</v>
      </c>
      <c r="C213" s="295">
        <v>16317.689999999999</v>
      </c>
      <c r="D213" s="296">
        <v>2848.83</v>
      </c>
      <c r="E213" s="296">
        <v>32.85</v>
      </c>
      <c r="F213" s="190">
        <v>-0.19679173287181728</v>
      </c>
      <c r="G213" s="47"/>
      <c r="H213" s="5"/>
      <c r="I213" s="5"/>
    </row>
    <row r="214" spans="2:9" ht="10.5" customHeight="1" x14ac:dyDescent="0.2">
      <c r="B214" s="16" t="s">
        <v>116</v>
      </c>
      <c r="C214" s="295">
        <v>8738.4499999999989</v>
      </c>
      <c r="D214" s="296"/>
      <c r="E214" s="296">
        <v>65.5</v>
      </c>
      <c r="F214" s="190">
        <v>-0.48751580537629136</v>
      </c>
      <c r="G214" s="47"/>
      <c r="H214" s="5"/>
      <c r="I214" s="5"/>
    </row>
    <row r="215" spans="2:9" ht="10.5" customHeight="1" x14ac:dyDescent="0.2">
      <c r="B215" s="16" t="s">
        <v>117</v>
      </c>
      <c r="C215" s="295">
        <v>13936.66</v>
      </c>
      <c r="D215" s="296"/>
      <c r="E215" s="296">
        <v>210</v>
      </c>
      <c r="F215" s="190">
        <v>-0.12888851663665379</v>
      </c>
      <c r="G215" s="47"/>
      <c r="H215" s="5"/>
      <c r="I215" s="5"/>
    </row>
    <row r="216" spans="2:9" ht="10.5" customHeight="1" x14ac:dyDescent="0.2">
      <c r="B216" s="16" t="s">
        <v>118</v>
      </c>
      <c r="C216" s="295"/>
      <c r="D216" s="296"/>
      <c r="E216" s="296"/>
      <c r="F216" s="190"/>
      <c r="G216" s="47"/>
      <c r="H216" s="5"/>
      <c r="I216" s="5"/>
    </row>
    <row r="217" spans="2:9" ht="10.5" customHeight="1" x14ac:dyDescent="0.2">
      <c r="B217" s="16" t="s">
        <v>100</v>
      </c>
      <c r="C217" s="295">
        <v>47484.619999999995</v>
      </c>
      <c r="D217" s="296"/>
      <c r="E217" s="296">
        <v>98</v>
      </c>
      <c r="F217" s="190">
        <v>-0.21702711299254018</v>
      </c>
      <c r="G217" s="20"/>
      <c r="H217" s="5"/>
      <c r="I217" s="5"/>
    </row>
    <row r="218" spans="2:9" ht="10.5" customHeight="1" x14ac:dyDescent="0.2">
      <c r="B218" s="16" t="s">
        <v>107</v>
      </c>
      <c r="C218" s="295">
        <v>2397810.9099999992</v>
      </c>
      <c r="D218" s="296">
        <v>2397810.9099999992</v>
      </c>
      <c r="E218" s="296">
        <v>5086.83</v>
      </c>
      <c r="F218" s="190">
        <v>-1.3891770405372705E-2</v>
      </c>
      <c r="G218" s="47"/>
      <c r="H218" s="5"/>
      <c r="I218" s="5"/>
    </row>
    <row r="219" spans="2:9" ht="10.5" customHeight="1" x14ac:dyDescent="0.2">
      <c r="B219" s="33" t="s">
        <v>110</v>
      </c>
      <c r="C219" s="289">
        <v>477716.57999999984</v>
      </c>
      <c r="D219" s="290">
        <v>477716.57999999984</v>
      </c>
      <c r="E219" s="290">
        <v>1025.92</v>
      </c>
      <c r="F219" s="179">
        <v>-4.7404659622797274E-2</v>
      </c>
      <c r="G219" s="47"/>
      <c r="H219" s="5"/>
      <c r="I219" s="5"/>
    </row>
    <row r="220" spans="2:9" ht="10.5" customHeight="1" x14ac:dyDescent="0.2">
      <c r="B220" s="33" t="s">
        <v>109</v>
      </c>
      <c r="C220" s="295">
        <v>1915544.3299999994</v>
      </c>
      <c r="D220" s="296">
        <v>1915544.3299999994</v>
      </c>
      <c r="E220" s="296">
        <v>4060.9100000000003</v>
      </c>
      <c r="F220" s="190">
        <v>-3.825548995650796E-3</v>
      </c>
      <c r="G220" s="47"/>
      <c r="H220" s="5"/>
      <c r="I220" s="5"/>
    </row>
    <row r="221" spans="2:9" ht="10.5" customHeight="1" x14ac:dyDescent="0.2">
      <c r="B221" s="33" t="s">
        <v>112</v>
      </c>
      <c r="C221" s="295">
        <v>4550</v>
      </c>
      <c r="D221" s="296">
        <v>4550</v>
      </c>
      <c r="E221" s="296"/>
      <c r="F221" s="190">
        <v>-0.36805555555555558</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1502.42</v>
      </c>
      <c r="D227" s="296">
        <v>433.79</v>
      </c>
      <c r="E227" s="296"/>
      <c r="F227" s="190">
        <v>-0.50903392993108132</v>
      </c>
      <c r="G227" s="47"/>
      <c r="H227" s="5"/>
      <c r="I227" s="5"/>
    </row>
    <row r="228" spans="1:9" ht="10.5" customHeight="1" x14ac:dyDescent="0.2">
      <c r="B228" s="16" t="s">
        <v>114</v>
      </c>
      <c r="C228" s="295">
        <v>172.8</v>
      </c>
      <c r="D228" s="296"/>
      <c r="E228" s="296"/>
      <c r="F228" s="190"/>
      <c r="G228" s="47"/>
      <c r="H228" s="5"/>
      <c r="I228" s="5"/>
    </row>
    <row r="229" spans="1:9" ht="10.5" customHeight="1" x14ac:dyDescent="0.2">
      <c r="B229" s="16" t="s">
        <v>123</v>
      </c>
      <c r="C229" s="295">
        <v>464.98</v>
      </c>
      <c r="D229" s="296"/>
      <c r="E229" s="296"/>
      <c r="F229" s="190">
        <v>0.30246498599439775</v>
      </c>
      <c r="G229" s="47"/>
      <c r="H229" s="5"/>
      <c r="I229" s="5"/>
    </row>
    <row r="230" spans="1:9" ht="10.5" customHeight="1" x14ac:dyDescent="0.2">
      <c r="B230" s="16" t="s">
        <v>95</v>
      </c>
      <c r="C230" s="295">
        <v>3795</v>
      </c>
      <c r="D230" s="296">
        <v>3229.2</v>
      </c>
      <c r="E230" s="296"/>
      <c r="F230" s="190">
        <v>-0.36096049573973665</v>
      </c>
      <c r="G230" s="47"/>
      <c r="H230" s="5"/>
      <c r="I230" s="5"/>
    </row>
    <row r="231" spans="1:9" ht="10.5" customHeight="1" x14ac:dyDescent="0.2">
      <c r="B231" s="16" t="s">
        <v>381</v>
      </c>
      <c r="C231" s="295">
        <v>88247.930000000008</v>
      </c>
      <c r="D231" s="296"/>
      <c r="E231" s="296">
        <v>98</v>
      </c>
      <c r="F231" s="190">
        <v>-6.6746877203639476E-2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11777.6</v>
      </c>
      <c r="D240" s="296">
        <v>80</v>
      </c>
      <c r="E240" s="296">
        <v>160</v>
      </c>
      <c r="F240" s="190">
        <v>-0.12887573964497034</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30</v>
      </c>
      <c r="D245" s="296"/>
      <c r="E245" s="296"/>
      <c r="F245" s="190">
        <v>0</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1228</v>
      </c>
      <c r="D248" s="296">
        <v>320</v>
      </c>
      <c r="E248" s="296"/>
      <c r="F248" s="190">
        <v>-4.5472211426350606E-2</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-323711</v>
      </c>
      <c r="D250" s="296">
        <v>-1230</v>
      </c>
      <c r="E250" s="296">
        <v>-351</v>
      </c>
      <c r="F250" s="190">
        <v>-9.078371948667685E-2</v>
      </c>
      <c r="G250" s="266"/>
      <c r="H250" s="267"/>
      <c r="I250" s="47"/>
    </row>
    <row r="251" spans="1:9" s="28" customFormat="1" ht="15" customHeight="1" x14ac:dyDescent="0.2">
      <c r="A251" s="24"/>
      <c r="B251" s="263" t="s">
        <v>253</v>
      </c>
      <c r="C251" s="299">
        <v>15760125.169999998</v>
      </c>
      <c r="D251" s="300">
        <v>4710925.9499999993</v>
      </c>
      <c r="E251" s="300">
        <v>19713.46</v>
      </c>
      <c r="F251" s="234">
        <v>-4.2191874342503821E-2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DE MARS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1067606.3300000005</v>
      </c>
      <c r="D267" s="302">
        <v>1155.3000000000011</v>
      </c>
      <c r="E267" s="302">
        <v>2194.04</v>
      </c>
      <c r="F267" s="239">
        <v>-0.11123620458585282</v>
      </c>
      <c r="G267" s="20"/>
      <c r="H267" s="5"/>
      <c r="I267" s="5"/>
    </row>
    <row r="268" spans="1:9" ht="10.5" customHeight="1" x14ac:dyDescent="0.2">
      <c r="A268" s="2"/>
      <c r="B268" s="37" t="s">
        <v>126</v>
      </c>
      <c r="C268" s="301">
        <v>-551.85000000000036</v>
      </c>
      <c r="D268" s="302"/>
      <c r="E268" s="302"/>
      <c r="F268" s="239"/>
      <c r="G268" s="20"/>
      <c r="H268" s="5"/>
      <c r="I268" s="5"/>
    </row>
    <row r="269" spans="1:9" ht="10.5" customHeight="1" x14ac:dyDescent="0.2">
      <c r="A269" s="2"/>
      <c r="B269" s="37" t="s">
        <v>127</v>
      </c>
      <c r="C269" s="301">
        <v>74685.7</v>
      </c>
      <c r="D269" s="302"/>
      <c r="E269" s="302">
        <v>442</v>
      </c>
      <c r="F269" s="239"/>
      <c r="G269" s="20"/>
      <c r="H269" s="5"/>
      <c r="I269" s="5"/>
    </row>
    <row r="270" spans="1:9" ht="10.5" customHeight="1" x14ac:dyDescent="0.2">
      <c r="A270" s="2"/>
      <c r="B270" s="37" t="s">
        <v>219</v>
      </c>
      <c r="C270" s="301">
        <v>356061.92999999982</v>
      </c>
      <c r="D270" s="302"/>
      <c r="E270" s="302">
        <v>817.99</v>
      </c>
      <c r="F270" s="239">
        <v>-6.2676897190407921E-2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-52781.650000000016</v>
      </c>
      <c r="D277" s="302">
        <v>-1.5</v>
      </c>
      <c r="E277" s="302">
        <v>-125.5</v>
      </c>
      <c r="F277" s="239">
        <v>-0.11747380677928809</v>
      </c>
      <c r="G277" s="27"/>
      <c r="H277" s="5"/>
      <c r="I277" s="5"/>
    </row>
    <row r="278" spans="1:9" s="28" customFormat="1" ht="10.5" customHeight="1" x14ac:dyDescent="0.2">
      <c r="A278" s="54"/>
      <c r="B278" s="35" t="s">
        <v>131</v>
      </c>
      <c r="C278" s="303">
        <v>1445126.4600000004</v>
      </c>
      <c r="D278" s="304">
        <v>1153.8000000000011</v>
      </c>
      <c r="E278" s="304">
        <v>3328.5299999999997</v>
      </c>
      <c r="F278" s="237">
        <v>-0.10450260191420924</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13254654.329999991</v>
      </c>
      <c r="D281" s="302">
        <v>15398.6</v>
      </c>
      <c r="E281" s="302">
        <v>36483.69</v>
      </c>
      <c r="F281" s="239">
        <v>-7.5238239632999249E-2</v>
      </c>
      <c r="G281" s="20"/>
      <c r="H281" s="5"/>
      <c r="I281" s="5"/>
    </row>
    <row r="282" spans="1:9" ht="10.5" customHeight="1" x14ac:dyDescent="0.2">
      <c r="A282" s="2"/>
      <c r="B282" s="37" t="s">
        <v>133</v>
      </c>
      <c r="C282" s="301">
        <v>866524.03000000399</v>
      </c>
      <c r="D282" s="302">
        <v>415.61999999999989</v>
      </c>
      <c r="E282" s="302">
        <v>4352.6000000000004</v>
      </c>
      <c r="F282" s="239">
        <v>2.3897869793770621E-2</v>
      </c>
      <c r="G282" s="20"/>
      <c r="H282" s="5"/>
      <c r="I282" s="5"/>
    </row>
    <row r="283" spans="1:9" ht="10.5" customHeight="1" x14ac:dyDescent="0.2">
      <c r="A283" s="2"/>
      <c r="B283" s="37" t="s">
        <v>134</v>
      </c>
      <c r="C283" s="301">
        <v>47544.890000000014</v>
      </c>
      <c r="D283" s="302">
        <v>24775.160000000003</v>
      </c>
      <c r="E283" s="302">
        <v>108.81</v>
      </c>
      <c r="F283" s="239">
        <v>-6.6912782195999165E-2</v>
      </c>
      <c r="G283" s="20"/>
      <c r="H283" s="5"/>
      <c r="I283" s="5"/>
    </row>
    <row r="284" spans="1:9" ht="10.5" customHeight="1" x14ac:dyDescent="0.2">
      <c r="A284" s="2"/>
      <c r="B284" s="37" t="s">
        <v>220</v>
      </c>
      <c r="C284" s="301">
        <v>69738.27</v>
      </c>
      <c r="D284" s="302"/>
      <c r="E284" s="302">
        <v>495.89</v>
      </c>
      <c r="F284" s="239">
        <v>-0.20483380454617395</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-366299.61999999988</v>
      </c>
      <c r="D289" s="302"/>
      <c r="E289" s="302">
        <v>-1140.22</v>
      </c>
      <c r="F289" s="239">
        <v>-7.3522643314725245E-2</v>
      </c>
      <c r="G289" s="20"/>
      <c r="H289" s="5"/>
      <c r="I289" s="5"/>
    </row>
    <row r="290" spans="1:9" ht="10.5" customHeight="1" x14ac:dyDescent="0.2">
      <c r="A290" s="2"/>
      <c r="B290" s="35" t="s">
        <v>135</v>
      </c>
      <c r="C290" s="303">
        <v>13873621.889999995</v>
      </c>
      <c r="D290" s="304">
        <v>40589.380000000005</v>
      </c>
      <c r="E290" s="304">
        <v>40340.770000000004</v>
      </c>
      <c r="F290" s="237">
        <v>-7.0367849064256083E-2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62320.239999999925</v>
      </c>
      <c r="D293" s="302">
        <v>650.94000000000005</v>
      </c>
      <c r="E293" s="302">
        <v>122.46000000000001</v>
      </c>
      <c r="F293" s="239">
        <v>-9.7226793371191222E-2</v>
      </c>
      <c r="G293" s="20"/>
      <c r="H293" s="5"/>
      <c r="I293" s="5"/>
    </row>
    <row r="294" spans="1:9" ht="10.5" customHeight="1" x14ac:dyDescent="0.2">
      <c r="A294" s="2"/>
      <c r="B294" s="37" t="s">
        <v>221</v>
      </c>
      <c r="C294" s="301">
        <v>750.44</v>
      </c>
      <c r="D294" s="302"/>
      <c r="E294" s="302"/>
      <c r="F294" s="239">
        <v>0.21868199681704525</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-591.06999999999994</v>
      </c>
      <c r="D298" s="302"/>
      <c r="E298" s="302">
        <v>-1.5</v>
      </c>
      <c r="F298" s="239">
        <v>-0.13013980868285513</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62479.609999999928</v>
      </c>
      <c r="D300" s="304">
        <v>650.94000000000005</v>
      </c>
      <c r="E300" s="304">
        <v>120.96000000000001</v>
      </c>
      <c r="F300" s="237">
        <v>-9.5393572852835895E-2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8747.31</v>
      </c>
      <c r="D303" s="302">
        <v>129.22</v>
      </c>
      <c r="E303" s="302"/>
      <c r="F303" s="239">
        <v>-3.2293904155246134E-3</v>
      </c>
      <c r="G303" s="56"/>
      <c r="H303" s="5"/>
      <c r="I303" s="5"/>
    </row>
    <row r="304" spans="1:9" s="57" customFormat="1" ht="10.5" customHeight="1" x14ac:dyDescent="0.2">
      <c r="A304" s="6"/>
      <c r="B304" s="16" t="s">
        <v>222</v>
      </c>
      <c r="C304" s="306">
        <v>7.5</v>
      </c>
      <c r="D304" s="307"/>
      <c r="E304" s="307"/>
      <c r="F304" s="182">
        <v>-0.25</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-151.57999999999998</v>
      </c>
      <c r="D309" s="307"/>
      <c r="E309" s="307"/>
      <c r="F309" s="182">
        <v>-3.1437699680511244E-2</v>
      </c>
      <c r="G309" s="56"/>
      <c r="H309" s="5"/>
    </row>
    <row r="310" spans="1:9" s="57" customFormat="1" ht="10.5" customHeight="1" x14ac:dyDescent="0.2">
      <c r="A310" s="6"/>
      <c r="B310" s="35" t="s">
        <v>142</v>
      </c>
      <c r="C310" s="308">
        <v>8603.23</v>
      </c>
      <c r="D310" s="309">
        <v>129.22</v>
      </c>
      <c r="E310" s="309"/>
      <c r="F310" s="182">
        <v>-3.0037720980627958E-3</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11.34</v>
      </c>
      <c r="D313" s="307"/>
      <c r="E313" s="307"/>
      <c r="F313" s="182"/>
      <c r="G313" s="56"/>
      <c r="H313" s="5"/>
      <c r="I313" s="57"/>
    </row>
    <row r="314" spans="1:9" s="57" customFormat="1" ht="10.5" customHeight="1" x14ac:dyDescent="0.2">
      <c r="A314" s="6"/>
      <c r="B314" s="37" t="s">
        <v>179</v>
      </c>
      <c r="C314" s="306"/>
      <c r="D314" s="307"/>
      <c r="E314" s="307"/>
      <c r="F314" s="182"/>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-2.88</v>
      </c>
      <c r="D318" s="307"/>
      <c r="E318" s="307"/>
      <c r="F318" s="182"/>
      <c r="G318" s="59"/>
      <c r="H318" s="5"/>
    </row>
    <row r="319" spans="1:9" s="60" customFormat="1" ht="10.5" customHeight="1" x14ac:dyDescent="0.2">
      <c r="A319" s="24"/>
      <c r="B319" s="35" t="s">
        <v>143</v>
      </c>
      <c r="C319" s="308">
        <v>8.4600000000000009</v>
      </c>
      <c r="D319" s="309"/>
      <c r="E319" s="309"/>
      <c r="F319" s="183"/>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16020</v>
      </c>
      <c r="D321" s="309"/>
      <c r="E321" s="309">
        <v>30</v>
      </c>
      <c r="F321" s="183">
        <v>0.12816901408450709</v>
      </c>
      <c r="G321" s="56"/>
      <c r="H321" s="5"/>
    </row>
    <row r="322" spans="1:9" s="60" customFormat="1" ht="10.5" customHeight="1" x14ac:dyDescent="0.2">
      <c r="A322" s="6"/>
      <c r="B322" s="35" t="s">
        <v>467</v>
      </c>
      <c r="C322" s="306">
        <v>16020</v>
      </c>
      <c r="D322" s="307"/>
      <c r="E322" s="307">
        <v>30</v>
      </c>
      <c r="F322" s="182">
        <v>0.12816901408450709</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197.26</v>
      </c>
      <c r="D324" s="307"/>
      <c r="E324" s="307"/>
      <c r="F324" s="182"/>
      <c r="G324" s="56"/>
      <c r="H324" s="5"/>
      <c r="I324" s="57"/>
    </row>
    <row r="325" spans="1:9" s="57" customFormat="1" ht="10.5" customHeight="1" x14ac:dyDescent="0.2">
      <c r="A325" s="6"/>
      <c r="B325" s="37" t="s">
        <v>224</v>
      </c>
      <c r="C325" s="306">
        <v>394.18</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591.44000000000005</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18473.849999999991</v>
      </c>
      <c r="D331" s="307"/>
      <c r="E331" s="307"/>
      <c r="F331" s="182">
        <v>-0.13479249885139188</v>
      </c>
      <c r="G331" s="56"/>
      <c r="H331" s="5"/>
    </row>
    <row r="332" spans="1:9" s="60" customFormat="1" ht="11.25" customHeight="1" x14ac:dyDescent="0.2">
      <c r="A332" s="6"/>
      <c r="B332" s="37" t="s">
        <v>126</v>
      </c>
      <c r="C332" s="306">
        <v>15.9</v>
      </c>
      <c r="D332" s="307"/>
      <c r="E332" s="307"/>
      <c r="F332" s="182"/>
      <c r="G332" s="56"/>
      <c r="H332" s="5"/>
      <c r="I332" s="57"/>
    </row>
    <row r="333" spans="1:9" s="57" customFormat="1" ht="10.5" customHeight="1" x14ac:dyDescent="0.2">
      <c r="A333" s="6"/>
      <c r="B333" s="37" t="s">
        <v>127</v>
      </c>
      <c r="C333" s="306">
        <v>804.8</v>
      </c>
      <c r="D333" s="307"/>
      <c r="E333" s="307"/>
      <c r="F333" s="182"/>
      <c r="G333" s="56"/>
      <c r="H333" s="5"/>
    </row>
    <row r="334" spans="1:9" s="57" customFormat="1" ht="10.5" customHeight="1" x14ac:dyDescent="0.2">
      <c r="A334" s="6"/>
      <c r="B334" s="37" t="s">
        <v>133</v>
      </c>
      <c r="C334" s="306">
        <v>3377</v>
      </c>
      <c r="D334" s="307"/>
      <c r="E334" s="307"/>
      <c r="F334" s="182">
        <v>-0.20388322048922169</v>
      </c>
      <c r="G334" s="56"/>
      <c r="H334" s="5"/>
    </row>
    <row r="335" spans="1:9" s="57" customFormat="1" ht="10.5" customHeight="1" x14ac:dyDescent="0.2">
      <c r="A335" s="6"/>
      <c r="B335" s="37" t="s">
        <v>134</v>
      </c>
      <c r="C335" s="306">
        <v>409.49</v>
      </c>
      <c r="D335" s="307"/>
      <c r="E335" s="307"/>
      <c r="F335" s="182">
        <v>-0.1008914456349902</v>
      </c>
      <c r="G335" s="56"/>
      <c r="H335" s="5"/>
    </row>
    <row r="336" spans="1:9" s="57" customFormat="1" ht="10.5" customHeight="1" x14ac:dyDescent="0.2">
      <c r="A336" s="6"/>
      <c r="B336" s="37" t="s">
        <v>24</v>
      </c>
      <c r="C336" s="306">
        <v>29620.899999999994</v>
      </c>
      <c r="D336" s="307"/>
      <c r="E336" s="307"/>
      <c r="F336" s="182">
        <v>-1.3078807360969447E-2</v>
      </c>
      <c r="G336" s="56"/>
      <c r="H336" s="5"/>
    </row>
    <row r="337" spans="1:9" s="57" customFormat="1" ht="10.5" customHeight="1" x14ac:dyDescent="0.2">
      <c r="A337" s="6"/>
      <c r="B337" s="37" t="s">
        <v>138</v>
      </c>
      <c r="C337" s="306">
        <v>262.71000000000004</v>
      </c>
      <c r="D337" s="307"/>
      <c r="E337" s="307"/>
      <c r="F337" s="182"/>
      <c r="G337" s="56"/>
      <c r="H337" s="5"/>
    </row>
    <row r="338" spans="1:9" s="57" customFormat="1" ht="10.5" customHeight="1" x14ac:dyDescent="0.2">
      <c r="A338" s="6"/>
      <c r="B338" s="37" t="s">
        <v>34</v>
      </c>
      <c r="C338" s="306">
        <v>1240.2799999999997</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5707.9</v>
      </c>
      <c r="D340" s="307"/>
      <c r="E340" s="307"/>
      <c r="F340" s="182">
        <v>-0.17358973542246392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30</v>
      </c>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90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-2000.8</v>
      </c>
      <c r="D347" s="309"/>
      <c r="E347" s="309"/>
      <c r="F347" s="183">
        <v>-0.10315026984383124</v>
      </c>
      <c r="G347" s="59"/>
    </row>
    <row r="348" spans="1:9" s="60" customFormat="1" ht="10.5" customHeight="1" x14ac:dyDescent="0.2">
      <c r="A348" s="24"/>
      <c r="B348" s="35" t="s">
        <v>246</v>
      </c>
      <c r="C348" s="308">
        <v>58032.029999999984</v>
      </c>
      <c r="D348" s="309"/>
      <c r="E348" s="309"/>
      <c r="F348" s="183">
        <v>-0.12937358948227706</v>
      </c>
      <c r="G348" s="56"/>
      <c r="H348" s="5"/>
    </row>
    <row r="349" spans="1:9" s="60" customFormat="1" ht="10.5" customHeight="1" x14ac:dyDescent="0.2">
      <c r="A349" s="6"/>
      <c r="B349" s="35" t="s">
        <v>8</v>
      </c>
      <c r="C349" s="306">
        <v>15464483.119999994</v>
      </c>
      <c r="D349" s="307">
        <v>42523.340000000011</v>
      </c>
      <c r="E349" s="307">
        <v>43820.259999999995</v>
      </c>
      <c r="F349" s="182">
        <v>-7.3779081767925248E-2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176543.66999999998</v>
      </c>
      <c r="D352" s="307">
        <v>52912.580000000016</v>
      </c>
      <c r="E352" s="307">
        <v>817.12</v>
      </c>
      <c r="F352" s="182">
        <v>-0.17881199441692996</v>
      </c>
      <c r="G352" s="59"/>
      <c r="H352" s="5"/>
    </row>
    <row r="353" spans="1:9" s="60" customFormat="1" ht="10.5" customHeight="1" x14ac:dyDescent="0.2">
      <c r="A353" s="24"/>
      <c r="B353" s="37" t="s">
        <v>442</v>
      </c>
      <c r="C353" s="306">
        <v>106.55999999999999</v>
      </c>
      <c r="D353" s="307">
        <v>11.52</v>
      </c>
      <c r="E353" s="307"/>
      <c r="F353" s="182">
        <v>-0.7781940801798426</v>
      </c>
      <c r="G353" s="59"/>
      <c r="H353" s="5"/>
    </row>
    <row r="354" spans="1:9" s="60" customFormat="1" ht="10.5" customHeight="1" x14ac:dyDescent="0.2">
      <c r="A354" s="24"/>
      <c r="B354" s="37" t="s">
        <v>147</v>
      </c>
      <c r="C354" s="306">
        <v>462.32999999999976</v>
      </c>
      <c r="D354" s="307">
        <v>103.23</v>
      </c>
      <c r="E354" s="307"/>
      <c r="F354" s="182">
        <v>-0.38281114418828144</v>
      </c>
      <c r="G354" s="59"/>
      <c r="H354" s="5"/>
    </row>
    <row r="355" spans="1:9" s="60" customFormat="1" ht="10.5" customHeight="1" x14ac:dyDescent="0.2">
      <c r="A355" s="24"/>
      <c r="B355" s="37" t="s">
        <v>148</v>
      </c>
      <c r="C355" s="306">
        <v>3434.3999999999974</v>
      </c>
      <c r="D355" s="307">
        <v>822.32999999999925</v>
      </c>
      <c r="E355" s="307">
        <v>3.7800000000000002</v>
      </c>
      <c r="F355" s="182">
        <v>-0.17072522908643173</v>
      </c>
      <c r="G355" s="59"/>
      <c r="H355" s="5"/>
    </row>
    <row r="356" spans="1:9" s="60" customFormat="1" ht="10.5" customHeight="1" x14ac:dyDescent="0.2">
      <c r="A356" s="24"/>
      <c r="B356" s="37" t="s">
        <v>125</v>
      </c>
      <c r="C356" s="306">
        <v>1279.8899999999999</v>
      </c>
      <c r="D356" s="307">
        <v>247.54999999999998</v>
      </c>
      <c r="E356" s="307">
        <v>6.08</v>
      </c>
      <c r="F356" s="182">
        <v>-0.17383277712869349</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239.09999999999985</v>
      </c>
      <c r="D358" s="307"/>
      <c r="E358" s="307"/>
      <c r="F358" s="182">
        <v>-0.27527885548011699</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-9980</v>
      </c>
      <c r="D360" s="307">
        <v>-28</v>
      </c>
      <c r="E360" s="307">
        <v>-37</v>
      </c>
      <c r="F360" s="182">
        <v>-0.10429007359540476</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172085.94999999998</v>
      </c>
      <c r="D363" s="312">
        <v>54069.210000000021</v>
      </c>
      <c r="E363" s="312">
        <v>789.98</v>
      </c>
      <c r="F363" s="184">
        <v>-0.18478902455477531</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DE MARS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2093857.08</v>
      </c>
      <c r="D377" s="309">
        <v>324</v>
      </c>
      <c r="E377" s="309">
        <v>7518.0499999999984</v>
      </c>
      <c r="F377" s="183">
        <v>-0.11234285785215969</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86821.890000000014</v>
      </c>
      <c r="D383" s="313">
        <v>86821.890000000014</v>
      </c>
      <c r="E383" s="313"/>
      <c r="F383" s="185">
        <v>5.8195461339776378E-2</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11</v>
      </c>
      <c r="D386" s="307"/>
      <c r="E386" s="307"/>
      <c r="F386" s="182"/>
      <c r="G386" s="66"/>
      <c r="H386" s="5"/>
    </row>
    <row r="387" spans="1:11" s="57" customFormat="1" ht="10.5" customHeight="1" x14ac:dyDescent="0.2">
      <c r="A387" s="6"/>
      <c r="B387" s="37" t="s">
        <v>79</v>
      </c>
      <c r="C387" s="306">
        <v>2804</v>
      </c>
      <c r="D387" s="307"/>
      <c r="E387" s="307"/>
      <c r="F387" s="182">
        <v>-5.3661829227134694E-2</v>
      </c>
      <c r="G387" s="56"/>
      <c r="H387" s="5"/>
    </row>
    <row r="388" spans="1:11" s="57" customFormat="1" ht="10.5" customHeight="1" x14ac:dyDescent="0.2">
      <c r="A388" s="6"/>
      <c r="B388" s="16" t="s">
        <v>432</v>
      </c>
      <c r="C388" s="306">
        <v>205298.33000000392</v>
      </c>
      <c r="D388" s="313"/>
      <c r="E388" s="313">
        <v>451.84000000000003</v>
      </c>
      <c r="F388" s="185">
        <v>-9.1211581520294294E-2</v>
      </c>
      <c r="G388" s="59"/>
      <c r="H388" s="5"/>
    </row>
    <row r="389" spans="1:11" s="57" customFormat="1" ht="10.5" customHeight="1" x14ac:dyDescent="0.2">
      <c r="A389" s="6"/>
      <c r="B389" s="563" t="s">
        <v>440</v>
      </c>
      <c r="C389" s="306">
        <v>274.04999999999995</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6545.6</v>
      </c>
      <c r="D391" s="313"/>
      <c r="E391" s="313">
        <v>89.63000000000001</v>
      </c>
      <c r="F391" s="185">
        <v>-0.40257585313383859</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59.10000000000008</v>
      </c>
      <c r="D393" s="313"/>
      <c r="E393" s="313"/>
      <c r="F393" s="185">
        <v>-0.12314540059347168</v>
      </c>
      <c r="G393" s="59"/>
      <c r="H393" s="5"/>
    </row>
    <row r="394" spans="1:11" s="60" customFormat="1" ht="10.5" customHeight="1" x14ac:dyDescent="0.2">
      <c r="A394" s="6"/>
      <c r="B394" s="16" t="s">
        <v>280</v>
      </c>
      <c r="C394" s="306">
        <v>-220488.05000000042</v>
      </c>
      <c r="D394" s="313"/>
      <c r="E394" s="313">
        <v>-497.97999999999996</v>
      </c>
      <c r="F394" s="185">
        <v>-9.7593123818979E-2</v>
      </c>
      <c r="G394" s="56"/>
      <c r="H394" s="5"/>
      <c r="J394" s="57"/>
      <c r="K394" s="57"/>
    </row>
    <row r="395" spans="1:11" s="57" customFormat="1" x14ac:dyDescent="0.2">
      <c r="A395" s="6"/>
      <c r="B395" s="29" t="s">
        <v>156</v>
      </c>
      <c r="C395" s="308">
        <v>2175183.0000000033</v>
      </c>
      <c r="D395" s="315">
        <v>87145.890000000014</v>
      </c>
      <c r="E395" s="315">
        <v>7561.5399999999991</v>
      </c>
      <c r="F395" s="186">
        <v>-0.10728096044580337</v>
      </c>
      <c r="G395" s="59"/>
      <c r="J395" s="60"/>
      <c r="K395" s="60"/>
    </row>
    <row r="396" spans="1:11" s="57" customFormat="1" x14ac:dyDescent="0.2">
      <c r="A396" s="24"/>
      <c r="B396" s="29" t="s">
        <v>153</v>
      </c>
      <c r="C396" s="308">
        <v>1215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1071793.1799999997</v>
      </c>
      <c r="D399" s="318"/>
      <c r="E399" s="318">
        <v>6720.2100000000009</v>
      </c>
      <c r="F399" s="281">
        <v>-7.7964451544033975E-2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854342.04999999877</v>
      </c>
      <c r="D401" s="318"/>
      <c r="E401" s="318">
        <v>1278.79</v>
      </c>
      <c r="F401" s="281">
        <v>-6.0709813582120686E-2</v>
      </c>
      <c r="G401" s="282"/>
      <c r="H401" s="283"/>
      <c r="I401" s="5"/>
    </row>
    <row r="402" spans="1:11" s="28" customFormat="1" ht="10.5" customHeight="1" x14ac:dyDescent="0.2">
      <c r="A402" s="2"/>
      <c r="B402" s="16" t="s">
        <v>258</v>
      </c>
      <c r="C402" s="317">
        <v>105.67000000000002</v>
      </c>
      <c r="D402" s="318"/>
      <c r="E402" s="318"/>
      <c r="F402" s="281">
        <v>-0.1647300608647535</v>
      </c>
      <c r="G402" s="282"/>
      <c r="H402" s="283"/>
      <c r="J402" s="5"/>
      <c r="K402" s="5"/>
    </row>
    <row r="403" spans="1:11" ht="10.5" customHeight="1" x14ac:dyDescent="0.2">
      <c r="A403" s="2"/>
      <c r="B403" s="67" t="s">
        <v>259</v>
      </c>
      <c r="C403" s="317">
        <v>7699.82</v>
      </c>
      <c r="D403" s="318"/>
      <c r="E403" s="318"/>
      <c r="F403" s="281">
        <v>-7.6870878791511887E-2</v>
      </c>
      <c r="G403" s="282"/>
      <c r="H403" s="283"/>
      <c r="I403" s="5"/>
      <c r="J403" s="28"/>
      <c r="K403" s="28"/>
    </row>
    <row r="404" spans="1:11" ht="10.5" customHeight="1" x14ac:dyDescent="0.2">
      <c r="A404" s="2"/>
      <c r="B404" s="67" t="s">
        <v>260</v>
      </c>
      <c r="C404" s="317"/>
      <c r="D404" s="318"/>
      <c r="E404" s="318"/>
      <c r="F404" s="281"/>
      <c r="G404" s="282"/>
      <c r="H404" s="283"/>
      <c r="I404" s="5"/>
    </row>
    <row r="405" spans="1:11" ht="10.5" customHeight="1" x14ac:dyDescent="0.2">
      <c r="A405" s="2"/>
      <c r="B405" s="67" t="s">
        <v>261</v>
      </c>
      <c r="C405" s="317">
        <v>252</v>
      </c>
      <c r="D405" s="318"/>
      <c r="E405" s="318"/>
      <c r="F405" s="281"/>
      <c r="G405" s="282"/>
      <c r="H405" s="283"/>
      <c r="I405" s="5"/>
    </row>
    <row r="406" spans="1:11" ht="10.5" customHeight="1" x14ac:dyDescent="0.2">
      <c r="A406" s="2"/>
      <c r="B406" s="67" t="s">
        <v>262</v>
      </c>
      <c r="C406" s="317">
        <v>186488.12000000011</v>
      </c>
      <c r="D406" s="318"/>
      <c r="E406" s="318">
        <v>834.02</v>
      </c>
      <c r="F406" s="281">
        <v>-0.16404008362642009</v>
      </c>
      <c r="G406" s="284"/>
      <c r="H406" s="283"/>
      <c r="I406" s="5"/>
    </row>
    <row r="407" spans="1:11" ht="10.5" customHeight="1" x14ac:dyDescent="0.2">
      <c r="A407" s="2"/>
      <c r="B407" s="67" t="s">
        <v>264</v>
      </c>
      <c r="C407" s="317">
        <v>377770.75000000017</v>
      </c>
      <c r="D407" s="318"/>
      <c r="E407" s="318"/>
      <c r="F407" s="281">
        <v>0.35684324689785729</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65.55</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39394.62000000001</v>
      </c>
      <c r="D413" s="318"/>
      <c r="E413" s="318"/>
      <c r="F413" s="281">
        <v>-0.15769215473383891</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177388.75999999992</v>
      </c>
      <c r="D415" s="318"/>
      <c r="E415" s="318">
        <v>343.69</v>
      </c>
      <c r="F415" s="281">
        <v>-4.0483921002050338E-2</v>
      </c>
      <c r="G415" s="70"/>
      <c r="H415" s="283"/>
      <c r="I415" s="5"/>
    </row>
    <row r="416" spans="1:11" ht="13.5" customHeight="1" x14ac:dyDescent="0.2">
      <c r="A416" s="54"/>
      <c r="B416" s="29" t="s">
        <v>155</v>
      </c>
      <c r="C416" s="308">
        <v>2715300.5199999986</v>
      </c>
      <c r="D416" s="315"/>
      <c r="E416" s="315">
        <v>9176.7100000000009</v>
      </c>
      <c r="F416" s="186">
        <v>-3.4178726933485448E-2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76728.42</v>
      </c>
      <c r="D423" s="315"/>
      <c r="E423" s="315">
        <v>150.01</v>
      </c>
      <c r="F423" s="186">
        <v>-0.10561022290032351</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6264.41</v>
      </c>
      <c r="D425" s="313"/>
      <c r="E425" s="313">
        <v>11.32</v>
      </c>
      <c r="F425" s="185">
        <v>-0.51266149227536562</v>
      </c>
      <c r="G425" s="69"/>
      <c r="H425" s="5"/>
      <c r="I425" s="5"/>
    </row>
    <row r="426" spans="1:9" ht="10.5" customHeight="1" x14ac:dyDescent="0.2">
      <c r="A426" s="2"/>
      <c r="B426" s="75" t="s">
        <v>159</v>
      </c>
      <c r="C426" s="306">
        <v>976742.74999999977</v>
      </c>
      <c r="D426" s="313"/>
      <c r="E426" s="313">
        <v>5552.3399999999992</v>
      </c>
      <c r="F426" s="185">
        <v>-0.15121559082411684</v>
      </c>
      <c r="G426" s="69"/>
      <c r="H426" s="5"/>
      <c r="I426" s="5"/>
    </row>
    <row r="427" spans="1:9" ht="10.5" customHeight="1" x14ac:dyDescent="0.2">
      <c r="A427" s="2"/>
      <c r="B427" s="75" t="s">
        <v>26</v>
      </c>
      <c r="C427" s="306">
        <v>1065013.0199999986</v>
      </c>
      <c r="D427" s="313"/>
      <c r="E427" s="313">
        <v>3606.38</v>
      </c>
      <c r="F427" s="185">
        <v>-3.2692812142604555E-2</v>
      </c>
      <c r="G427" s="69"/>
      <c r="H427" s="5"/>
      <c r="I427" s="5"/>
    </row>
    <row r="428" spans="1:9" ht="10.5" customHeight="1" x14ac:dyDescent="0.2">
      <c r="A428" s="2"/>
      <c r="B428" s="75" t="s">
        <v>27</v>
      </c>
      <c r="C428" s="306">
        <v>2838384.4600000009</v>
      </c>
      <c r="D428" s="313"/>
      <c r="E428" s="313">
        <v>9923.2300000000014</v>
      </c>
      <c r="F428" s="185">
        <v>-3.8449776610949615E-2</v>
      </c>
      <c r="G428" s="69"/>
      <c r="H428" s="5"/>
      <c r="I428" s="5"/>
    </row>
    <row r="429" spans="1:9" ht="10.5" customHeight="1" x14ac:dyDescent="0.2">
      <c r="A429" s="2"/>
      <c r="B429" s="75" t="s">
        <v>274</v>
      </c>
      <c r="C429" s="306">
        <v>152894.57000000012</v>
      </c>
      <c r="D429" s="313"/>
      <c r="E429" s="313">
        <v>240</v>
      </c>
      <c r="F429" s="185">
        <v>-0.14160500300926027</v>
      </c>
      <c r="G429" s="69"/>
      <c r="H429" s="5"/>
      <c r="I429" s="5"/>
    </row>
    <row r="430" spans="1:9" ht="10.5" customHeight="1" x14ac:dyDescent="0.2">
      <c r="A430" s="2"/>
      <c r="B430" s="75" t="s">
        <v>273</v>
      </c>
      <c r="C430" s="306"/>
      <c r="D430" s="313"/>
      <c r="E430" s="313"/>
      <c r="F430" s="185"/>
      <c r="G430" s="69"/>
      <c r="H430" s="5"/>
      <c r="I430" s="5"/>
    </row>
    <row r="431" spans="1:9" ht="10.5" hidden="1" customHeight="1" x14ac:dyDescent="0.2">
      <c r="A431" s="2"/>
      <c r="B431" s="75" t="s">
        <v>49</v>
      </c>
      <c r="C431" s="306">
        <v>15919.159999999998</v>
      </c>
      <c r="D431" s="313"/>
      <c r="E431" s="313"/>
      <c r="F431" s="185">
        <v>-0.61345500106839679</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20702.259999999998</v>
      </c>
      <c r="D434" s="313"/>
      <c r="E434" s="313">
        <v>150</v>
      </c>
      <c r="F434" s="185">
        <v>-0.12109705680319727</v>
      </c>
      <c r="G434" s="69"/>
      <c r="H434" s="5"/>
      <c r="I434" s="5"/>
    </row>
    <row r="435" spans="1:10" ht="10.5" customHeight="1" x14ac:dyDescent="0.2">
      <c r="A435" s="2"/>
      <c r="B435" s="37" t="s">
        <v>280</v>
      </c>
      <c r="C435" s="306">
        <v>-51710.070000000036</v>
      </c>
      <c r="D435" s="313"/>
      <c r="E435" s="313">
        <v>-167.5</v>
      </c>
      <c r="F435" s="185">
        <v>-8.5828091716899313E-2</v>
      </c>
      <c r="G435" s="70"/>
      <c r="H435" s="5"/>
      <c r="I435" s="5"/>
    </row>
    <row r="436" spans="1:10" ht="10.5" customHeight="1" x14ac:dyDescent="0.2">
      <c r="A436" s="54"/>
      <c r="B436" s="35" t="s">
        <v>160</v>
      </c>
      <c r="C436" s="308">
        <v>5024210.5599999987</v>
      </c>
      <c r="D436" s="315"/>
      <c r="E436" s="315">
        <v>19315.77</v>
      </c>
      <c r="F436" s="186">
        <v>-7.0071217343552372E-2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3.6940000000000004</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c r="D442" s="313"/>
      <c r="E442" s="313"/>
      <c r="F442" s="185"/>
      <c r="G442" s="79"/>
      <c r="H442" s="5"/>
      <c r="I442" s="5"/>
    </row>
    <row r="443" spans="1:10" ht="13.5" customHeight="1" x14ac:dyDescent="0.2">
      <c r="A443" s="77"/>
      <c r="B443" s="73" t="s">
        <v>158</v>
      </c>
      <c r="C443" s="308">
        <v>211864.31000000003</v>
      </c>
      <c r="D443" s="315"/>
      <c r="E443" s="315"/>
      <c r="F443" s="186">
        <v>0.54585813884392675</v>
      </c>
      <c r="G443" s="69"/>
      <c r="H443" s="5"/>
      <c r="I443" s="80"/>
    </row>
    <row r="444" spans="1:10" s="80" customFormat="1" ht="12.75" x14ac:dyDescent="0.2">
      <c r="A444" s="2"/>
      <c r="B444" s="78" t="s">
        <v>161</v>
      </c>
      <c r="C444" s="306">
        <v>5312806.9839999992</v>
      </c>
      <c r="D444" s="313"/>
      <c r="E444" s="313">
        <v>19465.78</v>
      </c>
      <c r="F444" s="185">
        <v>-5.5607110235983193E-2</v>
      </c>
      <c r="G444" s="69"/>
      <c r="H444" s="5"/>
      <c r="I444" s="5"/>
    </row>
    <row r="445" spans="1:10" ht="10.5" hidden="1" customHeight="1" x14ac:dyDescent="0.2">
      <c r="A445" s="2"/>
      <c r="B445" s="76" t="s">
        <v>80</v>
      </c>
      <c r="C445" s="306"/>
      <c r="D445" s="313"/>
      <c r="E445" s="313"/>
      <c r="F445" s="185"/>
      <c r="G445" s="69"/>
      <c r="H445" s="5"/>
      <c r="I445" s="5"/>
      <c r="J445" s="83"/>
    </row>
    <row r="446" spans="1:10" hidden="1" x14ac:dyDescent="0.2">
      <c r="A446" s="2"/>
      <c r="B446" s="76" t="s">
        <v>81</v>
      </c>
      <c r="C446" s="306"/>
      <c r="D446" s="313"/>
      <c r="E446" s="313"/>
      <c r="F446" s="185"/>
      <c r="G446" s="69"/>
      <c r="H446" s="5"/>
      <c r="I446" s="5"/>
    </row>
    <row r="447" spans="1:10" x14ac:dyDescent="0.2">
      <c r="A447" s="2"/>
      <c r="B447" s="76" t="s">
        <v>78</v>
      </c>
      <c r="C447" s="306">
        <v>73654535.010000005</v>
      </c>
      <c r="D447" s="313"/>
      <c r="E447" s="313"/>
      <c r="F447" s="185">
        <v>-2.1876057432624219E-2</v>
      </c>
      <c r="G447" s="69"/>
      <c r="H447" s="5"/>
      <c r="I447" s="5"/>
    </row>
    <row r="448" spans="1:10" x14ac:dyDescent="0.2">
      <c r="A448" s="2"/>
      <c r="B448" s="76" t="s">
        <v>76</v>
      </c>
      <c r="C448" s="306">
        <v>311026278.56</v>
      </c>
      <c r="D448" s="313"/>
      <c r="E448" s="313"/>
      <c r="F448" s="185">
        <v>-8.774191403644771E-3</v>
      </c>
      <c r="G448" s="69"/>
      <c r="H448" s="5"/>
      <c r="I448" s="5"/>
    </row>
    <row r="449" spans="1:10" x14ac:dyDescent="0.2">
      <c r="A449" s="2"/>
      <c r="B449" s="76" t="s">
        <v>77</v>
      </c>
      <c r="C449" s="306"/>
      <c r="D449" s="313"/>
      <c r="E449" s="313"/>
      <c r="F449" s="185"/>
      <c r="G449" s="69"/>
      <c r="H449" s="5"/>
      <c r="I449" s="5"/>
    </row>
    <row r="450" spans="1:10" ht="12" x14ac:dyDescent="0.2">
      <c r="A450" s="2"/>
      <c r="B450" s="83" t="s">
        <v>276</v>
      </c>
      <c r="C450" s="308">
        <v>384680813.56999999</v>
      </c>
      <c r="D450" s="315"/>
      <c r="E450" s="315"/>
      <c r="F450" s="186">
        <v>-1.1309894603417803E-2</v>
      </c>
      <c r="G450" s="70"/>
      <c r="H450" s="5"/>
      <c r="I450" s="5"/>
    </row>
    <row r="451" spans="1:10" ht="12.75" x14ac:dyDescent="0.2">
      <c r="A451" s="54"/>
      <c r="B451" s="52" t="s">
        <v>157</v>
      </c>
      <c r="C451" s="308">
        <v>410521888.14399981</v>
      </c>
      <c r="D451" s="315">
        <v>87145.890000000014</v>
      </c>
      <c r="E451" s="315">
        <v>80814.26999999999</v>
      </c>
      <c r="F451" s="186">
        <v>-1.52098525840898E-2</v>
      </c>
      <c r="G451" s="69"/>
      <c r="H451" s="5"/>
      <c r="I451" s="28"/>
    </row>
    <row r="452" spans="1:10" ht="10.5" customHeight="1" x14ac:dyDescent="0.2">
      <c r="A452" s="2"/>
      <c r="B452" s="167" t="s">
        <v>181</v>
      </c>
      <c r="C452" s="319"/>
      <c r="D452" s="320"/>
      <c r="E452" s="320"/>
      <c r="F452" s="240"/>
      <c r="G452" s="69"/>
      <c r="H452" s="5"/>
      <c r="I452" s="5"/>
    </row>
    <row r="453" spans="1:10" ht="10.5" customHeight="1" x14ac:dyDescent="0.2">
      <c r="A453" s="2"/>
      <c r="B453" s="168" t="s">
        <v>182</v>
      </c>
      <c r="C453" s="321"/>
      <c r="D453" s="322"/>
      <c r="E453" s="322"/>
      <c r="F453" s="194"/>
      <c r="G453" s="70"/>
      <c r="H453" s="5"/>
      <c r="I453" s="5"/>
    </row>
    <row r="454" spans="1:10" s="28" customFormat="1" ht="21.75" customHeight="1" x14ac:dyDescent="0.2">
      <c r="A454" s="54"/>
      <c r="B454" s="212" t="s">
        <v>31</v>
      </c>
      <c r="C454" s="431">
        <v>426282013.31400001</v>
      </c>
      <c r="D454" s="432"/>
      <c r="E454" s="432">
        <v>100527.73000000001</v>
      </c>
      <c r="F454" s="433">
        <v>-1.6234442880551536E-2</v>
      </c>
      <c r="G454" s="424"/>
      <c r="H454" s="5"/>
    </row>
    <row r="455" spans="1:10" s="28" customFormat="1" ht="21.75" hidden="1" customHeight="1" x14ac:dyDescent="0.2">
      <c r="A455" s="54"/>
      <c r="B455" s="76" t="s">
        <v>13</v>
      </c>
      <c r="C455" s="274"/>
      <c r="D455" s="276"/>
      <c r="E455" s="241"/>
      <c r="F455" s="425"/>
      <c r="G455" s="424"/>
      <c r="H455" s="211"/>
      <c r="I455" s="70"/>
    </row>
    <row r="456" spans="1:10" s="28" customFormat="1" hidden="1" x14ac:dyDescent="0.2">
      <c r="A456" s="54"/>
      <c r="B456" s="76" t="s">
        <v>14</v>
      </c>
      <c r="C456" s="275"/>
      <c r="D456" s="65"/>
      <c r="E456" s="241"/>
      <c r="F456" s="425"/>
      <c r="G456" s="210"/>
      <c r="H456" s="211"/>
      <c r="I456" s="70"/>
      <c r="J456" s="5"/>
    </row>
    <row r="457" spans="1:10" s="28" customFormat="1" ht="12" hidden="1" x14ac:dyDescent="0.2">
      <c r="A457" s="54"/>
      <c r="B457" s="229" t="s">
        <v>248</v>
      </c>
      <c r="C457" s="241"/>
      <c r="D457" s="241"/>
      <c r="E457" s="241"/>
      <c r="F457" s="241"/>
      <c r="G457" s="213"/>
      <c r="H457" s="211"/>
      <c r="I457" s="70"/>
      <c r="J457" s="5"/>
    </row>
    <row r="458" spans="1:10" s="28" customFormat="1" ht="21.75" customHeight="1" x14ac:dyDescent="0.2">
      <c r="A458" s="54"/>
      <c r="B458" s="265" t="s">
        <v>238</v>
      </c>
      <c r="C458" s="213"/>
      <c r="D458" s="213"/>
      <c r="E458" s="213"/>
      <c r="F458" s="213"/>
      <c r="G458" s="213"/>
      <c r="H458" s="214"/>
      <c r="I458" s="70"/>
      <c r="J458" s="5"/>
    </row>
    <row r="459" spans="1:10" s="28" customFormat="1" x14ac:dyDescent="0.2">
      <c r="A459" s="54"/>
      <c r="B459" s="265" t="s">
        <v>251</v>
      </c>
      <c r="C459" s="213"/>
      <c r="D459" s="213"/>
      <c r="E459" s="213"/>
      <c r="F459" s="213"/>
      <c r="G459" s="213"/>
      <c r="H459" s="214"/>
      <c r="I459" s="70"/>
    </row>
    <row r="460" spans="1:10" s="28" customFormat="1" x14ac:dyDescent="0.2">
      <c r="A460" s="54"/>
      <c r="B460" s="265" t="s">
        <v>376</v>
      </c>
      <c r="C460" s="213"/>
      <c r="D460" s="213"/>
      <c r="E460" s="213"/>
      <c r="F460" s="213"/>
      <c r="G460" s="213"/>
      <c r="H460" s="214"/>
      <c r="I460" s="70"/>
    </row>
    <row r="461" spans="1:10" s="28" customFormat="1" x14ac:dyDescent="0.2">
      <c r="A461" s="54"/>
      <c r="B461" s="265" t="s">
        <v>282</v>
      </c>
      <c r="C461" s="213"/>
      <c r="D461" s="213"/>
      <c r="E461" s="213"/>
      <c r="F461" s="213"/>
      <c r="G461" s="213"/>
      <c r="H461" s="214"/>
      <c r="I461" s="70"/>
    </row>
    <row r="462" spans="1:10" s="28" customFormat="1" x14ac:dyDescent="0.2">
      <c r="A462" s="54"/>
      <c r="B462" s="265"/>
      <c r="C462" s="213"/>
      <c r="D462" s="213"/>
      <c r="E462" s="213"/>
      <c r="F462" s="213"/>
      <c r="G462" s="5"/>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DE MARS 2024</v>
      </c>
      <c r="D465" s="11"/>
      <c r="G465" s="15"/>
    </row>
    <row r="466" spans="1:10" ht="12.75" x14ac:dyDescent="0.2">
      <c r="B466" s="12" t="str">
        <f>B373</f>
        <v xml:space="preserve">             V - ASSURANCE ACCIDENTS DU TRAVAIL : DEPENSES en milliers d'euros</v>
      </c>
      <c r="C466" s="13"/>
      <c r="D466" s="13"/>
      <c r="E466" s="13"/>
      <c r="F466" s="14"/>
      <c r="G466" s="749"/>
      <c r="H466" s="15"/>
      <c r="I466" s="15"/>
    </row>
    <row r="467" spans="1:10" ht="19.5" customHeight="1" x14ac:dyDescent="0.2">
      <c r="B467" s="626"/>
      <c r="C467" s="663"/>
      <c r="D467" s="87"/>
      <c r="E467" s="750" t="s">
        <v>6</v>
      </c>
      <c r="F467" s="339" t="str">
        <f>Maladie_mnt!$H$5</f>
        <v>GAM</v>
      </c>
      <c r="G467" s="199"/>
      <c r="H467" s="89"/>
      <c r="I467" s="20"/>
    </row>
    <row r="468" spans="1:10" ht="12.75" x14ac:dyDescent="0.2">
      <c r="B468" s="674" t="s">
        <v>29</v>
      </c>
      <c r="C468" s="675"/>
      <c r="D468" s="90"/>
      <c r="E468" s="301"/>
      <c r="F468" s="239"/>
      <c r="G468" s="199"/>
      <c r="H468" s="90"/>
      <c r="I468" s="20"/>
    </row>
    <row r="469" spans="1:10" ht="12.75" customHeight="1" x14ac:dyDescent="0.2">
      <c r="B469" s="647"/>
      <c r="C469" s="669"/>
      <c r="D469" s="90"/>
      <c r="E469" s="301"/>
      <c r="F469" s="239"/>
      <c r="G469" s="200"/>
      <c r="H469" s="90"/>
      <c r="I469" s="20"/>
    </row>
    <row r="470" spans="1:10" ht="12.75" customHeight="1" x14ac:dyDescent="0.2">
      <c r="A470" s="91"/>
      <c r="B470" s="649" t="s">
        <v>74</v>
      </c>
      <c r="C470" s="672"/>
      <c r="D470" s="93"/>
      <c r="E470" s="303"/>
      <c r="F470" s="237"/>
      <c r="G470" s="199"/>
      <c r="H470" s="93"/>
      <c r="I470" s="94"/>
    </row>
    <row r="471" spans="1:10" s="95" customFormat="1" ht="12.75" customHeight="1" x14ac:dyDescent="0.2">
      <c r="A471" s="6"/>
      <c r="B471" s="647"/>
      <c r="C471" s="669"/>
      <c r="D471" s="90"/>
      <c r="E471" s="301"/>
      <c r="F471" s="239"/>
      <c r="G471" s="200"/>
      <c r="H471" s="90"/>
      <c r="I471" s="20"/>
      <c r="J471" s="104"/>
    </row>
    <row r="472" spans="1:10" ht="12.75" customHeight="1" x14ac:dyDescent="0.2">
      <c r="A472" s="91"/>
      <c r="B472" s="92" t="s">
        <v>73</v>
      </c>
      <c r="C472" s="172"/>
      <c r="D472" s="93"/>
      <c r="E472" s="303">
        <v>33540759.839152485</v>
      </c>
      <c r="F472" s="237">
        <v>0.25187048399121004</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45" t="s">
        <v>410</v>
      </c>
      <c r="C474" s="673"/>
      <c r="D474" s="90"/>
      <c r="E474" s="303">
        <v>6345412.3824295383</v>
      </c>
      <c r="F474" s="237">
        <v>0.11800705483592422</v>
      </c>
      <c r="G474" s="201"/>
      <c r="H474" s="90"/>
      <c r="I474" s="20"/>
      <c r="J474" s="104"/>
    </row>
    <row r="475" spans="1:10" ht="18" customHeight="1" x14ac:dyDescent="0.2">
      <c r="B475" s="639" t="s">
        <v>72</v>
      </c>
      <c r="C475" s="671"/>
      <c r="D475" s="90"/>
      <c r="E475" s="301"/>
      <c r="F475" s="239"/>
      <c r="G475" s="201"/>
      <c r="H475" s="90"/>
      <c r="I475" s="20"/>
      <c r="J475" s="104"/>
    </row>
    <row r="476" spans="1:10" ht="18" customHeight="1" x14ac:dyDescent="0.2">
      <c r="B476" s="421" t="s">
        <v>404</v>
      </c>
      <c r="C476" s="404"/>
      <c r="D476" s="90"/>
      <c r="E476" s="301">
        <v>6316229.3611775376</v>
      </c>
      <c r="F476" s="239">
        <v>0.11773412800808658</v>
      </c>
      <c r="G476" s="201"/>
      <c r="H476" s="90"/>
      <c r="I476" s="20"/>
      <c r="J476" s="104"/>
    </row>
    <row r="477" spans="1:10" ht="18" customHeight="1" x14ac:dyDescent="0.2">
      <c r="B477" s="421" t="s">
        <v>407</v>
      </c>
      <c r="C477" s="404"/>
      <c r="D477" s="90"/>
      <c r="E477" s="301">
        <v>22293.5380799999</v>
      </c>
      <c r="F477" s="239">
        <v>0.33841084232896934</v>
      </c>
      <c r="G477" s="199"/>
      <c r="H477" s="90"/>
      <c r="I477" s="20"/>
      <c r="J477" s="104"/>
    </row>
    <row r="478" spans="1:10" ht="18" customHeight="1" x14ac:dyDescent="0.2">
      <c r="B478" s="421" t="s">
        <v>405</v>
      </c>
      <c r="C478" s="404"/>
      <c r="D478" s="90"/>
      <c r="E478" s="301">
        <v>6889.4831719999775</v>
      </c>
      <c r="F478" s="239">
        <v>-0.14591377016409079</v>
      </c>
      <c r="G478" s="201"/>
      <c r="H478" s="90"/>
      <c r="I478" s="20"/>
      <c r="J478" s="104"/>
    </row>
    <row r="479" spans="1:10" ht="15" customHeight="1" x14ac:dyDescent="0.2">
      <c r="B479" s="624" t="s">
        <v>71</v>
      </c>
      <c r="C479" s="664"/>
      <c r="D479" s="90"/>
      <c r="E479" s="303">
        <v>20887148.716277998</v>
      </c>
      <c r="F479" s="237">
        <v>0.13161823610172307</v>
      </c>
      <c r="G479" s="199"/>
      <c r="H479" s="90"/>
      <c r="I479" s="20"/>
      <c r="J479" s="104"/>
    </row>
    <row r="480" spans="1:10" ht="15" customHeight="1" x14ac:dyDescent="0.2">
      <c r="B480" s="639" t="s">
        <v>70</v>
      </c>
      <c r="C480" s="671"/>
      <c r="D480" s="90"/>
      <c r="E480" s="301"/>
      <c r="F480" s="239"/>
      <c r="G480" s="199"/>
      <c r="H480" s="90"/>
      <c r="I480" s="20"/>
      <c r="J480" s="104"/>
    </row>
    <row r="481" spans="2:10" ht="15" customHeight="1" x14ac:dyDescent="0.2">
      <c r="B481" s="639" t="s">
        <v>361</v>
      </c>
      <c r="C481" s="671"/>
      <c r="D481" s="90"/>
      <c r="E481" s="301">
        <v>0</v>
      </c>
      <c r="F481" s="239"/>
      <c r="G481" s="199"/>
      <c r="H481" s="90"/>
      <c r="I481" s="20"/>
      <c r="J481" s="104"/>
    </row>
    <row r="482" spans="2:10" ht="15" customHeight="1" x14ac:dyDescent="0.2">
      <c r="B482" s="641" t="s">
        <v>413</v>
      </c>
      <c r="C482" s="642"/>
      <c r="D482" s="90"/>
      <c r="E482" s="301">
        <v>16081010.76</v>
      </c>
      <c r="F482" s="239">
        <v>0.12654573191965235</v>
      </c>
      <c r="G482" s="199"/>
      <c r="H482" s="90"/>
      <c r="I482" s="20"/>
      <c r="J482" s="104"/>
    </row>
    <row r="483" spans="2:10" ht="15" customHeight="1" x14ac:dyDescent="0.2">
      <c r="B483" s="639" t="s">
        <v>357</v>
      </c>
      <c r="C483" s="671"/>
      <c r="D483" s="90"/>
      <c r="E483" s="301">
        <v>3003008.49</v>
      </c>
      <c r="F483" s="239">
        <v>0.21422798735519577</v>
      </c>
      <c r="G483" s="199"/>
      <c r="H483" s="90"/>
      <c r="I483" s="20"/>
      <c r="J483" s="104"/>
    </row>
    <row r="484" spans="2:10" ht="15" customHeight="1" x14ac:dyDescent="0.2">
      <c r="B484" s="639" t="s">
        <v>358</v>
      </c>
      <c r="C484" s="671"/>
      <c r="D484" s="90"/>
      <c r="E484" s="301">
        <v>570702.52</v>
      </c>
      <c r="F484" s="239">
        <v>5.2340943019815844E-2</v>
      </c>
      <c r="G484" s="199"/>
      <c r="H484" s="90"/>
      <c r="I484" s="20"/>
      <c r="J484" s="104"/>
    </row>
    <row r="485" spans="2:10" ht="15" customHeight="1" x14ac:dyDescent="0.2">
      <c r="B485" s="639" t="s">
        <v>359</v>
      </c>
      <c r="C485" s="671"/>
      <c r="D485" s="90"/>
      <c r="E485" s="301">
        <v>1232426.9462779942</v>
      </c>
      <c r="F485" s="239">
        <v>5.5475954372380176E-2</v>
      </c>
      <c r="G485" s="199"/>
      <c r="H485" s="90"/>
      <c r="I485" s="20"/>
      <c r="J485" s="104"/>
    </row>
    <row r="486" spans="2:10" ht="15" customHeight="1" x14ac:dyDescent="0.2">
      <c r="B486" s="607" t="s">
        <v>394</v>
      </c>
      <c r="C486" s="670"/>
      <c r="D486" s="90"/>
      <c r="E486" s="301">
        <v>1007923.6068439953</v>
      </c>
      <c r="F486" s="239">
        <v>-5.7621686684534712E-3</v>
      </c>
      <c r="G486" s="199"/>
      <c r="H486" s="90"/>
      <c r="I486" s="20"/>
      <c r="J486" s="104"/>
    </row>
    <row r="487" spans="2:10" ht="12.75" customHeight="1" x14ac:dyDescent="0.2">
      <c r="B487" s="607" t="s">
        <v>395</v>
      </c>
      <c r="C487" s="670"/>
      <c r="D487" s="90"/>
      <c r="E487" s="301">
        <v>20840.077081999912</v>
      </c>
      <c r="F487" s="239">
        <v>0.10890059003794694</v>
      </c>
      <c r="G487" s="199"/>
      <c r="H487" s="90"/>
      <c r="I487" s="20"/>
      <c r="J487" s="104"/>
    </row>
    <row r="488" spans="2:10" ht="15" customHeight="1" x14ac:dyDescent="0.2">
      <c r="B488" s="607" t="s">
        <v>396</v>
      </c>
      <c r="C488" s="670"/>
      <c r="D488" s="90"/>
      <c r="E488" s="301">
        <v>33941.521943999862</v>
      </c>
      <c r="F488" s="239">
        <v>5.9350702479979311E-2</v>
      </c>
      <c r="G488" s="199"/>
      <c r="H488" s="90"/>
      <c r="I488" s="20"/>
      <c r="J488" s="104"/>
    </row>
    <row r="489" spans="2:10" ht="15" customHeight="1" x14ac:dyDescent="0.2">
      <c r="B489" s="607" t="s">
        <v>397</v>
      </c>
      <c r="C489" s="670"/>
      <c r="D489" s="90"/>
      <c r="E489" s="301">
        <v>9026.8304059999664</v>
      </c>
      <c r="F489" s="239">
        <v>0.1168518489332977</v>
      </c>
      <c r="G489" s="199"/>
      <c r="H489" s="90"/>
      <c r="I489" s="20"/>
      <c r="J489" s="104"/>
    </row>
    <row r="490" spans="2:10" ht="15" customHeight="1" x14ac:dyDescent="0.2">
      <c r="B490" s="666" t="s">
        <v>406</v>
      </c>
      <c r="C490" s="667"/>
      <c r="D490" s="90"/>
      <c r="E490" s="301">
        <v>160694.91000199932</v>
      </c>
      <c r="F490" s="239">
        <v>0.69206761494890556</v>
      </c>
      <c r="G490" s="199"/>
      <c r="H490" s="90"/>
      <c r="I490" s="20"/>
      <c r="J490" s="104"/>
    </row>
    <row r="491" spans="2:10" ht="12.75" x14ac:dyDescent="0.2">
      <c r="B491" s="624" t="s">
        <v>362</v>
      </c>
      <c r="C491" s="664"/>
      <c r="D491" s="90"/>
      <c r="E491" s="303">
        <v>24919.130000000005</v>
      </c>
      <c r="F491" s="237"/>
      <c r="G491" s="201"/>
      <c r="H491" s="90"/>
      <c r="I491" s="20"/>
      <c r="J491" s="104"/>
    </row>
    <row r="492" spans="2:10" ht="28.5" customHeight="1" x14ac:dyDescent="0.2">
      <c r="B492" s="622" t="s">
        <v>363</v>
      </c>
      <c r="C492" s="668"/>
      <c r="D492" s="90"/>
      <c r="E492" s="303">
        <v>6283279.6104449499</v>
      </c>
      <c r="F492" s="237"/>
      <c r="G492" s="201"/>
      <c r="H492" s="90"/>
      <c r="I492" s="20"/>
      <c r="J492" s="104"/>
    </row>
    <row r="493" spans="2:10" ht="12.75" x14ac:dyDescent="0.2">
      <c r="B493" s="420" t="s">
        <v>408</v>
      </c>
      <c r="C493" s="405"/>
      <c r="D493" s="90"/>
      <c r="E493" s="301">
        <v>6187921.3512564506</v>
      </c>
      <c r="F493" s="239"/>
      <c r="G493" s="201"/>
      <c r="H493" s="90"/>
      <c r="I493" s="20"/>
      <c r="J493" s="104"/>
    </row>
    <row r="494" spans="2:10" ht="15.75" customHeight="1" x14ac:dyDescent="0.2">
      <c r="B494" s="420" t="s">
        <v>409</v>
      </c>
      <c r="C494" s="405"/>
      <c r="D494" s="90"/>
      <c r="E494" s="301">
        <v>95358.259188499607</v>
      </c>
      <c r="F494" s="239">
        <v>0.89088495828380165</v>
      </c>
      <c r="G494" s="199"/>
      <c r="H494" s="90"/>
      <c r="I494" s="20"/>
      <c r="J494" s="104"/>
    </row>
    <row r="495" spans="2:10" ht="17.25" customHeight="1" x14ac:dyDescent="0.2">
      <c r="B495" s="622" t="s">
        <v>364</v>
      </c>
      <c r="C495" s="668"/>
      <c r="D495" s="90"/>
      <c r="E495" s="303"/>
      <c r="F495" s="237"/>
      <c r="G495" s="199"/>
      <c r="H495" s="90"/>
      <c r="I495" s="20"/>
      <c r="J495" s="104"/>
    </row>
    <row r="496" spans="2:10" ht="20.100000000000001" customHeight="1" x14ac:dyDescent="0.2">
      <c r="B496" s="622" t="s">
        <v>365</v>
      </c>
      <c r="C496" s="668"/>
      <c r="D496" s="90"/>
      <c r="E496" s="303"/>
      <c r="F496" s="237"/>
      <c r="G496" s="201"/>
      <c r="H496" s="90"/>
      <c r="I496" s="20"/>
      <c r="J496" s="104"/>
    </row>
    <row r="497" spans="1:10" ht="21.75" customHeight="1" x14ac:dyDescent="0.2">
      <c r="B497" s="624" t="s">
        <v>371</v>
      </c>
      <c r="C497" s="664"/>
      <c r="D497" s="90"/>
      <c r="E497" s="303"/>
      <c r="F497" s="237"/>
      <c r="G497" s="200"/>
      <c r="H497" s="90"/>
      <c r="I497" s="20"/>
      <c r="J497" s="104"/>
    </row>
    <row r="498" spans="1:10" ht="15" customHeight="1" x14ac:dyDescent="0.2">
      <c r="A498" s="91"/>
      <c r="B498" s="628" t="s">
        <v>66</v>
      </c>
      <c r="C498" s="665"/>
      <c r="D498" s="93"/>
      <c r="E498" s="303">
        <v>1308168.7400000019</v>
      </c>
      <c r="F498" s="237">
        <v>-0.10153808651967688</v>
      </c>
      <c r="G498" s="200"/>
      <c r="H498" s="93"/>
      <c r="I498" s="94"/>
      <c r="J498" s="104"/>
    </row>
    <row r="499" spans="1:10" s="95" customFormat="1" ht="16.5" customHeight="1" x14ac:dyDescent="0.2">
      <c r="A499" s="91"/>
      <c r="B499" s="624" t="s">
        <v>375</v>
      </c>
      <c r="C499" s="664"/>
      <c r="D499" s="93"/>
      <c r="E499" s="301">
        <v>1294613.6300000018</v>
      </c>
      <c r="F499" s="239">
        <v>-9.9012901984094848E-2</v>
      </c>
      <c r="G499" s="199"/>
      <c r="H499" s="93"/>
      <c r="I499" s="94"/>
      <c r="J499" s="104"/>
    </row>
    <row r="500" spans="1:10" s="95" customFormat="1" ht="16.5" customHeight="1" x14ac:dyDescent="0.2">
      <c r="A500" s="6"/>
      <c r="B500" s="624" t="s">
        <v>236</v>
      </c>
      <c r="C500" s="664"/>
      <c r="D500" s="90"/>
      <c r="E500" s="301">
        <v>-108</v>
      </c>
      <c r="F500" s="239">
        <v>-0.49532710280373837</v>
      </c>
      <c r="G500" s="199"/>
      <c r="H500" s="90"/>
      <c r="I500" s="20"/>
      <c r="J500" s="104"/>
    </row>
    <row r="501" spans="1:10" ht="16.5" customHeight="1" x14ac:dyDescent="0.2">
      <c r="B501" s="624" t="s">
        <v>316</v>
      </c>
      <c r="C501" s="664"/>
      <c r="D501" s="90"/>
      <c r="E501" s="301"/>
      <c r="F501" s="239"/>
      <c r="G501" s="200"/>
      <c r="H501" s="90"/>
      <c r="I501" s="20"/>
      <c r="J501" s="104"/>
    </row>
    <row r="502" spans="1:10" ht="16.5" customHeight="1" x14ac:dyDescent="0.2">
      <c r="A502" s="91"/>
      <c r="B502" s="628" t="s">
        <v>67</v>
      </c>
      <c r="C502" s="665"/>
      <c r="D502" s="93"/>
      <c r="E502" s="303">
        <v>136082.28999999998</v>
      </c>
      <c r="F502" s="237">
        <v>-0.42669489947360284</v>
      </c>
      <c r="G502" s="199"/>
      <c r="H502" s="93"/>
      <c r="I502" s="94"/>
      <c r="J502" s="104"/>
    </row>
    <row r="503" spans="1:10" s="95" customFormat="1" ht="16.5" customHeight="1" x14ac:dyDescent="0.2">
      <c r="A503" s="6"/>
      <c r="B503" s="624" t="s">
        <v>68</v>
      </c>
      <c r="C503" s="664"/>
      <c r="D503" s="90"/>
      <c r="E503" s="301">
        <v>121252.81999999999</v>
      </c>
      <c r="F503" s="239">
        <v>-0.41086013391748732</v>
      </c>
      <c r="G503" s="199"/>
      <c r="H503" s="90"/>
      <c r="I503" s="20"/>
      <c r="J503" s="104"/>
    </row>
    <row r="504" spans="1:10" ht="18" customHeight="1" x14ac:dyDescent="0.2">
      <c r="B504" s="624" t="s">
        <v>69</v>
      </c>
      <c r="C504" s="664"/>
      <c r="D504" s="90"/>
      <c r="E504" s="301">
        <v>14829.470000000001</v>
      </c>
      <c r="F504" s="239">
        <v>-0.52998742996308867</v>
      </c>
      <c r="G504" s="202"/>
      <c r="H504" s="90"/>
      <c r="I504" s="20"/>
      <c r="J504" s="104"/>
    </row>
    <row r="505" spans="1:10" ht="30" customHeight="1" x14ac:dyDescent="0.2">
      <c r="A505" s="91"/>
      <c r="B505" s="633" t="s">
        <v>167</v>
      </c>
      <c r="C505" s="678"/>
      <c r="D505" s="98"/>
      <c r="E505" s="326">
        <v>34985010.869152494</v>
      </c>
      <c r="F505" s="243">
        <v>0.2281523042416842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DE MARS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626"/>
      <c r="C509" s="663"/>
      <c r="D509" s="163"/>
      <c r="E509" s="775" t="s">
        <v>6</v>
      </c>
      <c r="F509" s="19" t="str">
        <f>Maladie_mnt!$H$5</f>
        <v>GAM</v>
      </c>
      <c r="G509" s="102"/>
      <c r="H509" s="20"/>
      <c r="I509" s="5"/>
    </row>
    <row r="510" spans="1:10" ht="19.5" customHeight="1" x14ac:dyDescent="0.2">
      <c r="B510" s="635" t="s">
        <v>51</v>
      </c>
      <c r="C510" s="636"/>
      <c r="D510" s="637"/>
      <c r="E510" s="337"/>
      <c r="F510" s="176"/>
      <c r="G510" s="102"/>
      <c r="H510" s="103"/>
      <c r="I510" s="104"/>
    </row>
    <row r="511" spans="1:10" s="104" customFormat="1" ht="30" customHeight="1" x14ac:dyDescent="0.2">
      <c r="A511" s="6"/>
      <c r="B511" s="604" t="s">
        <v>52</v>
      </c>
      <c r="C511" s="611"/>
      <c r="D511" s="612"/>
      <c r="E511" s="327">
        <v>3985010.18</v>
      </c>
      <c r="F511" s="177">
        <v>2.0459778251433969E-2</v>
      </c>
      <c r="G511" s="105"/>
      <c r="H511" s="106"/>
    </row>
    <row r="512" spans="1:10" s="104" customFormat="1" ht="19.5" customHeight="1" x14ac:dyDescent="0.2">
      <c r="A512" s="6"/>
      <c r="B512" s="595" t="s">
        <v>183</v>
      </c>
      <c r="C512" s="660"/>
      <c r="D512" s="661"/>
      <c r="E512" s="327">
        <v>3369384.8899999997</v>
      </c>
      <c r="F512" s="177">
        <v>3.215041174071942E-2</v>
      </c>
      <c r="G512" s="109"/>
      <c r="H512" s="106"/>
    </row>
    <row r="513" spans="1:8" s="104" customFormat="1" ht="12.75" x14ac:dyDescent="0.2">
      <c r="A513" s="6"/>
      <c r="B513" s="601" t="s">
        <v>53</v>
      </c>
      <c r="C513" s="676"/>
      <c r="D513" s="677"/>
      <c r="E513" s="328">
        <v>3085300.91</v>
      </c>
      <c r="F513" s="174">
        <v>5.2137315402097206E-2</v>
      </c>
      <c r="G513" s="109"/>
      <c r="H513" s="106"/>
    </row>
    <row r="514" spans="1:8" s="104" customFormat="1" ht="12.75" x14ac:dyDescent="0.2">
      <c r="A514" s="6"/>
      <c r="B514" s="601" t="s">
        <v>428</v>
      </c>
      <c r="C514" s="676"/>
      <c r="D514" s="677"/>
      <c r="E514" s="328">
        <v>44890.229999999996</v>
      </c>
      <c r="F514" s="174">
        <v>-0.17626559747504422</v>
      </c>
      <c r="G514" s="109"/>
      <c r="H514" s="106"/>
    </row>
    <row r="515" spans="1:8" s="104" customFormat="1" ht="12.75" x14ac:dyDescent="0.2">
      <c r="A515" s="6"/>
      <c r="B515" s="601" t="s">
        <v>54</v>
      </c>
      <c r="C515" s="676"/>
      <c r="D515" s="677"/>
      <c r="E515" s="328"/>
      <c r="F515" s="174"/>
      <c r="G515" s="109"/>
      <c r="H515" s="106"/>
    </row>
    <row r="516" spans="1:8" s="104" customFormat="1" ht="12.75" x14ac:dyDescent="0.2">
      <c r="A516" s="6"/>
      <c r="B516" s="601" t="s">
        <v>497</v>
      </c>
      <c r="C516" s="676"/>
      <c r="D516" s="677"/>
      <c r="E516" s="328">
        <v>4857.92</v>
      </c>
      <c r="F516" s="174">
        <v>-0.36592433256498147</v>
      </c>
      <c r="G516" s="109"/>
      <c r="H516" s="106"/>
    </row>
    <row r="517" spans="1:8" s="104" customFormat="1" ht="12.75" x14ac:dyDescent="0.2">
      <c r="A517" s="6"/>
      <c r="B517" s="601" t="s">
        <v>302</v>
      </c>
      <c r="C517" s="676"/>
      <c r="D517" s="677"/>
      <c r="E517" s="328"/>
      <c r="F517" s="174"/>
      <c r="G517" s="109"/>
      <c r="H517" s="106"/>
    </row>
    <row r="518" spans="1:8" s="104" customFormat="1" ht="12.75" x14ac:dyDescent="0.2">
      <c r="A518" s="6"/>
      <c r="B518" s="169" t="s">
        <v>184</v>
      </c>
      <c r="C518" s="170"/>
      <c r="D518" s="171"/>
      <c r="E518" s="328">
        <v>68522.320000000007</v>
      </c>
      <c r="F518" s="174">
        <v>-0.12484798388507856</v>
      </c>
      <c r="G518" s="109"/>
      <c r="H518" s="110"/>
    </row>
    <row r="519" spans="1:8" s="104" customFormat="1" ht="12.75" x14ac:dyDescent="0.2">
      <c r="A519" s="6"/>
      <c r="B519" s="395" t="s">
        <v>373</v>
      </c>
      <c r="C519" s="170"/>
      <c r="D519" s="171"/>
      <c r="E519" s="328">
        <v>3527.03</v>
      </c>
      <c r="F519" s="174">
        <v>-0.20202580102172407</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1" t="s">
        <v>186</v>
      </c>
      <c r="C521" s="676"/>
      <c r="D521" s="677"/>
      <c r="E521" s="328">
        <v>160259.13000000006</v>
      </c>
      <c r="F521" s="174">
        <v>-0.12953746353799866</v>
      </c>
      <c r="G521" s="109"/>
      <c r="H521" s="110"/>
    </row>
    <row r="522" spans="1:8" s="104" customFormat="1" ht="12.75" x14ac:dyDescent="0.2">
      <c r="A522" s="6"/>
      <c r="B522" s="601" t="s">
        <v>187</v>
      </c>
      <c r="C522" s="676"/>
      <c r="D522" s="677"/>
      <c r="E522" s="328"/>
      <c r="F522" s="174"/>
      <c r="G522" s="109"/>
      <c r="H522" s="106"/>
    </row>
    <row r="523" spans="1:8" s="104" customFormat="1" ht="12.75" x14ac:dyDescent="0.2">
      <c r="A523" s="6"/>
      <c r="B523" s="601" t="s">
        <v>188</v>
      </c>
      <c r="C523" s="676"/>
      <c r="D523" s="677"/>
      <c r="E523" s="328">
        <v>2027.3500000000006</v>
      </c>
      <c r="F523" s="174">
        <v>-0.3322826917503221</v>
      </c>
      <c r="G523" s="108"/>
      <c r="H523" s="106"/>
    </row>
    <row r="524" spans="1:8" s="104" customFormat="1" ht="12.75" x14ac:dyDescent="0.2">
      <c r="A524" s="6"/>
      <c r="B524" s="595" t="s">
        <v>55</v>
      </c>
      <c r="C524" s="660"/>
      <c r="D524" s="661"/>
      <c r="E524" s="327">
        <v>43508.040000000015</v>
      </c>
      <c r="F524" s="177">
        <v>-0.22486901816357474</v>
      </c>
      <c r="G524" s="109"/>
      <c r="H524" s="106"/>
    </row>
    <row r="525" spans="1:8" s="104" customFormat="1" ht="12.75" x14ac:dyDescent="0.2">
      <c r="A525" s="6"/>
      <c r="B525" s="619" t="s">
        <v>56</v>
      </c>
      <c r="C525" s="679"/>
      <c r="D525" s="680"/>
      <c r="E525" s="328">
        <v>43508.040000000015</v>
      </c>
      <c r="F525" s="174">
        <v>-0.22486901816357474</v>
      </c>
      <c r="G525" s="109"/>
      <c r="H525" s="106"/>
    </row>
    <row r="526" spans="1:8" s="104" customFormat="1" ht="12.75" x14ac:dyDescent="0.2">
      <c r="A526" s="6"/>
      <c r="B526" s="601" t="s">
        <v>57</v>
      </c>
      <c r="C526" s="676"/>
      <c r="D526" s="677"/>
      <c r="E526" s="328">
        <v>43508.040000000015</v>
      </c>
      <c r="F526" s="174">
        <v>-0.22486901816357474</v>
      </c>
      <c r="G526" s="109"/>
      <c r="H526" s="111"/>
    </row>
    <row r="527" spans="1:8" s="104" customFormat="1" ht="12.75" x14ac:dyDescent="0.2">
      <c r="A527" s="24"/>
      <c r="B527" s="601" t="s">
        <v>58</v>
      </c>
      <c r="C527" s="676"/>
      <c r="D527" s="677"/>
      <c r="E527" s="328"/>
      <c r="F527" s="174"/>
      <c r="G527" s="109"/>
      <c r="H527" s="112"/>
    </row>
    <row r="528" spans="1:8" s="104" customFormat="1" ht="12.75" x14ac:dyDescent="0.2">
      <c r="A528" s="24"/>
      <c r="B528" s="619" t="s">
        <v>59</v>
      </c>
      <c r="C528" s="679"/>
      <c r="D528" s="680"/>
      <c r="E528" s="328"/>
      <c r="F528" s="174"/>
      <c r="G528" s="109"/>
      <c r="H528" s="107"/>
    </row>
    <row r="529" spans="1:8" s="104" customFormat="1" ht="12.75" x14ac:dyDescent="0.2">
      <c r="A529" s="6"/>
      <c r="B529" s="601" t="s">
        <v>372</v>
      </c>
      <c r="C529" s="676"/>
      <c r="D529" s="677"/>
      <c r="E529" s="328"/>
      <c r="F529" s="174"/>
      <c r="G529" s="109"/>
      <c r="H529" s="106"/>
    </row>
    <row r="530" spans="1:8" s="104" customFormat="1" ht="12.75" customHeight="1" x14ac:dyDescent="0.2">
      <c r="A530" s="6"/>
      <c r="B530" s="601" t="s">
        <v>434</v>
      </c>
      <c r="C530" s="602"/>
      <c r="D530" s="603"/>
      <c r="E530" s="328"/>
      <c r="F530" s="174"/>
      <c r="G530" s="109"/>
      <c r="H530" s="111"/>
    </row>
    <row r="531" spans="1:8" s="104" customFormat="1" ht="12.75" x14ac:dyDescent="0.2">
      <c r="A531" s="6"/>
      <c r="B531" s="619" t="s">
        <v>180</v>
      </c>
      <c r="C531" s="679"/>
      <c r="D531" s="680"/>
      <c r="E531" s="328"/>
      <c r="F531" s="174"/>
      <c r="G531" s="109"/>
      <c r="H531" s="111"/>
    </row>
    <row r="532" spans="1:8" s="104" customFormat="1" ht="12.75" x14ac:dyDescent="0.2">
      <c r="A532" s="24"/>
      <c r="B532" s="595" t="s">
        <v>189</v>
      </c>
      <c r="C532" s="660"/>
      <c r="D532" s="661"/>
      <c r="E532" s="327">
        <v>554574.10000000033</v>
      </c>
      <c r="F532" s="177">
        <v>-3.8963913818382157E-2</v>
      </c>
      <c r="G532" s="109"/>
      <c r="H532" s="107"/>
    </row>
    <row r="533" spans="1:8" s="104" customFormat="1" ht="12.75" x14ac:dyDescent="0.2">
      <c r="A533" s="6"/>
      <c r="B533" s="595" t="s">
        <v>190</v>
      </c>
      <c r="C533" s="660"/>
      <c r="D533" s="661"/>
      <c r="E533" s="327">
        <v>17543.150000000001</v>
      </c>
      <c r="F533" s="177"/>
      <c r="G533" s="109"/>
      <c r="H533" s="106"/>
    </row>
    <row r="534" spans="1:8" s="104" customFormat="1" ht="12.75" x14ac:dyDescent="0.2">
      <c r="A534" s="6"/>
      <c r="B534" s="601" t="s">
        <v>191</v>
      </c>
      <c r="C534" s="676"/>
      <c r="D534" s="677"/>
      <c r="E534" s="328">
        <v>16328.15</v>
      </c>
      <c r="F534" s="174"/>
      <c r="G534" s="109"/>
      <c r="H534" s="106"/>
    </row>
    <row r="535" spans="1:8" s="104" customFormat="1" ht="12.75" x14ac:dyDescent="0.2">
      <c r="A535" s="6"/>
      <c r="B535" s="601" t="s">
        <v>392</v>
      </c>
      <c r="C535" s="676"/>
      <c r="D535" s="677"/>
      <c r="E535" s="328">
        <v>1215</v>
      </c>
      <c r="F535" s="174"/>
      <c r="G535" s="109"/>
      <c r="H535" s="106"/>
    </row>
    <row r="536" spans="1:8" s="104" customFormat="1" ht="12.75" x14ac:dyDescent="0.2">
      <c r="A536" s="6"/>
      <c r="B536" s="592" t="s">
        <v>393</v>
      </c>
      <c r="C536" s="383"/>
      <c r="D536" s="384"/>
      <c r="E536" s="328"/>
      <c r="F536" s="174"/>
      <c r="G536" s="102"/>
      <c r="H536" s="106"/>
    </row>
    <row r="537" spans="1:8" s="104" customFormat="1" ht="12.75" x14ac:dyDescent="0.2">
      <c r="A537" s="6"/>
      <c r="B537" s="595" t="s">
        <v>82</v>
      </c>
      <c r="C537" s="660"/>
      <c r="D537" s="661"/>
      <c r="E537" s="327"/>
      <c r="F537" s="177"/>
      <c r="G537" s="105"/>
      <c r="H537" s="106"/>
    </row>
    <row r="538" spans="1:8" s="104" customFormat="1" ht="24" customHeight="1" x14ac:dyDescent="0.2">
      <c r="A538" s="24"/>
      <c r="B538" s="604" t="s">
        <v>60</v>
      </c>
      <c r="C538" s="605"/>
      <c r="D538" s="606"/>
      <c r="E538" s="327">
        <v>30476.118563999997</v>
      </c>
      <c r="F538" s="177">
        <v>-0.83694019164147204</v>
      </c>
      <c r="G538" s="105"/>
      <c r="H538" s="107"/>
    </row>
    <row r="539" spans="1:8" s="104" customFormat="1" ht="12.75" x14ac:dyDescent="0.2">
      <c r="A539" s="24"/>
      <c r="B539" s="597" t="s">
        <v>390</v>
      </c>
      <c r="C539" s="652"/>
      <c r="D539" s="653"/>
      <c r="E539" s="328">
        <v>30476.118563999997</v>
      </c>
      <c r="F539" s="177">
        <v>-0.83694019164147204</v>
      </c>
      <c r="G539" s="105"/>
      <c r="H539" s="107"/>
    </row>
    <row r="540" spans="1:8" s="104" customFormat="1" ht="12.75" x14ac:dyDescent="0.2">
      <c r="A540" s="24"/>
      <c r="B540" s="597" t="s">
        <v>391</v>
      </c>
      <c r="C540" s="652"/>
      <c r="D540" s="653"/>
      <c r="E540" s="327"/>
      <c r="F540" s="177"/>
      <c r="G540" s="109"/>
      <c r="H540" s="107"/>
    </row>
    <row r="541" spans="1:8" s="104" customFormat="1" ht="12.75" x14ac:dyDescent="0.2">
      <c r="A541" s="24" t="s">
        <v>463</v>
      </c>
      <c r="B541" s="681" t="s">
        <v>462</v>
      </c>
      <c r="C541" s="602"/>
      <c r="D541" s="603"/>
      <c r="E541" s="327"/>
      <c r="F541" s="177"/>
      <c r="G541" s="109"/>
      <c r="H541" s="107"/>
    </row>
    <row r="542" spans="1:8" s="104" customFormat="1" ht="12.75" hidden="1" x14ac:dyDescent="0.2">
      <c r="A542" s="6"/>
      <c r="B542" s="604"/>
      <c r="C542" s="611"/>
      <c r="D542" s="612"/>
      <c r="E542" s="328"/>
      <c r="F542" s="174"/>
      <c r="G542" s="449"/>
      <c r="H542" s="106"/>
    </row>
    <row r="543" spans="1:8" s="451" customFormat="1" ht="21.75" customHeight="1" x14ac:dyDescent="0.2">
      <c r="A543" s="446"/>
      <c r="B543" s="682" t="s">
        <v>481</v>
      </c>
      <c r="C543" s="683"/>
      <c r="D543" s="684"/>
      <c r="E543" s="447"/>
      <c r="F543" s="448"/>
      <c r="G543" s="105"/>
      <c r="H543" s="450"/>
    </row>
    <row r="544" spans="1:8" s="104" customFormat="1" ht="12.75" x14ac:dyDescent="0.2">
      <c r="A544" s="6"/>
      <c r="B544" s="604" t="s">
        <v>483</v>
      </c>
      <c r="C544" s="611"/>
      <c r="D544" s="612"/>
      <c r="E544" s="327">
        <v>682317.39000000048</v>
      </c>
      <c r="F544" s="177">
        <v>-0.71496794943694553</v>
      </c>
      <c r="G544" s="108"/>
      <c r="H544" s="106"/>
    </row>
    <row r="545" spans="1:8" s="104" customFormat="1" ht="12.75" x14ac:dyDescent="0.2">
      <c r="A545" s="6"/>
      <c r="B545" s="595" t="s">
        <v>61</v>
      </c>
      <c r="C545" s="660"/>
      <c r="D545" s="661"/>
      <c r="E545" s="327">
        <v>45</v>
      </c>
      <c r="F545" s="177"/>
      <c r="G545" s="109"/>
      <c r="H545" s="106"/>
    </row>
    <row r="546" spans="1:8" s="104" customFormat="1" ht="12.75" x14ac:dyDescent="0.2">
      <c r="A546" s="6"/>
      <c r="B546" s="601" t="s">
        <v>471</v>
      </c>
      <c r="C546" s="676"/>
      <c r="D546" s="677"/>
      <c r="E546" s="328">
        <v>45</v>
      </c>
      <c r="F546" s="174">
        <v>-0.75308641975308643</v>
      </c>
      <c r="G546" s="102"/>
      <c r="H546" s="106"/>
    </row>
    <row r="547" spans="1:8" s="104" customFormat="1" ht="12.75" x14ac:dyDescent="0.2">
      <c r="A547" s="6"/>
      <c r="B547" s="601" t="s">
        <v>473</v>
      </c>
      <c r="C547" s="676"/>
      <c r="D547" s="677"/>
      <c r="E547" s="328"/>
      <c r="F547" s="174"/>
      <c r="G547" s="102"/>
      <c r="H547" s="106"/>
    </row>
    <row r="548" spans="1:8" s="104" customFormat="1" ht="12.75" x14ac:dyDescent="0.2">
      <c r="A548" s="6"/>
      <c r="B548" s="601" t="s">
        <v>398</v>
      </c>
      <c r="C548" s="676"/>
      <c r="D548" s="677"/>
      <c r="E548" s="328"/>
      <c r="F548" s="174"/>
      <c r="G548" s="102"/>
      <c r="H548" s="106"/>
    </row>
    <row r="549" spans="1:8" s="104" customFormat="1" ht="12.75" x14ac:dyDescent="0.2">
      <c r="A549" s="6"/>
      <c r="B549" s="601" t="s">
        <v>469</v>
      </c>
      <c r="C549" s="676"/>
      <c r="D549" s="677"/>
      <c r="E549" s="328"/>
      <c r="F549" s="174"/>
      <c r="G549" s="109"/>
      <c r="H549" s="106"/>
    </row>
    <row r="550" spans="1:8" s="104" customFormat="1" ht="12.75" x14ac:dyDescent="0.2">
      <c r="A550" s="6"/>
      <c r="B550" s="601" t="s">
        <v>399</v>
      </c>
      <c r="C550" s="676"/>
      <c r="D550" s="677"/>
      <c r="E550" s="328"/>
      <c r="F550" s="174"/>
      <c r="G550" s="109"/>
      <c r="H550" s="113"/>
    </row>
    <row r="551" spans="1:8" s="104" customFormat="1" ht="12.75" x14ac:dyDescent="0.2">
      <c r="A551" s="6"/>
      <c r="B551" s="601" t="s">
        <v>400</v>
      </c>
      <c r="C551" s="676"/>
      <c r="D551" s="677"/>
      <c r="E551" s="328"/>
      <c r="F551" s="174"/>
      <c r="G551" s="109"/>
      <c r="H551" s="113"/>
    </row>
    <row r="552" spans="1:8" s="104" customFormat="1" ht="12.75" x14ac:dyDescent="0.2">
      <c r="A552" s="6"/>
      <c r="B552" s="597" t="s">
        <v>443</v>
      </c>
      <c r="C552" s="652"/>
      <c r="D552" s="653"/>
      <c r="E552" s="328"/>
      <c r="F552" s="174"/>
      <c r="G552" s="109"/>
      <c r="H552" s="113"/>
    </row>
    <row r="553" spans="1:8" s="104" customFormat="1" ht="12.75" x14ac:dyDescent="0.2">
      <c r="A553" s="6"/>
      <c r="B553" s="597" t="s">
        <v>401</v>
      </c>
      <c r="C553" s="652"/>
      <c r="D553" s="653"/>
      <c r="E553" s="328"/>
      <c r="F553" s="174"/>
      <c r="G553" s="108"/>
      <c r="H553" s="113"/>
    </row>
    <row r="554" spans="1:8" s="104" customFormat="1" ht="12.75" x14ac:dyDescent="0.2">
      <c r="A554" s="6"/>
      <c r="B554" s="595" t="s">
        <v>62</v>
      </c>
      <c r="C554" s="660"/>
      <c r="D554" s="661"/>
      <c r="E554" s="327">
        <v>682272.39000000048</v>
      </c>
      <c r="F554" s="177">
        <v>-0.71507007736839079</v>
      </c>
      <c r="G554" s="109"/>
      <c r="H554" s="113"/>
    </row>
    <row r="555" spans="1:8" s="104" customFormat="1" ht="15" customHeight="1" x14ac:dyDescent="0.2">
      <c r="A555" s="6"/>
      <c r="B555" s="601" t="s">
        <v>470</v>
      </c>
      <c r="C555" s="676"/>
      <c r="D555" s="677"/>
      <c r="E555" s="328">
        <v>649576.54</v>
      </c>
      <c r="F555" s="174">
        <v>-0.60555789244496594</v>
      </c>
      <c r="G555" s="109"/>
      <c r="H555" s="113"/>
    </row>
    <row r="556" spans="1:8" s="104" customFormat="1" ht="15" customHeight="1" x14ac:dyDescent="0.2">
      <c r="A556" s="6"/>
      <c r="B556" s="601" t="s">
        <v>474</v>
      </c>
      <c r="C556" s="676"/>
      <c r="D556" s="677"/>
      <c r="E556" s="328"/>
      <c r="F556" s="174"/>
      <c r="G556" s="109"/>
      <c r="H556" s="113"/>
    </row>
    <row r="557" spans="1:8" s="104" customFormat="1" ht="15" customHeight="1" x14ac:dyDescent="0.2">
      <c r="A557" s="6"/>
      <c r="B557" s="601" t="s">
        <v>402</v>
      </c>
      <c r="C557" s="676"/>
      <c r="D557" s="677"/>
      <c r="E557" s="328">
        <v>26871.699999999997</v>
      </c>
      <c r="F557" s="174">
        <v>-0.96258334686648117</v>
      </c>
      <c r="G557" s="109"/>
      <c r="H557" s="113"/>
    </row>
    <row r="558" spans="1:8" s="104" customFormat="1" ht="12.75" customHeight="1" x14ac:dyDescent="0.2">
      <c r="A558" s="6"/>
      <c r="B558" s="601" t="s">
        <v>469</v>
      </c>
      <c r="C558" s="676"/>
      <c r="D558" s="677"/>
      <c r="E558" s="328">
        <v>929.12000000000012</v>
      </c>
      <c r="F558" s="174">
        <v>-0.73517801206793831</v>
      </c>
      <c r="G558" s="109"/>
      <c r="H558" s="113"/>
    </row>
    <row r="559" spans="1:8" s="104" customFormat="1" ht="12.75" customHeight="1" x14ac:dyDescent="0.2">
      <c r="A559" s="6"/>
      <c r="B559" s="601" t="s">
        <v>472</v>
      </c>
      <c r="C559" s="676"/>
      <c r="D559" s="677"/>
      <c r="E559" s="328">
        <v>1770.6100000000001</v>
      </c>
      <c r="F559" s="174"/>
      <c r="G559" s="109"/>
      <c r="H559" s="113"/>
    </row>
    <row r="560" spans="1:8" s="104" customFormat="1" ht="12.75" customHeight="1" x14ac:dyDescent="0.2">
      <c r="A560" s="6"/>
      <c r="B560" s="601" t="s">
        <v>399</v>
      </c>
      <c r="C560" s="676"/>
      <c r="D560" s="677"/>
      <c r="E560" s="328"/>
      <c r="F560" s="174"/>
      <c r="G560" s="109"/>
      <c r="H560" s="113"/>
    </row>
    <row r="561" spans="1:10" s="104" customFormat="1" ht="12.75" customHeight="1" x14ac:dyDescent="0.2">
      <c r="A561" s="6"/>
      <c r="B561" s="601" t="s">
        <v>400</v>
      </c>
      <c r="C561" s="676"/>
      <c r="D561" s="677"/>
      <c r="E561" s="328"/>
      <c r="F561" s="174"/>
      <c r="G561" s="455"/>
      <c r="H561" s="113"/>
    </row>
    <row r="562" spans="1:10" s="457" customFormat="1" ht="12.75" customHeight="1" x14ac:dyDescent="0.2">
      <c r="A562" s="452"/>
      <c r="B562" s="587" t="s">
        <v>425</v>
      </c>
      <c r="C562" s="593"/>
      <c r="D562" s="594"/>
      <c r="E562" s="453"/>
      <c r="F562" s="454"/>
      <c r="G562" s="455"/>
      <c r="H562" s="456"/>
    </row>
    <row r="563" spans="1:10" s="457" customFormat="1" ht="12.75" customHeight="1" x14ac:dyDescent="0.2">
      <c r="A563" s="452"/>
      <c r="B563" s="616" t="s">
        <v>403</v>
      </c>
      <c r="C563" s="687"/>
      <c r="D563" s="688"/>
      <c r="E563" s="453">
        <v>3124.42</v>
      </c>
      <c r="F563" s="454">
        <v>-0.87992296733336839</v>
      </c>
      <c r="G563" s="460"/>
      <c r="H563" s="456"/>
    </row>
    <row r="564" spans="1:10" s="457" customFormat="1" ht="12.75" customHeight="1" x14ac:dyDescent="0.2">
      <c r="A564" s="452"/>
      <c r="B564" s="604" t="s">
        <v>484</v>
      </c>
      <c r="C564" s="689"/>
      <c r="D564" s="690"/>
      <c r="E564" s="458"/>
      <c r="F564" s="459"/>
      <c r="G564" s="460"/>
      <c r="H564" s="461"/>
    </row>
    <row r="565" spans="1:10" s="457" customFormat="1" ht="21" customHeight="1" x14ac:dyDescent="0.2">
      <c r="A565" s="452"/>
      <c r="B565" s="604" t="s">
        <v>485</v>
      </c>
      <c r="C565" s="689"/>
      <c r="D565" s="690"/>
      <c r="E565" s="458">
        <v>52579.44000000001</v>
      </c>
      <c r="F565" s="459">
        <v>-0.45024289736161871</v>
      </c>
      <c r="G565" s="462"/>
      <c r="H565" s="461"/>
    </row>
    <row r="566" spans="1:10" s="457" customFormat="1" ht="21" customHeight="1" x14ac:dyDescent="0.2">
      <c r="A566" s="452"/>
      <c r="B566" s="595" t="s">
        <v>63</v>
      </c>
      <c r="C566" s="685"/>
      <c r="D566" s="686"/>
      <c r="E566" s="453">
        <v>42424.290000000008</v>
      </c>
      <c r="F566" s="454">
        <v>0.43664663285707328</v>
      </c>
      <c r="G566" s="462"/>
      <c r="H566" s="461"/>
    </row>
    <row r="567" spans="1:10" s="457" customFormat="1" ht="15" customHeight="1" x14ac:dyDescent="0.2">
      <c r="A567" s="452"/>
      <c r="B567" s="595" t="s">
        <v>64</v>
      </c>
      <c r="C567" s="685"/>
      <c r="D567" s="686"/>
      <c r="E567" s="453">
        <v>10155.150000000001</v>
      </c>
      <c r="F567" s="454">
        <v>-0.74513377079494503</v>
      </c>
      <c r="G567" s="464"/>
      <c r="H567" s="461"/>
    </row>
    <row r="568" spans="1:10" s="457" customFormat="1" ht="15" customHeight="1" x14ac:dyDescent="0.2">
      <c r="A568" s="452"/>
      <c r="B568" s="595" t="s">
        <v>478</v>
      </c>
      <c r="C568" s="685"/>
      <c r="D568" s="686"/>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13" t="s">
        <v>65</v>
      </c>
      <c r="C570" s="614"/>
      <c r="D570" s="615"/>
      <c r="E570" s="326">
        <v>4750383.1285640011</v>
      </c>
      <c r="F570" s="243">
        <v>-0.27821984470332384</v>
      </c>
      <c r="G570" s="4"/>
      <c r="H570" s="465"/>
      <c r="I570" s="751"/>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DE MARS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749"/>
      <c r="H574" s="15"/>
      <c r="I574" s="15"/>
    </row>
    <row r="575" spans="1:10" ht="19.5" customHeight="1" x14ac:dyDescent="0.2">
      <c r="B575" s="626"/>
      <c r="C575" s="663"/>
      <c r="D575" s="87"/>
      <c r="E575" s="750" t="s">
        <v>6</v>
      </c>
      <c r="F575" s="339" t="str">
        <f>Maladie_mnt!$H$5</f>
        <v>GAM</v>
      </c>
      <c r="G575" s="780"/>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748"/>
      <c r="F577" s="747"/>
      <c r="G577" s="206"/>
      <c r="H577" s="125"/>
      <c r="I577" s="111"/>
      <c r="J577" s="104"/>
    </row>
    <row r="578" spans="1:10" ht="12" customHeight="1" x14ac:dyDescent="0.2">
      <c r="A578" s="114"/>
      <c r="B578" s="126" t="s">
        <v>30</v>
      </c>
      <c r="C578" s="127"/>
      <c r="D578" s="128"/>
      <c r="E578" s="407">
        <v>39735393.997716501</v>
      </c>
      <c r="F578" s="408">
        <v>0.13311583432442387</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8051.760000000002</v>
      </c>
      <c r="F580" s="408">
        <v>-0.55594381297463635</v>
      </c>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779"/>
      <c r="E587" s="409"/>
      <c r="F587" s="410"/>
      <c r="G587" s="5"/>
      <c r="H587" s="130"/>
      <c r="I587" s="111"/>
      <c r="J587" s="104"/>
    </row>
    <row r="588" spans="1:10" ht="12.75" x14ac:dyDescent="0.2">
      <c r="B588" s="279" t="s">
        <v>45</v>
      </c>
      <c r="C588" s="277"/>
      <c r="D588" s="778"/>
      <c r="E588" s="777"/>
      <c r="F588" s="776"/>
      <c r="G588" s="5"/>
      <c r="H588" s="5"/>
      <c r="I588" s="5"/>
      <c r="J588" s="104"/>
    </row>
    <row r="589" spans="1:10" ht="12.75" customHeight="1" x14ac:dyDescent="0.2">
      <c r="B589" s="149" t="s">
        <v>21</v>
      </c>
      <c r="C589" s="217"/>
      <c r="D589" s="746"/>
      <c r="E589" s="289"/>
      <c r="F589" s="179"/>
      <c r="G589" s="5"/>
      <c r="H589" s="5"/>
      <c r="I589" s="5"/>
    </row>
    <row r="590" spans="1:10" ht="12.75" customHeight="1" x14ac:dyDescent="0.2">
      <c r="B590" s="149" t="s">
        <v>38</v>
      </c>
      <c r="C590" s="217"/>
      <c r="D590" s="746"/>
      <c r="E590" s="289">
        <v>268437571.93999994</v>
      </c>
      <c r="F590" s="179">
        <v>6.802091844320568E-3</v>
      </c>
      <c r="G590" s="5"/>
      <c r="H590" s="5"/>
      <c r="I590" s="5"/>
    </row>
    <row r="591" spans="1:10" ht="12.75" customHeight="1" x14ac:dyDescent="0.2">
      <c r="B591" s="149" t="s">
        <v>37</v>
      </c>
      <c r="C591" s="217"/>
      <c r="D591" s="746"/>
      <c r="E591" s="289">
        <v>110424146.75999999</v>
      </c>
      <c r="F591" s="179">
        <v>6.9648554324954759E-3</v>
      </c>
      <c r="G591" s="5"/>
      <c r="H591" s="5"/>
      <c r="I591" s="5"/>
    </row>
    <row r="592" spans="1:10" ht="12.75" customHeight="1" x14ac:dyDescent="0.2">
      <c r="B592" s="149" t="s">
        <v>36</v>
      </c>
      <c r="C592" s="217"/>
      <c r="D592" s="746"/>
      <c r="E592" s="289">
        <v>378861718.69999993</v>
      </c>
      <c r="F592" s="179">
        <v>6.8495259633614136E-3</v>
      </c>
      <c r="G592" s="5"/>
      <c r="H592" s="5"/>
      <c r="I592" s="5"/>
    </row>
    <row r="593" spans="1:10" ht="12.75" customHeight="1" x14ac:dyDescent="0.2">
      <c r="B593" s="149" t="s">
        <v>39</v>
      </c>
      <c r="C593" s="217"/>
      <c r="D593" s="746"/>
      <c r="E593" s="289"/>
      <c r="F593" s="179"/>
      <c r="G593" s="5"/>
      <c r="H593" s="5"/>
      <c r="I593" s="5"/>
    </row>
    <row r="594" spans="1:10" ht="12.75" customHeight="1" x14ac:dyDescent="0.2">
      <c r="B594" s="149" t="s">
        <v>40</v>
      </c>
      <c r="C594" s="217"/>
      <c r="D594" s="746"/>
      <c r="E594" s="289">
        <v>936.04</v>
      </c>
      <c r="F594" s="179"/>
      <c r="G594" s="5"/>
      <c r="H594" s="5"/>
      <c r="I594" s="5"/>
    </row>
    <row r="595" spans="1:10" ht="12.75" customHeight="1" x14ac:dyDescent="0.2">
      <c r="B595" s="162" t="s">
        <v>41</v>
      </c>
      <c r="C595" s="231"/>
      <c r="D595" s="745"/>
      <c r="E595" s="413">
        <v>7169624.2200000025</v>
      </c>
      <c r="F595" s="187">
        <v>-0.21040630621207779</v>
      </c>
      <c r="G595" s="173"/>
      <c r="H595" s="5"/>
      <c r="I595" s="5"/>
    </row>
    <row r="596" spans="1:10" ht="12.75" customHeight="1" x14ac:dyDescent="0.2">
      <c r="B596" s="233" t="s">
        <v>42</v>
      </c>
      <c r="C596" s="131"/>
      <c r="D596" s="403"/>
      <c r="E596" s="411">
        <v>386032278.95999998</v>
      </c>
      <c r="F596" s="412">
        <v>1.4055345797678864E-3</v>
      </c>
      <c r="G596" s="173"/>
      <c r="H596" s="130"/>
      <c r="I596" s="111"/>
    </row>
    <row r="597" spans="1:10" ht="12.75" x14ac:dyDescent="0.2">
      <c r="B597" s="149" t="s">
        <v>83</v>
      </c>
      <c r="C597" s="217"/>
      <c r="D597" s="746"/>
      <c r="E597" s="289">
        <v>30104.400000000001</v>
      </c>
      <c r="F597" s="179">
        <v>-0.41615663798817981</v>
      </c>
      <c r="G597" s="173"/>
      <c r="H597" s="130"/>
      <c r="I597" s="111"/>
      <c r="J597" s="104"/>
    </row>
    <row r="598" spans="1:10" ht="12.75" x14ac:dyDescent="0.2">
      <c r="B598" s="162" t="s">
        <v>84</v>
      </c>
      <c r="C598" s="231"/>
      <c r="D598" s="745"/>
      <c r="E598" s="413">
        <v>1005729.7500000001</v>
      </c>
      <c r="F598" s="187">
        <v>-0.60356107044032459</v>
      </c>
      <c r="G598" s="173"/>
      <c r="H598" s="130"/>
      <c r="I598" s="111"/>
      <c r="J598" s="104"/>
    </row>
    <row r="599" spans="1:10" ht="13.5" thickBot="1" x14ac:dyDescent="0.25">
      <c r="B599" s="71"/>
      <c r="C599" s="217"/>
      <c r="D599" s="584"/>
      <c r="E599" s="757"/>
      <c r="F599" s="756"/>
      <c r="G599" s="173"/>
      <c r="H599" s="130"/>
      <c r="I599" s="111"/>
      <c r="J599" s="104"/>
    </row>
    <row r="600" spans="1:10" ht="13.5" thickBot="1" x14ac:dyDescent="0.25">
      <c r="B600" s="133" t="s">
        <v>168</v>
      </c>
      <c r="C600" s="134"/>
      <c r="D600" s="134"/>
      <c r="E600" s="417">
        <v>853093604.68171644</v>
      </c>
      <c r="F600" s="418">
        <v>-3.9551775084815111E-3</v>
      </c>
      <c r="H600" s="135"/>
      <c r="I600" s="85"/>
    </row>
    <row r="601" spans="1:10" s="136" customFormat="1" ht="12.75" x14ac:dyDescent="0.2">
      <c r="A601" s="6"/>
      <c r="B601" s="5"/>
      <c r="C601" s="3"/>
      <c r="D601" s="3"/>
      <c r="E601" s="3"/>
      <c r="F601" s="3"/>
      <c r="G601" s="3"/>
      <c r="H601" s="3"/>
      <c r="I601" s="3"/>
      <c r="J601" s="104"/>
    </row>
  </sheetData>
  <dataConsolidate/>
  <mergeCells count="90">
    <mergeCell ref="B575:C575"/>
    <mergeCell ref="B499:C499"/>
    <mergeCell ref="B504:C504"/>
    <mergeCell ref="B503:C503"/>
    <mergeCell ref="B498:C498"/>
    <mergeCell ref="B490:C490"/>
    <mergeCell ref="B495:C495"/>
    <mergeCell ref="B512:D512"/>
    <mergeCell ref="B491:C491"/>
    <mergeCell ref="B533:D533"/>
    <mergeCell ref="B469:C469"/>
    <mergeCell ref="B487:C487"/>
    <mergeCell ref="B480:C480"/>
    <mergeCell ref="B470:C470"/>
    <mergeCell ref="B482:C482"/>
    <mergeCell ref="B475:C475"/>
    <mergeCell ref="B479:C479"/>
    <mergeCell ref="B481:C481"/>
    <mergeCell ref="B474:C474"/>
    <mergeCell ref="B483:C483"/>
    <mergeCell ref="B468:C468"/>
    <mergeCell ref="B511:D511"/>
    <mergeCell ref="B539:D539"/>
    <mergeCell ref="B484:C484"/>
    <mergeCell ref="B489:C489"/>
    <mergeCell ref="B524:D524"/>
    <mergeCell ref="B521:D521"/>
    <mergeCell ref="B471:C471"/>
    <mergeCell ref="B510:D510"/>
    <mergeCell ref="B509:C509"/>
    <mergeCell ref="B467:C467"/>
    <mergeCell ref="B485:C485"/>
    <mergeCell ref="B497:C497"/>
    <mergeCell ref="B492:C492"/>
    <mergeCell ref="B488:C488"/>
    <mergeCell ref="B505:C505"/>
    <mergeCell ref="B496:C496"/>
    <mergeCell ref="B501:C501"/>
    <mergeCell ref="B500:C500"/>
    <mergeCell ref="B502:C502"/>
    <mergeCell ref="B486:C486"/>
    <mergeCell ref="B522:D522"/>
    <mergeCell ref="B523:D523"/>
    <mergeCell ref="B526:D526"/>
    <mergeCell ref="B525:D525"/>
    <mergeCell ref="B513:D513"/>
    <mergeCell ref="B514:D514"/>
    <mergeCell ref="B515:D515"/>
    <mergeCell ref="B517:D517"/>
    <mergeCell ref="B516:D516"/>
    <mergeCell ref="B527:D527"/>
    <mergeCell ref="B528:D528"/>
    <mergeCell ref="B531:D531"/>
    <mergeCell ref="B535:D535"/>
    <mergeCell ref="B529:D529"/>
    <mergeCell ref="B530:D530"/>
    <mergeCell ref="B537:D537"/>
    <mergeCell ref="B532:D532"/>
    <mergeCell ref="B541:D541"/>
    <mergeCell ref="B538:D538"/>
    <mergeCell ref="B534:D534"/>
    <mergeCell ref="B540:D540"/>
    <mergeCell ref="B544:D544"/>
    <mergeCell ref="B549:D549"/>
    <mergeCell ref="B548:D548"/>
    <mergeCell ref="B543:D543"/>
    <mergeCell ref="B542:D542"/>
    <mergeCell ref="B552:D552"/>
    <mergeCell ref="B550:D550"/>
    <mergeCell ref="B551:D551"/>
    <mergeCell ref="B546:D546"/>
    <mergeCell ref="B545:D545"/>
    <mergeCell ref="B553:D553"/>
    <mergeCell ref="B559:D559"/>
    <mergeCell ref="B547:D547"/>
    <mergeCell ref="B556:D556"/>
    <mergeCell ref="B560:D560"/>
    <mergeCell ref="B567:D567"/>
    <mergeCell ref="B555:D555"/>
    <mergeCell ref="B554:D554"/>
    <mergeCell ref="B570:D570"/>
    <mergeCell ref="B557:D557"/>
    <mergeCell ref="B558:D558"/>
    <mergeCell ref="B563:D563"/>
    <mergeCell ref="B564:D564"/>
    <mergeCell ref="B561:D561"/>
    <mergeCell ref="B568:D568"/>
    <mergeCell ref="B566:D566"/>
    <mergeCell ref="B565:D565"/>
    <mergeCell ref="B569:D569"/>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342"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DE MARS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243141627.94999939</v>
      </c>
      <c r="D9" s="289">
        <v>141045775.90269998</v>
      </c>
      <c r="E9" s="289">
        <v>384187403.8526994</v>
      </c>
      <c r="F9" s="290">
        <v>5858523.1200000029</v>
      </c>
      <c r="G9" s="290">
        <v>2438239.0612499998</v>
      </c>
      <c r="H9" s="179">
        <v>-5.5835044026742997E-2</v>
      </c>
      <c r="I9" s="20"/>
    </row>
    <row r="10" spans="1:9" ht="10.5" customHeight="1" x14ac:dyDescent="0.2">
      <c r="B10" s="16" t="s">
        <v>387</v>
      </c>
      <c r="C10" s="289">
        <v>8512.7647280000147</v>
      </c>
      <c r="D10" s="289">
        <v>31771.490400000013</v>
      </c>
      <c r="E10" s="289">
        <v>40284.255128000026</v>
      </c>
      <c r="F10" s="290">
        <v>3951.6620000000016</v>
      </c>
      <c r="G10" s="290">
        <v>159.0472</v>
      </c>
      <c r="H10" s="179"/>
      <c r="I10" s="20"/>
    </row>
    <row r="11" spans="1:9" ht="10.5" customHeight="1" x14ac:dyDescent="0.2">
      <c r="B11" s="16" t="s">
        <v>100</v>
      </c>
      <c r="C11" s="289">
        <v>7474335.679999996</v>
      </c>
      <c r="D11" s="289">
        <v>35292919.318210013</v>
      </c>
      <c r="E11" s="289">
        <v>42767254.998210013</v>
      </c>
      <c r="F11" s="290">
        <v>14851.45</v>
      </c>
      <c r="G11" s="290">
        <v>140885.5</v>
      </c>
      <c r="H11" s="179">
        <v>-0.15119095099325919</v>
      </c>
      <c r="I11" s="20"/>
    </row>
    <row r="12" spans="1:9" ht="10.5" customHeight="1" x14ac:dyDescent="0.2">
      <c r="B12" s="16" t="s">
        <v>388</v>
      </c>
      <c r="C12" s="289">
        <v>11451.505272</v>
      </c>
      <c r="D12" s="289">
        <v>42739.509600000012</v>
      </c>
      <c r="E12" s="289">
        <v>54191.014872000007</v>
      </c>
      <c r="F12" s="290">
        <v>5315.8379999999979</v>
      </c>
      <c r="G12" s="290">
        <v>213.95279999999997</v>
      </c>
      <c r="H12" s="179"/>
      <c r="I12" s="20"/>
    </row>
    <row r="13" spans="1:9" ht="10.5" customHeight="1" x14ac:dyDescent="0.2">
      <c r="B13" s="16" t="s">
        <v>340</v>
      </c>
      <c r="C13" s="289">
        <v>20404305.249999974</v>
      </c>
      <c r="D13" s="289">
        <v>17663118.469999991</v>
      </c>
      <c r="E13" s="289">
        <v>38067423.719999954</v>
      </c>
      <c r="F13" s="290">
        <v>1937050.5600000008</v>
      </c>
      <c r="G13" s="290">
        <v>199899.82000000004</v>
      </c>
      <c r="H13" s="179">
        <v>-7.5955096983059245E-2</v>
      </c>
      <c r="I13" s="20"/>
    </row>
    <row r="14" spans="1:9" ht="10.5" customHeight="1" x14ac:dyDescent="0.2">
      <c r="B14" s="340" t="s">
        <v>90</v>
      </c>
      <c r="C14" s="289">
        <v>20335006.249999974</v>
      </c>
      <c r="D14" s="289">
        <v>17358194.539999988</v>
      </c>
      <c r="E14" s="289">
        <v>37693200.789999962</v>
      </c>
      <c r="F14" s="290">
        <v>1652763.6800000009</v>
      </c>
      <c r="G14" s="290">
        <v>199427.16</v>
      </c>
      <c r="H14" s="179">
        <v>-7.5708584837351545E-2</v>
      </c>
      <c r="I14" s="20"/>
    </row>
    <row r="15" spans="1:9" ht="10.5" customHeight="1" x14ac:dyDescent="0.2">
      <c r="B15" s="33" t="s">
        <v>304</v>
      </c>
      <c r="C15" s="289">
        <v>1305172.6400000011</v>
      </c>
      <c r="D15" s="289">
        <v>601454.76000000013</v>
      </c>
      <c r="E15" s="289">
        <v>1906627.4000000013</v>
      </c>
      <c r="F15" s="290">
        <v>96541.45</v>
      </c>
      <c r="G15" s="290">
        <v>11610.660000000002</v>
      </c>
      <c r="H15" s="179">
        <v>3.2135996219431195E-3</v>
      </c>
      <c r="I15" s="20"/>
    </row>
    <row r="16" spans="1:9" ht="10.5" customHeight="1" x14ac:dyDescent="0.2">
      <c r="B16" s="33" t="s">
        <v>305</v>
      </c>
      <c r="C16" s="289">
        <v>150.68</v>
      </c>
      <c r="D16" s="289">
        <v>551.49</v>
      </c>
      <c r="E16" s="289">
        <v>702.17000000000007</v>
      </c>
      <c r="F16" s="290">
        <v>551.49</v>
      </c>
      <c r="G16" s="290"/>
      <c r="H16" s="179">
        <v>0.13726474684979428</v>
      </c>
      <c r="I16" s="20"/>
    </row>
    <row r="17" spans="2:9" ht="10.5" customHeight="1" x14ac:dyDescent="0.2">
      <c r="B17" s="33" t="s">
        <v>306</v>
      </c>
      <c r="C17" s="289">
        <v>601.43999999999994</v>
      </c>
      <c r="D17" s="289">
        <v>20085.460000000006</v>
      </c>
      <c r="E17" s="289">
        <v>20686.900000000005</v>
      </c>
      <c r="F17" s="290">
        <v>15298.840000000004</v>
      </c>
      <c r="G17" s="290"/>
      <c r="H17" s="179">
        <v>0.19670149132854364</v>
      </c>
      <c r="I17" s="20"/>
    </row>
    <row r="18" spans="2:9" ht="10.5" customHeight="1" x14ac:dyDescent="0.2">
      <c r="B18" s="33" t="s">
        <v>307</v>
      </c>
      <c r="C18" s="289">
        <v>7058595.5999999838</v>
      </c>
      <c r="D18" s="289">
        <v>6182556.5700000031</v>
      </c>
      <c r="E18" s="289">
        <v>13241152.169999989</v>
      </c>
      <c r="F18" s="290">
        <v>270880.54999999976</v>
      </c>
      <c r="G18" s="290">
        <v>70369.83</v>
      </c>
      <c r="H18" s="179">
        <v>-0.20521784866465065</v>
      </c>
      <c r="I18" s="20"/>
    </row>
    <row r="19" spans="2:9" ht="10.5" customHeight="1" x14ac:dyDescent="0.2">
      <c r="B19" s="33" t="s">
        <v>308</v>
      </c>
      <c r="C19" s="289">
        <v>549809.72999999882</v>
      </c>
      <c r="D19" s="289">
        <v>50469.810000000034</v>
      </c>
      <c r="E19" s="289">
        <v>600279.53999999876</v>
      </c>
      <c r="F19" s="290">
        <v>4671.55</v>
      </c>
      <c r="G19" s="290">
        <v>4080.58</v>
      </c>
      <c r="H19" s="179">
        <v>5.9978554965308462E-2</v>
      </c>
      <c r="I19" s="20"/>
    </row>
    <row r="20" spans="2:9" ht="10.5" customHeight="1" x14ac:dyDescent="0.2">
      <c r="B20" s="33" t="s">
        <v>309</v>
      </c>
      <c r="C20" s="289">
        <v>11420676.159999989</v>
      </c>
      <c r="D20" s="289">
        <v>10503076.449999986</v>
      </c>
      <c r="E20" s="289">
        <v>21923752.609999973</v>
      </c>
      <c r="F20" s="290">
        <v>1264819.800000001</v>
      </c>
      <c r="G20" s="290">
        <v>113366.09</v>
      </c>
      <c r="H20" s="179">
        <v>1.3308782444976686E-2</v>
      </c>
      <c r="I20" s="20"/>
    </row>
    <row r="21" spans="2:9" ht="10.5" customHeight="1" x14ac:dyDescent="0.2">
      <c r="B21" s="33" t="s">
        <v>89</v>
      </c>
      <c r="C21" s="289">
        <v>69298.999999999942</v>
      </c>
      <c r="D21" s="289">
        <v>304923.92999999993</v>
      </c>
      <c r="E21" s="289">
        <v>374222.92999999988</v>
      </c>
      <c r="F21" s="290">
        <v>284286.87999999995</v>
      </c>
      <c r="G21" s="290">
        <v>472.66</v>
      </c>
      <c r="H21" s="179">
        <v>-0.10012875642264218</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232670996.46459985</v>
      </c>
      <c r="E24" s="289">
        <v>232670996.46459985</v>
      </c>
      <c r="F24" s="290"/>
      <c r="G24" s="290"/>
      <c r="H24" s="179">
        <v>5.3024915835902853E-2</v>
      </c>
      <c r="I24" s="20"/>
    </row>
    <row r="25" spans="2:9" ht="10.5" customHeight="1" x14ac:dyDescent="0.2">
      <c r="B25" s="16" t="s">
        <v>96</v>
      </c>
      <c r="C25" s="289"/>
      <c r="D25" s="289"/>
      <c r="E25" s="289"/>
      <c r="F25" s="290"/>
      <c r="G25" s="290"/>
      <c r="H25" s="179"/>
      <c r="I25" s="20"/>
    </row>
    <row r="26" spans="2:9" ht="10.5" customHeight="1" x14ac:dyDescent="0.2">
      <c r="B26" s="16" t="s">
        <v>91</v>
      </c>
      <c r="C26" s="289">
        <v>781473.91</v>
      </c>
      <c r="D26" s="289">
        <v>374155.52000000002</v>
      </c>
      <c r="E26" s="289">
        <v>1155629.43</v>
      </c>
      <c r="F26" s="290">
        <v>11273.220000000001</v>
      </c>
      <c r="G26" s="290">
        <v>6772</v>
      </c>
      <c r="H26" s="179">
        <v>-1.7653428802080207E-3</v>
      </c>
      <c r="I26" s="34"/>
    </row>
    <row r="27" spans="2:9" ht="10.5" customHeight="1" x14ac:dyDescent="0.2">
      <c r="B27" s="16" t="s">
        <v>252</v>
      </c>
      <c r="C27" s="289"/>
      <c r="D27" s="289"/>
      <c r="E27" s="289"/>
      <c r="F27" s="290"/>
      <c r="G27" s="290"/>
      <c r="H27" s="179"/>
      <c r="I27" s="34"/>
    </row>
    <row r="28" spans="2:9" ht="10.5" customHeight="1" x14ac:dyDescent="0.2">
      <c r="B28" s="16" t="s">
        <v>95</v>
      </c>
      <c r="C28" s="289">
        <v>20279.539999999986</v>
      </c>
      <c r="D28" s="289">
        <v>74736.520000000019</v>
      </c>
      <c r="E28" s="289">
        <v>95016.060000000012</v>
      </c>
      <c r="F28" s="290">
        <v>95016.060000000012</v>
      </c>
      <c r="G28" s="290">
        <v>297.36</v>
      </c>
      <c r="H28" s="179">
        <v>-0.34216360575203519</v>
      </c>
      <c r="I28" s="34"/>
    </row>
    <row r="29" spans="2:9" ht="10.5" customHeight="1" x14ac:dyDescent="0.2">
      <c r="B29" s="16" t="s">
        <v>381</v>
      </c>
      <c r="C29" s="289">
        <v>6029146.7500000019</v>
      </c>
      <c r="D29" s="289">
        <v>3552517.5125000002</v>
      </c>
      <c r="E29" s="289">
        <v>9581664.2625000011</v>
      </c>
      <c r="F29" s="290">
        <v>35</v>
      </c>
      <c r="G29" s="290">
        <v>69690.579999999987</v>
      </c>
      <c r="H29" s="179">
        <v>-9.3245259111298218E-2</v>
      </c>
      <c r="I29" s="34"/>
    </row>
    <row r="30" spans="2:9" ht="10.5" customHeight="1" x14ac:dyDescent="0.2">
      <c r="B30" s="16" t="s">
        <v>417</v>
      </c>
      <c r="C30" s="289"/>
      <c r="D30" s="289">
        <v>600287.1163199998</v>
      </c>
      <c r="E30" s="289">
        <v>600287.1163199998</v>
      </c>
      <c r="F30" s="290"/>
      <c r="G30" s="290"/>
      <c r="H30" s="179">
        <v>-0.19796555696064111</v>
      </c>
      <c r="I30" s="34"/>
    </row>
    <row r="31" spans="2:9" ht="10.5" customHeight="1" x14ac:dyDescent="0.2">
      <c r="B31" s="16" t="s">
        <v>441</v>
      </c>
      <c r="C31" s="289"/>
      <c r="D31" s="289">
        <v>6133354.1167940004</v>
      </c>
      <c r="E31" s="289">
        <v>6133354.1167940004</v>
      </c>
      <c r="F31" s="290"/>
      <c r="G31" s="290"/>
      <c r="H31" s="179">
        <v>0.44901446850526527</v>
      </c>
      <c r="I31" s="34"/>
    </row>
    <row r="32" spans="2:9" ht="10.5" customHeight="1" x14ac:dyDescent="0.2">
      <c r="B32" s="16" t="s">
        <v>346</v>
      </c>
      <c r="C32" s="289"/>
      <c r="D32" s="289">
        <v>69</v>
      </c>
      <c r="E32" s="289">
        <v>69</v>
      </c>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25206934.347000014</v>
      </c>
      <c r="E35" s="289">
        <v>25206934.347000014</v>
      </c>
      <c r="F35" s="290"/>
      <c r="G35" s="290"/>
      <c r="H35" s="179"/>
      <c r="I35" s="34"/>
    </row>
    <row r="36" spans="1:11" ht="10.5" customHeight="1" x14ac:dyDescent="0.2">
      <c r="B36" s="16" t="s">
        <v>487</v>
      </c>
      <c r="C36" s="289"/>
      <c r="D36" s="289">
        <v>2419594.5572000011</v>
      </c>
      <c r="E36" s="289">
        <v>2419594.5572000011</v>
      </c>
      <c r="F36" s="290"/>
      <c r="G36" s="290"/>
      <c r="H36" s="179">
        <v>0.13740849812331279</v>
      </c>
      <c r="I36" s="34"/>
    </row>
    <row r="37" spans="1:11" ht="10.5" customHeight="1" x14ac:dyDescent="0.2">
      <c r="B37" s="16" t="s">
        <v>420</v>
      </c>
      <c r="C37" s="289"/>
      <c r="D37" s="289">
        <v>2197744.4030599999</v>
      </c>
      <c r="E37" s="289">
        <v>2197744.4030599999</v>
      </c>
      <c r="F37" s="290"/>
      <c r="G37" s="290"/>
      <c r="H37" s="179">
        <v>-7.6610971339312828E-2</v>
      </c>
      <c r="I37" s="34"/>
    </row>
    <row r="38" spans="1:11" ht="10.5" customHeight="1" x14ac:dyDescent="0.2">
      <c r="B38" s="574" t="s">
        <v>448</v>
      </c>
      <c r="C38" s="289"/>
      <c r="D38" s="289">
        <v>1773</v>
      </c>
      <c r="E38" s="289">
        <v>1773</v>
      </c>
      <c r="F38" s="290"/>
      <c r="G38" s="290"/>
      <c r="H38" s="179"/>
      <c r="I38" s="34"/>
    </row>
    <row r="39" spans="1:11" ht="10.5" hidden="1" customHeight="1" x14ac:dyDescent="0.2">
      <c r="B39" s="574"/>
      <c r="C39" s="289"/>
      <c r="D39" s="289"/>
      <c r="E39" s="289"/>
      <c r="F39" s="290"/>
      <c r="G39" s="290"/>
      <c r="H39" s="179"/>
      <c r="I39" s="34"/>
    </row>
    <row r="40" spans="1:11" ht="10.5" customHeight="1" x14ac:dyDescent="0.2">
      <c r="B40" s="16" t="s">
        <v>99</v>
      </c>
      <c r="C40" s="289">
        <v>101808.36</v>
      </c>
      <c r="D40" s="289">
        <v>258891.21190700008</v>
      </c>
      <c r="E40" s="289">
        <v>360699.57190700003</v>
      </c>
      <c r="F40" s="290">
        <v>103146</v>
      </c>
      <c r="G40" s="290">
        <v>1589.1826879999999</v>
      </c>
      <c r="H40" s="179">
        <v>-0.14151169215154724</v>
      </c>
      <c r="I40" s="34"/>
    </row>
    <row r="41" spans="1:11" ht="10.5" customHeight="1" x14ac:dyDescent="0.2">
      <c r="B41" s="16" t="s">
        <v>283</v>
      </c>
      <c r="C41" s="289"/>
      <c r="D41" s="289">
        <v>-415969</v>
      </c>
      <c r="E41" s="289">
        <v>-415969</v>
      </c>
      <c r="F41" s="290">
        <v>-24</v>
      </c>
      <c r="G41" s="290">
        <v>-3240</v>
      </c>
      <c r="H41" s="179">
        <v>0.1338506912643378</v>
      </c>
      <c r="I41" s="34"/>
      <c r="K41" s="28"/>
    </row>
    <row r="42" spans="1:11" s="28" customFormat="1" ht="10.5" customHeight="1" x14ac:dyDescent="0.2">
      <c r="A42" s="24"/>
      <c r="B42" s="16" t="s">
        <v>279</v>
      </c>
      <c r="C42" s="289">
        <v>53</v>
      </c>
      <c r="D42" s="289">
        <v>-14553957</v>
      </c>
      <c r="E42" s="289">
        <v>-14553904</v>
      </c>
      <c r="F42" s="290">
        <v>-3282</v>
      </c>
      <c r="G42" s="290">
        <v>-102417</v>
      </c>
      <c r="H42" s="179">
        <v>-0.11217913846952132</v>
      </c>
      <c r="I42" s="36"/>
      <c r="J42" s="5"/>
    </row>
    <row r="43" spans="1:11" s="28" customFormat="1" ht="10.5" customHeight="1" x14ac:dyDescent="0.2">
      <c r="A43" s="24"/>
      <c r="B43" s="35" t="s">
        <v>101</v>
      </c>
      <c r="C43" s="291">
        <v>277972994.70999938</v>
      </c>
      <c r="D43" s="291">
        <v>452597452.46029091</v>
      </c>
      <c r="E43" s="291">
        <v>730570447.17029011</v>
      </c>
      <c r="F43" s="292">
        <v>8025856.9100000048</v>
      </c>
      <c r="G43" s="292">
        <v>2752089.5039379983</v>
      </c>
      <c r="H43" s="178">
        <v>7.9655839015893015E-3</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257711411.31000015</v>
      </c>
      <c r="D45" s="289">
        <v>457942674.34999973</v>
      </c>
      <c r="E45" s="289">
        <v>715654085.65999985</v>
      </c>
      <c r="F45" s="290">
        <v>182328878.06999996</v>
      </c>
      <c r="G45" s="290">
        <v>4106620.6500000008</v>
      </c>
      <c r="H45" s="179">
        <v>-4.5010502344933201E-2</v>
      </c>
      <c r="I45" s="20"/>
    </row>
    <row r="46" spans="1:11" ht="10.5" customHeight="1" x14ac:dyDescent="0.2">
      <c r="B46" s="33" t="s">
        <v>106</v>
      </c>
      <c r="C46" s="289">
        <v>257383291.80000013</v>
      </c>
      <c r="D46" s="289">
        <v>456035209.30999982</v>
      </c>
      <c r="E46" s="289">
        <v>713418501.10999978</v>
      </c>
      <c r="F46" s="290">
        <v>180613048.68000001</v>
      </c>
      <c r="G46" s="290">
        <v>4093800.5900000003</v>
      </c>
      <c r="H46" s="179">
        <v>-4.4628255522425886E-2</v>
      </c>
      <c r="I46" s="34"/>
    </row>
    <row r="47" spans="1:11" ht="10.5" customHeight="1" x14ac:dyDescent="0.2">
      <c r="B47" s="33" t="s">
        <v>304</v>
      </c>
      <c r="C47" s="289">
        <v>6123395.9000000022</v>
      </c>
      <c r="D47" s="289">
        <v>93960825.850000039</v>
      </c>
      <c r="E47" s="289">
        <v>100084221.75000003</v>
      </c>
      <c r="F47" s="290">
        <v>72788932.690000042</v>
      </c>
      <c r="G47" s="290">
        <v>625927.6100000001</v>
      </c>
      <c r="H47" s="179">
        <v>-3.8744463044015576E-2</v>
      </c>
      <c r="I47" s="34"/>
    </row>
    <row r="48" spans="1:11" ht="10.5" customHeight="1" x14ac:dyDescent="0.2">
      <c r="B48" s="33" t="s">
        <v>305</v>
      </c>
      <c r="C48" s="289">
        <v>19656.589999999993</v>
      </c>
      <c r="D48" s="289">
        <v>2056241.7899999982</v>
      </c>
      <c r="E48" s="289">
        <v>2075898.3799999983</v>
      </c>
      <c r="F48" s="290">
        <v>2011931.3699999982</v>
      </c>
      <c r="G48" s="290">
        <v>10158.76</v>
      </c>
      <c r="H48" s="179">
        <v>-0.20545548871788211</v>
      </c>
      <c r="I48" s="34"/>
    </row>
    <row r="49" spans="2:9" ht="10.5" customHeight="1" x14ac:dyDescent="0.2">
      <c r="B49" s="33" t="s">
        <v>306</v>
      </c>
      <c r="C49" s="289">
        <v>278401.51999999979</v>
      </c>
      <c r="D49" s="289">
        <v>39616785.929999977</v>
      </c>
      <c r="E49" s="289">
        <v>39895187.449999973</v>
      </c>
      <c r="F49" s="290">
        <v>38496583.229999982</v>
      </c>
      <c r="G49" s="290">
        <v>245833.08000000002</v>
      </c>
      <c r="H49" s="179">
        <v>-4.3320283673429327E-2</v>
      </c>
      <c r="I49" s="34"/>
    </row>
    <row r="50" spans="2:9" ht="10.5" customHeight="1" x14ac:dyDescent="0.2">
      <c r="B50" s="33" t="s">
        <v>307</v>
      </c>
      <c r="C50" s="289">
        <v>62651958.800000101</v>
      </c>
      <c r="D50" s="289">
        <v>52229579.279999882</v>
      </c>
      <c r="E50" s="289">
        <v>114881538.08</v>
      </c>
      <c r="F50" s="290">
        <v>3621785.2799999961</v>
      </c>
      <c r="G50" s="290">
        <v>716514.58000000007</v>
      </c>
      <c r="H50" s="179">
        <v>-5.966197929538386E-2</v>
      </c>
      <c r="I50" s="34"/>
    </row>
    <row r="51" spans="2:9" ht="10.5" customHeight="1" x14ac:dyDescent="0.2">
      <c r="B51" s="33" t="s">
        <v>308</v>
      </c>
      <c r="C51" s="289">
        <v>90341828.960000053</v>
      </c>
      <c r="D51" s="289">
        <v>74032791.399999976</v>
      </c>
      <c r="E51" s="289">
        <v>164374620.36000001</v>
      </c>
      <c r="F51" s="290">
        <v>15706664.610000027</v>
      </c>
      <c r="G51" s="290">
        <v>892418.19</v>
      </c>
      <c r="H51" s="179">
        <v>-5.8607521457676115E-2</v>
      </c>
      <c r="I51" s="34"/>
    </row>
    <row r="52" spans="2:9" ht="10.5" customHeight="1" x14ac:dyDescent="0.2">
      <c r="B52" s="33" t="s">
        <v>309</v>
      </c>
      <c r="C52" s="289">
        <v>97968050.029999971</v>
      </c>
      <c r="D52" s="289">
        <v>194138985.05999985</v>
      </c>
      <c r="E52" s="289">
        <v>292107035.08999985</v>
      </c>
      <c r="F52" s="290">
        <v>47987151.49999994</v>
      </c>
      <c r="G52" s="290">
        <v>1602948.37</v>
      </c>
      <c r="H52" s="179">
        <v>-3.1261225451385988E-2</v>
      </c>
      <c r="I52" s="34"/>
    </row>
    <row r="53" spans="2:9" ht="10.5" customHeight="1" x14ac:dyDescent="0.2">
      <c r="B53" s="33" t="s">
        <v>105</v>
      </c>
      <c r="C53" s="289">
        <v>328119.51000000042</v>
      </c>
      <c r="D53" s="289">
        <v>1907465.04</v>
      </c>
      <c r="E53" s="289">
        <v>2235584.5500000012</v>
      </c>
      <c r="F53" s="290">
        <v>1715829.3900000001</v>
      </c>
      <c r="G53" s="290">
        <v>12820.060000000003</v>
      </c>
      <c r="H53" s="179">
        <v>-0.15313827660296608</v>
      </c>
      <c r="I53" s="34"/>
    </row>
    <row r="54" spans="2:9" ht="10.5" customHeight="1" x14ac:dyDescent="0.2">
      <c r="B54" s="16" t="s">
        <v>22</v>
      </c>
      <c r="C54" s="289">
        <v>132243387.69999947</v>
      </c>
      <c r="D54" s="289">
        <v>84409833.093349963</v>
      </c>
      <c r="E54" s="289">
        <v>216653220.79334944</v>
      </c>
      <c r="F54" s="290">
        <v>12618610.85999999</v>
      </c>
      <c r="G54" s="290">
        <v>973696.52374999982</v>
      </c>
      <c r="H54" s="179">
        <v>-6.6152312755275444E-2</v>
      </c>
      <c r="I54" s="34"/>
    </row>
    <row r="55" spans="2:9" ht="10.5" customHeight="1" x14ac:dyDescent="0.2">
      <c r="B55" s="16" t="s">
        <v>387</v>
      </c>
      <c r="C55" s="289">
        <v>98915.714954999945</v>
      </c>
      <c r="D55" s="289">
        <v>233614.75589099989</v>
      </c>
      <c r="E55" s="289">
        <v>332530.47084599978</v>
      </c>
      <c r="F55" s="290">
        <v>51609.885899999987</v>
      </c>
      <c r="G55" s="290">
        <v>1399.4357999999995</v>
      </c>
      <c r="H55" s="179">
        <v>-0.2126311987704731</v>
      </c>
      <c r="I55" s="34"/>
    </row>
    <row r="56" spans="2:9" ht="10.5" customHeight="1" x14ac:dyDescent="0.2">
      <c r="B56" s="16" t="s">
        <v>107</v>
      </c>
      <c r="C56" s="289"/>
      <c r="D56" s="289">
        <v>169174987.92999986</v>
      </c>
      <c r="E56" s="289">
        <v>169174987.92999986</v>
      </c>
      <c r="F56" s="290">
        <v>168008686.32999986</v>
      </c>
      <c r="G56" s="290">
        <v>866444.14</v>
      </c>
      <c r="H56" s="179">
        <v>9.8974896667229917E-3</v>
      </c>
      <c r="I56" s="34"/>
    </row>
    <row r="57" spans="2:9" ht="10.5" customHeight="1" x14ac:dyDescent="0.2">
      <c r="B57" s="33" t="s">
        <v>110</v>
      </c>
      <c r="C57" s="289"/>
      <c r="D57" s="289">
        <v>48943475.529999986</v>
      </c>
      <c r="E57" s="289">
        <v>48943475.529999986</v>
      </c>
      <c r="F57" s="290">
        <v>48943475.529999986</v>
      </c>
      <c r="G57" s="290">
        <v>255682.87000000011</v>
      </c>
      <c r="H57" s="179">
        <v>-4.0682510135546801E-3</v>
      </c>
      <c r="I57" s="34"/>
    </row>
    <row r="58" spans="2:9" ht="10.5" customHeight="1" x14ac:dyDescent="0.2">
      <c r="B58" s="33" t="s">
        <v>109</v>
      </c>
      <c r="C58" s="289"/>
      <c r="D58" s="289">
        <v>92252288.829999879</v>
      </c>
      <c r="E58" s="289">
        <v>92252288.829999879</v>
      </c>
      <c r="F58" s="290">
        <v>92252288.829999879</v>
      </c>
      <c r="G58" s="290">
        <v>464311.2699999999</v>
      </c>
      <c r="H58" s="179">
        <v>6.8178354392713914E-3</v>
      </c>
      <c r="I58" s="34"/>
    </row>
    <row r="59" spans="2:9" ht="10.5" customHeight="1" x14ac:dyDescent="0.2">
      <c r="B59" s="33" t="s">
        <v>112</v>
      </c>
      <c r="C59" s="289"/>
      <c r="D59" s="289">
        <v>27655221.969999999</v>
      </c>
      <c r="E59" s="289">
        <v>27655221.969999999</v>
      </c>
      <c r="F59" s="290">
        <v>26812921.969999999</v>
      </c>
      <c r="G59" s="290">
        <v>144950</v>
      </c>
      <c r="H59" s="179">
        <v>4.629984242256846E-2</v>
      </c>
      <c r="I59" s="34"/>
    </row>
    <row r="60" spans="2:9" ht="10.5" customHeight="1" x14ac:dyDescent="0.2">
      <c r="B60" s="33" t="s">
        <v>111</v>
      </c>
      <c r="C60" s="289"/>
      <c r="D60" s="289">
        <v>324001.59999999998</v>
      </c>
      <c r="E60" s="289">
        <v>324001.59999999998</v>
      </c>
      <c r="F60" s="290"/>
      <c r="G60" s="290">
        <v>1500</v>
      </c>
      <c r="H60" s="179">
        <v>3.0048005086631635E-2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264546.68</v>
      </c>
      <c r="D63" s="289">
        <v>2471054.7099999995</v>
      </c>
      <c r="E63" s="289">
        <v>2735601.3899999992</v>
      </c>
      <c r="F63" s="290">
        <v>2640804.5899999994</v>
      </c>
      <c r="G63" s="290">
        <v>8371.0800000000017</v>
      </c>
      <c r="H63" s="179">
        <v>-0.13554195909432554</v>
      </c>
      <c r="I63" s="34"/>
    </row>
    <row r="64" spans="2:9" ht="10.5" customHeight="1" x14ac:dyDescent="0.2">
      <c r="B64" s="16" t="s">
        <v>381</v>
      </c>
      <c r="C64" s="289">
        <v>2535771.8500000038</v>
      </c>
      <c r="D64" s="289">
        <v>2918557.1649999958</v>
      </c>
      <c r="E64" s="289">
        <v>5454329.0150000006</v>
      </c>
      <c r="F64" s="290">
        <v>19019.2</v>
      </c>
      <c r="G64" s="290">
        <v>17454.629999999997</v>
      </c>
      <c r="H64" s="179">
        <v>0.10558679510194136</v>
      </c>
      <c r="I64" s="34"/>
    </row>
    <row r="65" spans="1:11" ht="10.5" customHeight="1" x14ac:dyDescent="0.2">
      <c r="B65" s="16" t="s">
        <v>418</v>
      </c>
      <c r="C65" s="289"/>
      <c r="D65" s="289">
        <v>75402</v>
      </c>
      <c r="E65" s="289">
        <v>75402</v>
      </c>
      <c r="F65" s="290"/>
      <c r="G65" s="290">
        <v>2912</v>
      </c>
      <c r="H65" s="179">
        <v>-0.34187174775217199</v>
      </c>
      <c r="I65" s="34"/>
    </row>
    <row r="66" spans="1:11" ht="10.5" customHeight="1" x14ac:dyDescent="0.2">
      <c r="B66" s="16" t="s">
        <v>417</v>
      </c>
      <c r="C66" s="289"/>
      <c r="D66" s="289">
        <v>224848.04506500007</v>
      </c>
      <c r="E66" s="289">
        <v>224848.04506500007</v>
      </c>
      <c r="F66" s="290"/>
      <c r="G66" s="290"/>
      <c r="H66" s="179">
        <v>3.067272231327256E-2</v>
      </c>
      <c r="I66" s="34"/>
    </row>
    <row r="67" spans="1:11" ht="10.5" customHeight="1" x14ac:dyDescent="0.2">
      <c r="B67" s="16" t="s">
        <v>441</v>
      </c>
      <c r="C67" s="289"/>
      <c r="D67" s="289">
        <v>2617758.7652399996</v>
      </c>
      <c r="E67" s="289">
        <v>2617758.7652399996</v>
      </c>
      <c r="F67" s="290"/>
      <c r="G67" s="290"/>
      <c r="H67" s="179">
        <v>0.89972251745578324</v>
      </c>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26277.119999999984</v>
      </c>
      <c r="D71" s="289">
        <v>622459.5</v>
      </c>
      <c r="E71" s="289">
        <v>648736.61999999988</v>
      </c>
      <c r="F71" s="290"/>
      <c r="G71" s="290">
        <v>2457.4499999999998</v>
      </c>
      <c r="H71" s="179">
        <v>-0.21361015489453861</v>
      </c>
      <c r="I71" s="34"/>
    </row>
    <row r="72" spans="1:11" ht="10.5" customHeight="1" x14ac:dyDescent="0.2">
      <c r="B72" s="16" t="s">
        <v>92</v>
      </c>
      <c r="C72" s="289">
        <v>132204.65000000002</v>
      </c>
      <c r="D72" s="289">
        <v>19467.410000000003</v>
      </c>
      <c r="E72" s="289">
        <v>151672.06000000003</v>
      </c>
      <c r="F72" s="290">
        <v>733.26</v>
      </c>
      <c r="G72" s="290">
        <v>203.41000000000003</v>
      </c>
      <c r="H72" s="179">
        <v>-0.37758648247985327</v>
      </c>
      <c r="I72" s="34"/>
    </row>
    <row r="73" spans="1:11" ht="10.5" customHeight="1" x14ac:dyDescent="0.2">
      <c r="B73" s="16" t="s">
        <v>93</v>
      </c>
      <c r="C73" s="289">
        <v>237543.15</v>
      </c>
      <c r="D73" s="289">
        <v>38044.69</v>
      </c>
      <c r="E73" s="289">
        <v>275587.84000000003</v>
      </c>
      <c r="F73" s="290">
        <v>8656.7800000000007</v>
      </c>
      <c r="G73" s="290">
        <v>505.13</v>
      </c>
      <c r="H73" s="179">
        <v>-0.32271309121142067</v>
      </c>
      <c r="I73" s="34"/>
      <c r="K73" s="28"/>
    </row>
    <row r="74" spans="1:11" ht="10.5" customHeight="1" x14ac:dyDescent="0.2">
      <c r="B74" s="16" t="s">
        <v>91</v>
      </c>
      <c r="C74" s="289">
        <v>93547.37000000001</v>
      </c>
      <c r="D74" s="289">
        <v>65660.400000000009</v>
      </c>
      <c r="E74" s="289">
        <v>159207.77000000002</v>
      </c>
      <c r="F74" s="290">
        <v>1162.1299999999999</v>
      </c>
      <c r="G74" s="290">
        <v>493.12</v>
      </c>
      <c r="H74" s="179">
        <v>-4.0082961242949633E-2</v>
      </c>
      <c r="I74" s="34"/>
      <c r="K74" s="28"/>
    </row>
    <row r="75" spans="1:11" s="28" customFormat="1" ht="10.5" customHeight="1" x14ac:dyDescent="0.2">
      <c r="A75" s="24"/>
      <c r="B75" s="16" t="s">
        <v>100</v>
      </c>
      <c r="C75" s="289">
        <v>72558.47</v>
      </c>
      <c r="D75" s="289">
        <v>156043.76007000002</v>
      </c>
      <c r="E75" s="289">
        <v>228602.23007000002</v>
      </c>
      <c r="F75" s="290">
        <v>2485.4399999999982</v>
      </c>
      <c r="G75" s="290">
        <v>865.95999999999992</v>
      </c>
      <c r="H75" s="179">
        <v>-9.6424623200687898E-2</v>
      </c>
      <c r="I75" s="27"/>
      <c r="J75" s="5"/>
      <c r="K75" s="5"/>
    </row>
    <row r="76" spans="1:11" s="28" customFormat="1" ht="10.5" customHeight="1" x14ac:dyDescent="0.2">
      <c r="A76" s="24"/>
      <c r="B76" s="16" t="s">
        <v>388</v>
      </c>
      <c r="C76" s="289">
        <v>1029.4350450000002</v>
      </c>
      <c r="D76" s="289">
        <v>2431.2741089999995</v>
      </c>
      <c r="E76" s="289">
        <v>3460.7091539999992</v>
      </c>
      <c r="F76" s="290">
        <v>537.11409999999989</v>
      </c>
      <c r="G76" s="290">
        <v>14.5642</v>
      </c>
      <c r="H76" s="179">
        <v>-0.21263119877047287</v>
      </c>
      <c r="I76" s="27"/>
      <c r="J76" s="5"/>
      <c r="K76" s="5"/>
    </row>
    <row r="77" spans="1:11" ht="10.5" customHeight="1" x14ac:dyDescent="0.2">
      <c r="B77" s="16" t="s">
        <v>97</v>
      </c>
      <c r="C77" s="289"/>
      <c r="D77" s="289">
        <v>50</v>
      </c>
      <c r="E77" s="289">
        <v>50</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2357422.1707999976</v>
      </c>
      <c r="E79" s="289">
        <v>2357422.1707999976</v>
      </c>
      <c r="F79" s="290"/>
      <c r="G79" s="290"/>
      <c r="H79" s="179">
        <v>0.10463560951127882</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222292.32</v>
      </c>
      <c r="E81" s="289">
        <v>222292.32</v>
      </c>
      <c r="F81" s="290">
        <v>222292.32</v>
      </c>
      <c r="G81" s="290">
        <v>2107.36</v>
      </c>
      <c r="H81" s="179">
        <v>-0.15502237386477125</v>
      </c>
      <c r="I81" s="34"/>
    </row>
    <row r="82" spans="1:11" ht="10.5" customHeight="1" x14ac:dyDescent="0.2">
      <c r="B82" s="16" t="s">
        <v>489</v>
      </c>
      <c r="C82" s="289"/>
      <c r="D82" s="289">
        <v>151368.20685000008</v>
      </c>
      <c r="E82" s="289">
        <v>151368.20685000008</v>
      </c>
      <c r="F82" s="290"/>
      <c r="G82" s="290"/>
      <c r="H82" s="179"/>
      <c r="I82" s="34"/>
    </row>
    <row r="83" spans="1:11" ht="10.5" customHeight="1" x14ac:dyDescent="0.2">
      <c r="B83" s="268" t="s">
        <v>487</v>
      </c>
      <c r="C83" s="289"/>
      <c r="D83" s="289">
        <v>15074.104000000001</v>
      </c>
      <c r="E83" s="289">
        <v>15074.104000000001</v>
      </c>
      <c r="F83" s="290"/>
      <c r="G83" s="290"/>
      <c r="H83" s="179">
        <v>-0.24250215981375556</v>
      </c>
      <c r="I83" s="34"/>
    </row>
    <row r="84" spans="1:11" ht="10.5" customHeight="1" x14ac:dyDescent="0.2">
      <c r="B84" s="16" t="s">
        <v>420</v>
      </c>
      <c r="C84" s="289"/>
      <c r="D84" s="289">
        <v>1183507.9157000002</v>
      </c>
      <c r="E84" s="289">
        <v>1183507.9157000002</v>
      </c>
      <c r="F84" s="290"/>
      <c r="G84" s="290"/>
      <c r="H84" s="179">
        <v>0.30582244401764358</v>
      </c>
      <c r="I84" s="34"/>
    </row>
    <row r="85" spans="1:11" ht="10.5" customHeight="1" x14ac:dyDescent="0.2">
      <c r="B85" s="574" t="s">
        <v>447</v>
      </c>
      <c r="C85" s="289"/>
      <c r="D85" s="289"/>
      <c r="E85" s="289"/>
      <c r="F85" s="290"/>
      <c r="G85" s="290"/>
      <c r="H85" s="179"/>
      <c r="I85" s="34"/>
    </row>
    <row r="86" spans="1:11" ht="10.5" hidden="1" customHeight="1" x14ac:dyDescent="0.2">
      <c r="B86" s="574"/>
      <c r="C86" s="289"/>
      <c r="D86" s="289"/>
      <c r="E86" s="289"/>
      <c r="F86" s="290"/>
      <c r="G86" s="290"/>
      <c r="H86" s="179"/>
      <c r="I86" s="34"/>
    </row>
    <row r="87" spans="1:11" ht="10.5" customHeight="1" x14ac:dyDescent="0.2">
      <c r="B87" s="16" t="s">
        <v>99</v>
      </c>
      <c r="C87" s="289">
        <v>368956.74000000028</v>
      </c>
      <c r="D87" s="289">
        <v>253152.88564900015</v>
      </c>
      <c r="E87" s="289">
        <v>622109.6256490004</v>
      </c>
      <c r="F87" s="290">
        <v>41982.15043500001</v>
      </c>
      <c r="G87" s="290">
        <v>2169.636219</v>
      </c>
      <c r="H87" s="179">
        <v>-6.1627546529283705E-2</v>
      </c>
      <c r="I87" s="34"/>
    </row>
    <row r="88" spans="1:11" ht="10.5" customHeight="1" x14ac:dyDescent="0.2">
      <c r="B88" s="16" t="s">
        <v>283</v>
      </c>
      <c r="C88" s="289"/>
      <c r="D88" s="289">
        <v>-2454048</v>
      </c>
      <c r="E88" s="289">
        <v>-2454048</v>
      </c>
      <c r="F88" s="290">
        <v>-17016</v>
      </c>
      <c r="G88" s="290">
        <v>-15240</v>
      </c>
      <c r="H88" s="179">
        <v>-2.4785230434689276E-2</v>
      </c>
      <c r="I88" s="34"/>
    </row>
    <row r="89" spans="1:11" ht="10.5" customHeight="1" x14ac:dyDescent="0.2">
      <c r="B89" s="16" t="s">
        <v>279</v>
      </c>
      <c r="C89" s="289">
        <v>27.4</v>
      </c>
      <c r="D89" s="289">
        <v>-14537296</v>
      </c>
      <c r="E89" s="289">
        <v>-14537268.6</v>
      </c>
      <c r="F89" s="290">
        <v>-54961</v>
      </c>
      <c r="G89" s="290">
        <v>-79256</v>
      </c>
      <c r="H89" s="179">
        <v>-7.4914769419496263E-2</v>
      </c>
      <c r="I89" s="20"/>
    </row>
    <row r="90" spans="1:11" s="28" customFormat="1" ht="15.75" customHeight="1" x14ac:dyDescent="0.2">
      <c r="A90" s="24"/>
      <c r="B90" s="35" t="s">
        <v>108</v>
      </c>
      <c r="C90" s="291">
        <v>393786177.58999956</v>
      </c>
      <c r="D90" s="291">
        <v>708164361.45172358</v>
      </c>
      <c r="E90" s="291">
        <v>1101950539.0417233</v>
      </c>
      <c r="F90" s="292">
        <v>365873481.13043487</v>
      </c>
      <c r="G90" s="292">
        <v>5891219.0899689998</v>
      </c>
      <c r="H90" s="178">
        <v>-3.9118682321804266E-2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375385015.64999884</v>
      </c>
      <c r="D92" s="289">
        <v>225455608.99604997</v>
      </c>
      <c r="E92" s="289">
        <v>600840624.6460489</v>
      </c>
      <c r="F92" s="290">
        <v>18477133.979999993</v>
      </c>
      <c r="G92" s="290">
        <v>3411935.584999999</v>
      </c>
      <c r="H92" s="179">
        <v>-5.9581457781259561E-2</v>
      </c>
      <c r="I92" s="36"/>
      <c r="K92" s="5"/>
    </row>
    <row r="93" spans="1:11" ht="10.5" customHeight="1" x14ac:dyDescent="0.2">
      <c r="B93" s="16" t="s">
        <v>387</v>
      </c>
      <c r="C93" s="289">
        <v>107428.47968299994</v>
      </c>
      <c r="D93" s="289">
        <v>265386.24629099987</v>
      </c>
      <c r="E93" s="289">
        <v>372814.72597399983</v>
      </c>
      <c r="F93" s="290">
        <v>55561.54789999999</v>
      </c>
      <c r="G93" s="290">
        <v>1558.4829999999995</v>
      </c>
      <c r="H93" s="179">
        <v>-0.34039493341442006</v>
      </c>
      <c r="I93" s="34"/>
    </row>
    <row r="94" spans="1:11" ht="10.5" customHeight="1" x14ac:dyDescent="0.2">
      <c r="B94" s="16" t="s">
        <v>104</v>
      </c>
      <c r="C94" s="289">
        <v>278115716.56000012</v>
      </c>
      <c r="D94" s="289">
        <v>475605792.81999975</v>
      </c>
      <c r="E94" s="289">
        <v>753721509.37999964</v>
      </c>
      <c r="F94" s="290">
        <v>184265928.63</v>
      </c>
      <c r="G94" s="290">
        <v>4306520.47</v>
      </c>
      <c r="H94" s="179">
        <v>-4.6622999547330179E-2</v>
      </c>
      <c r="I94" s="34"/>
      <c r="K94" s="28"/>
    </row>
    <row r="95" spans="1:11" ht="10.5" customHeight="1" x14ac:dyDescent="0.2">
      <c r="B95" s="33" t="s">
        <v>106</v>
      </c>
      <c r="C95" s="289">
        <v>277718298.05000007</v>
      </c>
      <c r="D95" s="289">
        <v>473393403.84999973</v>
      </c>
      <c r="E95" s="289">
        <v>751111701.89999974</v>
      </c>
      <c r="F95" s="290">
        <v>182265812.35999998</v>
      </c>
      <c r="G95" s="290">
        <v>4293227.75</v>
      </c>
      <c r="H95" s="179">
        <v>-4.6237697539952771E-2</v>
      </c>
      <c r="I95" s="34"/>
      <c r="K95" s="28"/>
    </row>
    <row r="96" spans="1:11" s="28" customFormat="1" ht="10.5" customHeight="1" x14ac:dyDescent="0.2">
      <c r="A96" s="24"/>
      <c r="B96" s="33" t="s">
        <v>304</v>
      </c>
      <c r="C96" s="289">
        <v>7428568.5400000038</v>
      </c>
      <c r="D96" s="289">
        <v>94562280.610000029</v>
      </c>
      <c r="E96" s="289">
        <v>101990849.15000004</v>
      </c>
      <c r="F96" s="290">
        <v>72885474.14000003</v>
      </c>
      <c r="G96" s="290">
        <v>637538.27</v>
      </c>
      <c r="H96" s="179">
        <v>-3.7992311794022182E-2</v>
      </c>
      <c r="I96" s="27"/>
      <c r="J96" s="5"/>
    </row>
    <row r="97" spans="1:11" s="28" customFormat="1" ht="10.5" customHeight="1" x14ac:dyDescent="0.2">
      <c r="A97" s="24"/>
      <c r="B97" s="33" t="s">
        <v>305</v>
      </c>
      <c r="C97" s="289">
        <v>19807.269999999993</v>
      </c>
      <c r="D97" s="289">
        <v>2056793.2799999982</v>
      </c>
      <c r="E97" s="289">
        <v>2076600.549999998</v>
      </c>
      <c r="F97" s="290">
        <v>2012482.859999998</v>
      </c>
      <c r="G97" s="290">
        <v>10158.76</v>
      </c>
      <c r="H97" s="179">
        <v>-0.20537451763182846</v>
      </c>
      <c r="I97" s="27"/>
      <c r="J97" s="5"/>
    </row>
    <row r="98" spans="1:11" s="28" customFormat="1" ht="10.5" customHeight="1" x14ac:dyDescent="0.2">
      <c r="A98" s="24"/>
      <c r="B98" s="33" t="s">
        <v>306</v>
      </c>
      <c r="C98" s="289">
        <v>279002.95999999979</v>
      </c>
      <c r="D98" s="289">
        <v>39636871.389999971</v>
      </c>
      <c r="E98" s="289">
        <v>39915874.349999979</v>
      </c>
      <c r="F98" s="290">
        <v>38511882.069999985</v>
      </c>
      <c r="G98" s="290">
        <v>245833.08000000002</v>
      </c>
      <c r="H98" s="179">
        <v>-4.3220828749075957E-2</v>
      </c>
      <c r="I98" s="27"/>
      <c r="J98" s="5"/>
    </row>
    <row r="99" spans="1:11" s="28" customFormat="1" ht="10.5" customHeight="1" x14ac:dyDescent="0.2">
      <c r="A99" s="24"/>
      <c r="B99" s="33" t="s">
        <v>307</v>
      </c>
      <c r="C99" s="289">
        <v>69710554.40000008</v>
      </c>
      <c r="D99" s="289">
        <v>58412135.849999882</v>
      </c>
      <c r="E99" s="289">
        <v>128122690.24999999</v>
      </c>
      <c r="F99" s="290">
        <v>3892665.8299999959</v>
      </c>
      <c r="G99" s="290">
        <v>786884.41000000015</v>
      </c>
      <c r="H99" s="179">
        <v>-7.7129138490238391E-2</v>
      </c>
      <c r="I99" s="27"/>
      <c r="J99" s="5"/>
    </row>
    <row r="100" spans="1:11" s="28" customFormat="1" ht="10.5" customHeight="1" x14ac:dyDescent="0.2">
      <c r="A100" s="24"/>
      <c r="B100" s="33" t="s">
        <v>308</v>
      </c>
      <c r="C100" s="289">
        <v>90891638.690000042</v>
      </c>
      <c r="D100" s="289">
        <v>74083261.209999979</v>
      </c>
      <c r="E100" s="289">
        <v>164974899.89999998</v>
      </c>
      <c r="F100" s="290">
        <v>15711336.160000026</v>
      </c>
      <c r="G100" s="290">
        <v>896498.7699999999</v>
      </c>
      <c r="H100" s="179">
        <v>-5.8224149945072745E-2</v>
      </c>
      <c r="I100" s="27"/>
      <c r="J100" s="5"/>
    </row>
    <row r="101" spans="1:11" s="28" customFormat="1" ht="10.5" customHeight="1" x14ac:dyDescent="0.2">
      <c r="A101" s="24"/>
      <c r="B101" s="33" t="s">
        <v>309</v>
      </c>
      <c r="C101" s="289">
        <v>109388726.18999995</v>
      </c>
      <c r="D101" s="289">
        <v>204642061.50999981</v>
      </c>
      <c r="E101" s="289">
        <v>314030787.69999975</v>
      </c>
      <c r="F101" s="290">
        <v>49251971.299999945</v>
      </c>
      <c r="G101" s="290">
        <v>1716314.4600000002</v>
      </c>
      <c r="H101" s="179">
        <v>-2.8277314142390098E-2</v>
      </c>
      <c r="I101" s="27"/>
      <c r="J101" s="5"/>
      <c r="K101" s="5"/>
    </row>
    <row r="102" spans="1:11" s="28" customFormat="1" ht="10.5" customHeight="1" x14ac:dyDescent="0.2">
      <c r="A102" s="24"/>
      <c r="B102" s="33" t="s">
        <v>105</v>
      </c>
      <c r="C102" s="289">
        <v>397418.5100000003</v>
      </c>
      <c r="D102" s="289">
        <v>2212388.9700000002</v>
      </c>
      <c r="E102" s="289">
        <v>2609807.4800000004</v>
      </c>
      <c r="F102" s="290">
        <v>2000116.2700000003</v>
      </c>
      <c r="G102" s="290">
        <v>13292.720000000001</v>
      </c>
      <c r="H102" s="179">
        <v>-0.14592401421814838</v>
      </c>
      <c r="I102" s="27"/>
      <c r="J102" s="5"/>
      <c r="K102" s="5"/>
    </row>
    <row r="103" spans="1:11" ht="10.5" customHeight="1" x14ac:dyDescent="0.2">
      <c r="B103" s="16" t="s">
        <v>100</v>
      </c>
      <c r="C103" s="289">
        <v>7546894.1499999957</v>
      </c>
      <c r="D103" s="289">
        <v>35448963.078280017</v>
      </c>
      <c r="E103" s="289">
        <v>42995857.228280015</v>
      </c>
      <c r="F103" s="290">
        <v>17336.89</v>
      </c>
      <c r="G103" s="290">
        <v>141751.46000000002</v>
      </c>
      <c r="H103" s="179">
        <v>-0.15091732770188104</v>
      </c>
      <c r="I103" s="34"/>
    </row>
    <row r="104" spans="1:11" ht="10.5" customHeight="1" x14ac:dyDescent="0.2">
      <c r="B104" s="16" t="s">
        <v>388</v>
      </c>
      <c r="C104" s="289">
        <v>12480.940317000002</v>
      </c>
      <c r="D104" s="289">
        <v>45170.783709000003</v>
      </c>
      <c r="E104" s="289">
        <v>57651.724026000011</v>
      </c>
      <c r="F104" s="290">
        <v>5852.9520999999977</v>
      </c>
      <c r="G104" s="290">
        <v>228.517</v>
      </c>
      <c r="H104" s="179"/>
      <c r="I104" s="34"/>
    </row>
    <row r="105" spans="1:11" ht="10.5" customHeight="1" x14ac:dyDescent="0.2">
      <c r="B105" s="16" t="s">
        <v>107</v>
      </c>
      <c r="C105" s="289"/>
      <c r="D105" s="289">
        <v>169174987.92999986</v>
      </c>
      <c r="E105" s="289">
        <v>169174987.92999986</v>
      </c>
      <c r="F105" s="290">
        <v>168008686.32999986</v>
      </c>
      <c r="G105" s="290">
        <v>866444.14</v>
      </c>
      <c r="H105" s="179">
        <v>9.8974896667229917E-3</v>
      </c>
      <c r="I105" s="34"/>
      <c r="K105" s="28"/>
    </row>
    <row r="106" spans="1:11" ht="10.5" customHeight="1" x14ac:dyDescent="0.2">
      <c r="B106" s="33" t="s">
        <v>110</v>
      </c>
      <c r="C106" s="289"/>
      <c r="D106" s="289">
        <v>48943475.529999986</v>
      </c>
      <c r="E106" s="289">
        <v>48943475.529999986</v>
      </c>
      <c r="F106" s="290">
        <v>48943475.529999986</v>
      </c>
      <c r="G106" s="290">
        <v>255682.87000000011</v>
      </c>
      <c r="H106" s="179">
        <v>-4.0682510135546801E-3</v>
      </c>
      <c r="I106" s="34"/>
    </row>
    <row r="107" spans="1:11" s="28" customFormat="1" ht="10.5" customHeight="1" x14ac:dyDescent="0.2">
      <c r="A107" s="24"/>
      <c r="B107" s="33" t="s">
        <v>109</v>
      </c>
      <c r="C107" s="289"/>
      <c r="D107" s="289">
        <v>92252288.829999879</v>
      </c>
      <c r="E107" s="289">
        <v>92252288.829999879</v>
      </c>
      <c r="F107" s="290">
        <v>92252288.829999879</v>
      </c>
      <c r="G107" s="290">
        <v>464311.2699999999</v>
      </c>
      <c r="H107" s="179">
        <v>6.8178354392713914E-3</v>
      </c>
      <c r="I107" s="27"/>
      <c r="J107" s="5"/>
      <c r="K107" s="5"/>
    </row>
    <row r="108" spans="1:11" ht="10.5" customHeight="1" x14ac:dyDescent="0.2">
      <c r="B108" s="33" t="s">
        <v>112</v>
      </c>
      <c r="C108" s="289"/>
      <c r="D108" s="289">
        <v>27655221.969999999</v>
      </c>
      <c r="E108" s="289">
        <v>27655221.969999999</v>
      </c>
      <c r="F108" s="290">
        <v>26812921.969999999</v>
      </c>
      <c r="G108" s="290">
        <v>144950</v>
      </c>
      <c r="H108" s="179">
        <v>4.629984242256846E-2</v>
      </c>
      <c r="I108" s="34"/>
    </row>
    <row r="109" spans="1:11" ht="10.5" customHeight="1" x14ac:dyDescent="0.2">
      <c r="B109" s="33" t="s">
        <v>111</v>
      </c>
      <c r="C109" s="289"/>
      <c r="D109" s="289">
        <v>324001.59999999998</v>
      </c>
      <c r="E109" s="289">
        <v>324001.59999999998</v>
      </c>
      <c r="F109" s="290"/>
      <c r="G109" s="290">
        <v>1500</v>
      </c>
      <c r="H109" s="179">
        <v>3.0048005086631635E-2</v>
      </c>
      <c r="I109" s="34"/>
    </row>
    <row r="110" spans="1:11" ht="10.5" customHeight="1" x14ac:dyDescent="0.2">
      <c r="B110" s="16" t="s">
        <v>97</v>
      </c>
      <c r="C110" s="289"/>
      <c r="D110" s="289">
        <v>50</v>
      </c>
      <c r="E110" s="289">
        <v>50</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235028418.63539985</v>
      </c>
      <c r="E112" s="289">
        <v>235028418.63539985</v>
      </c>
      <c r="F112" s="290"/>
      <c r="G112" s="290"/>
      <c r="H112" s="179">
        <v>5.3518634862498304E-2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284826.21999999997</v>
      </c>
      <c r="D115" s="289">
        <v>2545791.2299999995</v>
      </c>
      <c r="E115" s="289">
        <v>2830617.4499999993</v>
      </c>
      <c r="F115" s="290">
        <v>2735820.6499999994</v>
      </c>
      <c r="G115" s="290">
        <v>8668.44</v>
      </c>
      <c r="H115" s="285">
        <v>-0.14456105032894462</v>
      </c>
      <c r="I115" s="39"/>
      <c r="J115" s="5"/>
    </row>
    <row r="116" spans="1:11" s="40" customFormat="1" ht="10.5" customHeight="1" x14ac:dyDescent="0.25">
      <c r="A116" s="38"/>
      <c r="B116" s="16" t="s">
        <v>381</v>
      </c>
      <c r="C116" s="289">
        <v>8564918.6000000034</v>
      </c>
      <c r="D116" s="289">
        <v>6471074.6774999974</v>
      </c>
      <c r="E116" s="289">
        <v>15035993.2775</v>
      </c>
      <c r="F116" s="290">
        <v>19054.2</v>
      </c>
      <c r="G116" s="290">
        <v>87145.209999999992</v>
      </c>
      <c r="H116" s="285">
        <v>-2.9961582919667329E-2</v>
      </c>
      <c r="I116" s="39"/>
      <c r="J116" s="5"/>
      <c r="K116" s="5"/>
    </row>
    <row r="117" spans="1:11" s="40" customFormat="1" ht="10.5" customHeight="1" x14ac:dyDescent="0.25">
      <c r="A117" s="38"/>
      <c r="B117" s="16" t="s">
        <v>418</v>
      </c>
      <c r="C117" s="289"/>
      <c r="D117" s="289">
        <v>75402</v>
      </c>
      <c r="E117" s="289">
        <v>75402</v>
      </c>
      <c r="F117" s="290"/>
      <c r="G117" s="290">
        <v>2912</v>
      </c>
      <c r="H117" s="285">
        <v>-0.34187174775217199</v>
      </c>
      <c r="I117" s="39"/>
      <c r="J117" s="5"/>
      <c r="K117" s="5"/>
    </row>
    <row r="118" spans="1:11" ht="10.5" customHeight="1" x14ac:dyDescent="0.2">
      <c r="B118" s="16" t="s">
        <v>417</v>
      </c>
      <c r="C118" s="289"/>
      <c r="D118" s="289">
        <v>825135.16138499987</v>
      </c>
      <c r="E118" s="289">
        <v>825135.16138499987</v>
      </c>
      <c r="F118" s="290"/>
      <c r="G118" s="290"/>
      <c r="H118" s="179">
        <v>-0.14636373454368212</v>
      </c>
      <c r="I118" s="34"/>
    </row>
    <row r="119" spans="1:11" ht="10.5" customHeight="1" x14ac:dyDescent="0.2">
      <c r="B119" s="16" t="s">
        <v>441</v>
      </c>
      <c r="C119" s="289"/>
      <c r="D119" s="289">
        <v>8751112.882034</v>
      </c>
      <c r="E119" s="289">
        <v>8751112.882034</v>
      </c>
      <c r="F119" s="290"/>
      <c r="G119" s="290"/>
      <c r="H119" s="179">
        <v>0.55970595243482268</v>
      </c>
      <c r="I119" s="34"/>
    </row>
    <row r="120" spans="1:11" ht="10.5" customHeight="1" x14ac:dyDescent="0.2">
      <c r="B120" s="16" t="s">
        <v>346</v>
      </c>
      <c r="C120" s="289"/>
      <c r="D120" s="289">
        <v>69</v>
      </c>
      <c r="E120" s="289">
        <v>69</v>
      </c>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875021.28000000014</v>
      </c>
      <c r="D123" s="289">
        <v>439815.92</v>
      </c>
      <c r="E123" s="289">
        <v>1314837.2000000004</v>
      </c>
      <c r="F123" s="290">
        <v>12435.35</v>
      </c>
      <c r="G123" s="290">
        <v>7265.12</v>
      </c>
      <c r="H123" s="179">
        <v>-6.5670497496055358E-3</v>
      </c>
      <c r="I123" s="34"/>
    </row>
    <row r="124" spans="1:11" ht="10.5" customHeight="1" x14ac:dyDescent="0.2">
      <c r="B124" s="16" t="s">
        <v>94</v>
      </c>
      <c r="C124" s="289">
        <v>26277.119999999984</v>
      </c>
      <c r="D124" s="289">
        <v>622459.5</v>
      </c>
      <c r="E124" s="289">
        <v>648736.61999999988</v>
      </c>
      <c r="F124" s="290"/>
      <c r="G124" s="290">
        <v>2457.4499999999998</v>
      </c>
      <c r="H124" s="179">
        <v>-0.21361015489453861</v>
      </c>
      <c r="I124" s="34"/>
    </row>
    <row r="125" spans="1:11" s="28" customFormat="1" ht="10.5" customHeight="1" x14ac:dyDescent="0.2">
      <c r="A125" s="24"/>
      <c r="B125" s="16" t="s">
        <v>92</v>
      </c>
      <c r="C125" s="289">
        <v>132204.65000000002</v>
      </c>
      <c r="D125" s="289">
        <v>19467.410000000003</v>
      </c>
      <c r="E125" s="289">
        <v>151672.06000000003</v>
      </c>
      <c r="F125" s="290">
        <v>733.26</v>
      </c>
      <c r="G125" s="290">
        <v>203.41000000000003</v>
      </c>
      <c r="H125" s="179">
        <v>-0.37758648247985327</v>
      </c>
      <c r="I125" s="27"/>
      <c r="J125" s="5"/>
      <c r="K125" s="5"/>
    </row>
    <row r="126" spans="1:11" ht="10.5" customHeight="1" x14ac:dyDescent="0.2">
      <c r="B126" s="16" t="s">
        <v>93</v>
      </c>
      <c r="C126" s="289">
        <v>237543.15</v>
      </c>
      <c r="D126" s="289">
        <v>38044.69</v>
      </c>
      <c r="E126" s="289">
        <v>275587.84000000003</v>
      </c>
      <c r="F126" s="290">
        <v>8656.7800000000007</v>
      </c>
      <c r="G126" s="290">
        <v>505.13</v>
      </c>
      <c r="H126" s="179">
        <v>-0.32271309121142067</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222292.32</v>
      </c>
      <c r="E129" s="289">
        <v>222292.32</v>
      </c>
      <c r="F129" s="290">
        <v>222292.32</v>
      </c>
      <c r="G129" s="290">
        <v>2107.36</v>
      </c>
      <c r="H129" s="179">
        <v>-0.15502237386477125</v>
      </c>
      <c r="I129" s="34"/>
    </row>
    <row r="130" spans="1:11" ht="10.5" customHeight="1" x14ac:dyDescent="0.2">
      <c r="B130" s="16" t="s">
        <v>489</v>
      </c>
      <c r="C130" s="289"/>
      <c r="D130" s="289">
        <v>25358302.553850014</v>
      </c>
      <c r="E130" s="289">
        <v>25358302.553850014</v>
      </c>
      <c r="F130" s="290"/>
      <c r="G130" s="290"/>
      <c r="H130" s="179"/>
      <c r="I130" s="34"/>
    </row>
    <row r="131" spans="1:11" ht="10.5" customHeight="1" x14ac:dyDescent="0.2">
      <c r="B131" s="268" t="s">
        <v>487</v>
      </c>
      <c r="C131" s="289"/>
      <c r="D131" s="289">
        <v>2434668.6612000009</v>
      </c>
      <c r="E131" s="289">
        <v>2434668.6612000009</v>
      </c>
      <c r="F131" s="290"/>
      <c r="G131" s="290"/>
      <c r="H131" s="179">
        <v>0.13388753318447644</v>
      </c>
      <c r="I131" s="34"/>
    </row>
    <row r="132" spans="1:11" ht="10.5" customHeight="1" x14ac:dyDescent="0.2">
      <c r="B132" s="16" t="s">
        <v>420</v>
      </c>
      <c r="C132" s="289"/>
      <c r="D132" s="289">
        <v>3381252.3187600002</v>
      </c>
      <c r="E132" s="289">
        <v>3381252.3187600002</v>
      </c>
      <c r="F132" s="290"/>
      <c r="G132" s="290"/>
      <c r="H132" s="179">
        <v>2.8856922639804106E-2</v>
      </c>
      <c r="I132" s="34"/>
    </row>
    <row r="133" spans="1:11" ht="10.5" customHeight="1" x14ac:dyDescent="0.2">
      <c r="B133" s="574" t="s">
        <v>449</v>
      </c>
      <c r="C133" s="289"/>
      <c r="D133" s="289">
        <v>1773</v>
      </c>
      <c r="E133" s="289">
        <v>1773</v>
      </c>
      <c r="F133" s="290"/>
      <c r="G133" s="290"/>
      <c r="H133" s="179">
        <v>-0.93066364240741462</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470765.10000000027</v>
      </c>
      <c r="D135" s="289">
        <v>512044.09755600017</v>
      </c>
      <c r="E135" s="289">
        <v>982809.19755600044</v>
      </c>
      <c r="F135" s="290">
        <v>145128.15043500002</v>
      </c>
      <c r="G135" s="290">
        <v>3758.8189069999999</v>
      </c>
      <c r="H135" s="179">
        <v>-9.2615574922882193E-2</v>
      </c>
      <c r="I135" s="34"/>
    </row>
    <row r="136" spans="1:11" ht="10.5" customHeight="1" x14ac:dyDescent="0.2">
      <c r="B136" s="16" t="s">
        <v>283</v>
      </c>
      <c r="C136" s="289"/>
      <c r="D136" s="289">
        <v>-2870017</v>
      </c>
      <c r="E136" s="289">
        <v>-2870017</v>
      </c>
      <c r="F136" s="290">
        <v>-17040</v>
      </c>
      <c r="G136" s="290">
        <v>-18480</v>
      </c>
      <c r="H136" s="179">
        <v>-4.6006599423851213E-3</v>
      </c>
      <c r="I136" s="34"/>
      <c r="K136" s="28"/>
    </row>
    <row r="137" spans="1:11" ht="10.5" customHeight="1" x14ac:dyDescent="0.2">
      <c r="B137" s="16" t="s">
        <v>279</v>
      </c>
      <c r="C137" s="289">
        <v>80.400000000000006</v>
      </c>
      <c r="D137" s="289">
        <v>-29091253</v>
      </c>
      <c r="E137" s="289">
        <v>-29091172.600000001</v>
      </c>
      <c r="F137" s="290">
        <v>-58243</v>
      </c>
      <c r="G137" s="290">
        <v>-181673</v>
      </c>
      <c r="H137" s="179">
        <v>-9.3940589304072453E-2</v>
      </c>
      <c r="I137" s="34"/>
    </row>
    <row r="138" spans="1:11" s="28" customFormat="1" ht="10.5" customHeight="1" x14ac:dyDescent="0.2">
      <c r="A138" s="24"/>
      <c r="B138" s="29" t="s">
        <v>113</v>
      </c>
      <c r="C138" s="291">
        <v>671759172.29999876</v>
      </c>
      <c r="D138" s="291">
        <v>1160761813.9120142</v>
      </c>
      <c r="E138" s="291">
        <v>1832520986.212013</v>
      </c>
      <c r="F138" s="292">
        <v>373899338.04043484</v>
      </c>
      <c r="G138" s="292">
        <v>8643308.5939069986</v>
      </c>
      <c r="H138" s="178">
        <v>-2.0884890213774931E-2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3052301.8400000008</v>
      </c>
      <c r="D140" s="289">
        <v>14948231.150000015</v>
      </c>
      <c r="E140" s="289">
        <v>18000532.990000013</v>
      </c>
      <c r="F140" s="290">
        <v>9802.3299999999981</v>
      </c>
      <c r="G140" s="290">
        <v>115331.43000000002</v>
      </c>
      <c r="H140" s="179">
        <v>-9.3867355285606968E-2</v>
      </c>
      <c r="I140" s="34"/>
    </row>
    <row r="141" spans="1:11" ht="10.5" customHeight="1" x14ac:dyDescent="0.2">
      <c r="B141" s="16" t="s">
        <v>100</v>
      </c>
      <c r="C141" s="289">
        <v>49679.299999999937</v>
      </c>
      <c r="D141" s="289">
        <v>922512.70000000007</v>
      </c>
      <c r="E141" s="289">
        <v>972192.00000000012</v>
      </c>
      <c r="F141" s="290"/>
      <c r="G141" s="290">
        <v>5833.79</v>
      </c>
      <c r="H141" s="179">
        <v>-0.20642170602893317</v>
      </c>
      <c r="I141" s="34"/>
    </row>
    <row r="142" spans="1:11" ht="10.5" customHeight="1" x14ac:dyDescent="0.2">
      <c r="B142" s="16" t="s">
        <v>177</v>
      </c>
      <c r="C142" s="289">
        <v>252015.68000000043</v>
      </c>
      <c r="D142" s="289">
        <v>224123.87000000011</v>
      </c>
      <c r="E142" s="289">
        <v>476139.55000000051</v>
      </c>
      <c r="F142" s="290"/>
      <c r="G142" s="290">
        <v>2540.3000000000002</v>
      </c>
      <c r="H142" s="179">
        <v>0.20847107705981327</v>
      </c>
      <c r="I142" s="34"/>
    </row>
    <row r="143" spans="1:11" ht="10.5" customHeight="1" x14ac:dyDescent="0.2">
      <c r="B143" s="16" t="s">
        <v>22</v>
      </c>
      <c r="C143" s="289">
        <v>5961029.179999996</v>
      </c>
      <c r="D143" s="289">
        <v>4007211.431450001</v>
      </c>
      <c r="E143" s="289">
        <v>9968240.6114499979</v>
      </c>
      <c r="F143" s="290">
        <v>3719.5</v>
      </c>
      <c r="G143" s="290">
        <v>60298.379000000001</v>
      </c>
      <c r="H143" s="179">
        <v>7.6999541779261493E-2</v>
      </c>
      <c r="I143" s="34"/>
    </row>
    <row r="144" spans="1:11" ht="10.5" customHeight="1" x14ac:dyDescent="0.2">
      <c r="B144" s="16" t="s">
        <v>381</v>
      </c>
      <c r="C144" s="289">
        <v>152677.94</v>
      </c>
      <c r="D144" s="289">
        <v>66076.762499999997</v>
      </c>
      <c r="E144" s="289">
        <v>218754.70250000001</v>
      </c>
      <c r="F144" s="290"/>
      <c r="G144" s="290">
        <v>1592.5</v>
      </c>
      <c r="H144" s="179">
        <v>0.24221945119384936</v>
      </c>
      <c r="I144" s="34"/>
    </row>
    <row r="145" spans="2:11" ht="10.5" customHeight="1" x14ac:dyDescent="0.2">
      <c r="B145" s="37" t="s">
        <v>312</v>
      </c>
      <c r="C145" s="289"/>
      <c r="D145" s="289">
        <v>180544.25</v>
      </c>
      <c r="E145" s="289">
        <v>180544.25</v>
      </c>
      <c r="F145" s="290"/>
      <c r="G145" s="290"/>
      <c r="H145" s="179">
        <v>-0.2390017856356893</v>
      </c>
      <c r="I145" s="34"/>
    </row>
    <row r="146" spans="2:11" ht="10.5" customHeight="1" x14ac:dyDescent="0.2">
      <c r="B146" s="16" t="s">
        <v>385</v>
      </c>
      <c r="C146" s="289">
        <v>3397473.8400000031</v>
      </c>
      <c r="D146" s="289">
        <v>2410885.4799999981</v>
      </c>
      <c r="E146" s="289">
        <v>5808359.3200000012</v>
      </c>
      <c r="F146" s="290">
        <v>1975.38</v>
      </c>
      <c r="G146" s="290">
        <v>34363.94</v>
      </c>
      <c r="H146" s="179">
        <v>3.6177730579265654E-2</v>
      </c>
      <c r="I146" s="34"/>
    </row>
    <row r="147" spans="2:11" ht="10.5" customHeight="1" x14ac:dyDescent="0.2">
      <c r="B147" s="16" t="s">
        <v>382</v>
      </c>
      <c r="C147" s="289"/>
      <c r="D147" s="289">
        <v>100883.5</v>
      </c>
      <c r="E147" s="289">
        <v>100883.5</v>
      </c>
      <c r="F147" s="290"/>
      <c r="G147" s="290">
        <v>550</v>
      </c>
      <c r="H147" s="179">
        <v>-0.47835652846110699</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525840.49541299976</v>
      </c>
      <c r="E150" s="289">
        <v>525868.49541299976</v>
      </c>
      <c r="F150" s="290">
        <v>68.70750000000001</v>
      </c>
      <c r="G150" s="290">
        <v>913.91686000000004</v>
      </c>
      <c r="H150" s="179">
        <v>0.20108684735463878</v>
      </c>
      <c r="I150" s="34"/>
    </row>
    <row r="151" spans="2:11" ht="10.5" customHeight="1" x14ac:dyDescent="0.2">
      <c r="B151" s="41" t="s">
        <v>120</v>
      </c>
      <c r="C151" s="293">
        <v>12865205.779999999</v>
      </c>
      <c r="D151" s="293">
        <v>23386309.639363013</v>
      </c>
      <c r="E151" s="293">
        <v>36251515.419363007</v>
      </c>
      <c r="F151" s="294">
        <v>15565.917499999998</v>
      </c>
      <c r="G151" s="294">
        <v>221424.25586000003</v>
      </c>
      <c r="H151" s="286">
        <v>-3.0448989210068778E-2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DE MARS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108990157.06000005</v>
      </c>
      <c r="D163" s="289">
        <v>11573779.249999981</v>
      </c>
      <c r="E163" s="289">
        <v>120563936.31000003</v>
      </c>
      <c r="F163" s="290">
        <v>87142.35</v>
      </c>
      <c r="G163" s="290">
        <v>961926.70999999973</v>
      </c>
      <c r="H163" s="179">
        <v>-0.18282103740377253</v>
      </c>
      <c r="I163" s="36"/>
      <c r="J163" s="5"/>
    </row>
    <row r="164" spans="1:11" s="28" customFormat="1" ht="10.5" customHeight="1" x14ac:dyDescent="0.2">
      <c r="A164" s="24"/>
      <c r="B164" s="16" t="s">
        <v>117</v>
      </c>
      <c r="C164" s="289">
        <v>66121364.969999999</v>
      </c>
      <c r="D164" s="289">
        <v>8583860.2800000012</v>
      </c>
      <c r="E164" s="289">
        <v>74705225.250000015</v>
      </c>
      <c r="F164" s="290">
        <v>-1813.0200000000002</v>
      </c>
      <c r="G164" s="290">
        <v>508771.63000000006</v>
      </c>
      <c r="H164" s="179">
        <v>-0.23157820526011919</v>
      </c>
      <c r="I164" s="36"/>
      <c r="J164" s="5"/>
    </row>
    <row r="165" spans="1:11" s="28" customFormat="1" ht="10.5" customHeight="1" x14ac:dyDescent="0.2">
      <c r="A165" s="24"/>
      <c r="B165" s="16" t="s">
        <v>118</v>
      </c>
      <c r="C165" s="289">
        <v>1901580.5100000012</v>
      </c>
      <c r="D165" s="289">
        <v>40253809.050000012</v>
      </c>
      <c r="E165" s="289">
        <v>42155389.56000001</v>
      </c>
      <c r="F165" s="290"/>
      <c r="G165" s="290">
        <v>228470.03999999998</v>
      </c>
      <c r="H165" s="179">
        <v>-6.2167797605951036E-2</v>
      </c>
      <c r="I165" s="36"/>
      <c r="J165" s="5"/>
    </row>
    <row r="166" spans="1:11" s="28" customFormat="1" ht="10.5" customHeight="1" x14ac:dyDescent="0.2">
      <c r="A166" s="24"/>
      <c r="B166" s="16" t="s">
        <v>166</v>
      </c>
      <c r="C166" s="289">
        <v>18432940.739999976</v>
      </c>
      <c r="D166" s="289">
        <v>1519901.629999998</v>
      </c>
      <c r="E166" s="289">
        <v>19952842.369999971</v>
      </c>
      <c r="F166" s="290">
        <v>1092.1000000000001</v>
      </c>
      <c r="G166" s="290">
        <v>151122.26</v>
      </c>
      <c r="H166" s="179">
        <v>-0.17932915733597421</v>
      </c>
      <c r="I166" s="36"/>
      <c r="J166" s="5"/>
    </row>
    <row r="167" spans="1:11" s="28" customFormat="1" ht="10.5" customHeight="1" x14ac:dyDescent="0.2">
      <c r="A167" s="24"/>
      <c r="B167" s="16" t="s">
        <v>22</v>
      </c>
      <c r="C167" s="289">
        <v>12536530.080000026</v>
      </c>
      <c r="D167" s="289">
        <v>1447841.7500000005</v>
      </c>
      <c r="E167" s="289">
        <v>13984371.830000028</v>
      </c>
      <c r="F167" s="290">
        <v>411.2</v>
      </c>
      <c r="G167" s="290">
        <v>95861.710000000021</v>
      </c>
      <c r="H167" s="179">
        <v>-0.20379129031125987</v>
      </c>
      <c r="I167" s="36"/>
      <c r="J167" s="5"/>
    </row>
    <row r="168" spans="1:11" s="28" customFormat="1" ht="10.5" customHeight="1" x14ac:dyDescent="0.2">
      <c r="A168" s="24"/>
      <c r="B168" s="16" t="s">
        <v>115</v>
      </c>
      <c r="C168" s="289">
        <v>10545738.090000015</v>
      </c>
      <c r="D168" s="289">
        <v>8743377.6500000004</v>
      </c>
      <c r="E168" s="289">
        <v>19289115.740000017</v>
      </c>
      <c r="F168" s="290">
        <v>697404.84999999986</v>
      </c>
      <c r="G168" s="290">
        <v>119019.46999999997</v>
      </c>
      <c r="H168" s="179">
        <v>-0.11205737276792249</v>
      </c>
      <c r="I168" s="36"/>
      <c r="J168" s="5"/>
    </row>
    <row r="169" spans="1:11" s="28" customFormat="1" ht="10.5" customHeight="1" x14ac:dyDescent="0.2">
      <c r="A169" s="24"/>
      <c r="B169" s="16" t="s">
        <v>114</v>
      </c>
      <c r="C169" s="289">
        <v>130275.04999999989</v>
      </c>
      <c r="D169" s="289">
        <v>7091770.5599999782</v>
      </c>
      <c r="E169" s="289">
        <v>7222045.6099999789</v>
      </c>
      <c r="F169" s="290">
        <v>-39.089999999999989</v>
      </c>
      <c r="G169" s="290">
        <v>45805.120000000032</v>
      </c>
      <c r="H169" s="179">
        <v>-5.2388704800860886E-3</v>
      </c>
      <c r="I169" s="36"/>
      <c r="J169" s="5"/>
    </row>
    <row r="170" spans="1:11" s="28" customFormat="1" ht="10.5" customHeight="1" x14ac:dyDescent="0.2">
      <c r="A170" s="24"/>
      <c r="B170" s="16" t="s">
        <v>100</v>
      </c>
      <c r="C170" s="289">
        <v>3742.5200000000004</v>
      </c>
      <c r="D170" s="289">
        <v>3451.31</v>
      </c>
      <c r="E170" s="289">
        <v>7193.83</v>
      </c>
      <c r="F170" s="290"/>
      <c r="G170" s="290">
        <v>15.660000000000004</v>
      </c>
      <c r="H170" s="179">
        <v>0.73315232056125179</v>
      </c>
      <c r="I170" s="36"/>
      <c r="J170" s="5"/>
    </row>
    <row r="171" spans="1:11" s="28" customFormat="1" ht="10.5" customHeight="1" x14ac:dyDescent="0.2">
      <c r="A171" s="24"/>
      <c r="B171" s="16" t="s">
        <v>283</v>
      </c>
      <c r="C171" s="289"/>
      <c r="D171" s="289">
        <v>-11712</v>
      </c>
      <c r="E171" s="289">
        <v>-11712</v>
      </c>
      <c r="F171" s="290"/>
      <c r="G171" s="290">
        <v>-48</v>
      </c>
      <c r="H171" s="179">
        <v>4.9462365591397939E-2</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104350.43922</v>
      </c>
      <c r="E173" s="289">
        <v>104350.43922</v>
      </c>
      <c r="F173" s="290"/>
      <c r="G173" s="290"/>
      <c r="H173" s="179"/>
      <c r="I173" s="36"/>
      <c r="J173" s="5"/>
    </row>
    <row r="174" spans="1:11" s="28" customFormat="1" ht="12.75" customHeight="1" x14ac:dyDescent="0.2">
      <c r="A174" s="24"/>
      <c r="B174" s="16" t="s">
        <v>374</v>
      </c>
      <c r="C174" s="289">
        <v>116010.48</v>
      </c>
      <c r="D174" s="289">
        <v>92280.075000000012</v>
      </c>
      <c r="E174" s="289">
        <v>208290.55499999999</v>
      </c>
      <c r="F174" s="290"/>
      <c r="G174" s="290">
        <v>528</v>
      </c>
      <c r="H174" s="179">
        <v>-0.18051675816928703</v>
      </c>
      <c r="I174" s="36"/>
      <c r="J174" s="5"/>
    </row>
    <row r="175" spans="1:11" s="28" customFormat="1" ht="12.75" customHeight="1" x14ac:dyDescent="0.2">
      <c r="A175" s="24"/>
      <c r="B175" s="574" t="s">
        <v>451</v>
      </c>
      <c r="C175" s="289"/>
      <c r="D175" s="289"/>
      <c r="E175" s="289"/>
      <c r="F175" s="290"/>
      <c r="G175" s="290"/>
      <c r="H175" s="179"/>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256990.21</v>
      </c>
      <c r="E177" s="289">
        <v>256990.21</v>
      </c>
      <c r="F177" s="290"/>
      <c r="G177" s="290">
        <v>1644</v>
      </c>
      <c r="H177" s="179">
        <v>0.55681472538710874</v>
      </c>
      <c r="I177" s="36"/>
    </row>
    <row r="178" spans="1:11" s="28" customFormat="1" ht="14.25" customHeight="1" x14ac:dyDescent="0.2">
      <c r="A178" s="24"/>
      <c r="B178" s="35" t="s">
        <v>119</v>
      </c>
      <c r="C178" s="291">
        <v>218778339.50000006</v>
      </c>
      <c r="D178" s="291">
        <v>79659700.204219982</v>
      </c>
      <c r="E178" s="291">
        <v>298438039.70422006</v>
      </c>
      <c r="F178" s="292">
        <v>784198.3899999999</v>
      </c>
      <c r="G178" s="292">
        <v>2113116.6</v>
      </c>
      <c r="H178" s="178">
        <v>-0.17403382055116168</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20465982.209999993</v>
      </c>
      <c r="D180" s="289">
        <v>13479969.714300003</v>
      </c>
      <c r="E180" s="289">
        <v>33945951.924299993</v>
      </c>
      <c r="F180" s="290"/>
      <c r="G180" s="290">
        <v>112175.08500000002</v>
      </c>
      <c r="H180" s="179">
        <v>9.6905868178051024E-2</v>
      </c>
      <c r="I180" s="36"/>
      <c r="J180" s="5"/>
    </row>
    <row r="181" spans="1:11" s="28" customFormat="1" ht="10.5" customHeight="1" x14ac:dyDescent="0.2">
      <c r="A181" s="24"/>
      <c r="B181" s="16" t="s">
        <v>387</v>
      </c>
      <c r="C181" s="289">
        <v>7088.5912249999983</v>
      </c>
      <c r="D181" s="289">
        <v>36263.341499999988</v>
      </c>
      <c r="E181" s="289">
        <v>43351.932724999984</v>
      </c>
      <c r="F181" s="290"/>
      <c r="G181" s="290">
        <v>222.98299999999998</v>
      </c>
      <c r="H181" s="179">
        <v>-3.0774704296558375E-2</v>
      </c>
      <c r="I181" s="36"/>
      <c r="J181" s="5"/>
    </row>
    <row r="182" spans="1:11" s="28" customFormat="1" ht="10.5" customHeight="1" x14ac:dyDescent="0.2">
      <c r="A182" s="24"/>
      <c r="B182" s="16" t="s">
        <v>104</v>
      </c>
      <c r="C182" s="289">
        <v>18610537.799999978</v>
      </c>
      <c r="D182" s="289">
        <v>10694915.210000003</v>
      </c>
      <c r="E182" s="289">
        <v>29305453.009999979</v>
      </c>
      <c r="F182" s="290"/>
      <c r="G182" s="290">
        <v>110014.39999999999</v>
      </c>
      <c r="H182" s="179">
        <v>2.3635877672829597E-3</v>
      </c>
      <c r="I182" s="36"/>
      <c r="J182" s="5"/>
    </row>
    <row r="183" spans="1:11" s="28" customFormat="1" ht="10.5" customHeight="1" x14ac:dyDescent="0.2">
      <c r="A183" s="24"/>
      <c r="B183" s="33" t="s">
        <v>106</v>
      </c>
      <c r="C183" s="289">
        <v>15095023.329999981</v>
      </c>
      <c r="D183" s="289">
        <v>9881218.7999999989</v>
      </c>
      <c r="E183" s="289">
        <v>24976242.129999977</v>
      </c>
      <c r="F183" s="290"/>
      <c r="G183" s="290">
        <v>100910.65</v>
      </c>
      <c r="H183" s="179">
        <v>2.366391161770065E-2</v>
      </c>
      <c r="I183" s="36"/>
      <c r="J183" s="5"/>
    </row>
    <row r="184" spans="1:11" s="28" customFormat="1" ht="10.5" customHeight="1" x14ac:dyDescent="0.2">
      <c r="A184" s="24"/>
      <c r="B184" s="33" t="s">
        <v>304</v>
      </c>
      <c r="C184" s="289">
        <v>315302.3</v>
      </c>
      <c r="D184" s="289">
        <v>799940.02</v>
      </c>
      <c r="E184" s="289">
        <v>1115242.32</v>
      </c>
      <c r="F184" s="290"/>
      <c r="G184" s="290">
        <v>8153.380000000001</v>
      </c>
      <c r="H184" s="179">
        <v>0.1211715572987655</v>
      </c>
      <c r="I184" s="36"/>
      <c r="J184" s="5"/>
    </row>
    <row r="185" spans="1:11" s="28" customFormat="1" ht="10.5" customHeight="1" x14ac:dyDescent="0.2">
      <c r="A185" s="24"/>
      <c r="B185" s="33" t="s">
        <v>305</v>
      </c>
      <c r="C185" s="289">
        <v>635.20000000000005</v>
      </c>
      <c r="D185" s="289">
        <v>60377.289999999986</v>
      </c>
      <c r="E185" s="289">
        <v>61012.489999999983</v>
      </c>
      <c r="F185" s="290"/>
      <c r="G185" s="290">
        <v>376.2</v>
      </c>
      <c r="H185" s="179">
        <v>-3.4538771183499906E-3</v>
      </c>
      <c r="I185" s="36"/>
      <c r="J185" s="5"/>
    </row>
    <row r="186" spans="1:11" s="28" customFormat="1" ht="10.5" customHeight="1" x14ac:dyDescent="0.2">
      <c r="A186" s="24"/>
      <c r="B186" s="33" t="s">
        <v>306</v>
      </c>
      <c r="C186" s="289">
        <v>1779.01</v>
      </c>
      <c r="D186" s="289">
        <v>147991.65000000008</v>
      </c>
      <c r="E186" s="289">
        <v>149770.66000000009</v>
      </c>
      <c r="F186" s="290"/>
      <c r="G186" s="290">
        <v>1310.8</v>
      </c>
      <c r="H186" s="179">
        <v>-0.54487919022218689</v>
      </c>
      <c r="I186" s="36"/>
      <c r="J186" s="5"/>
    </row>
    <row r="187" spans="1:11" s="28" customFormat="1" ht="10.5" customHeight="1" x14ac:dyDescent="0.2">
      <c r="A187" s="24"/>
      <c r="B187" s="33" t="s">
        <v>307</v>
      </c>
      <c r="C187" s="289">
        <v>1928859.320000001</v>
      </c>
      <c r="D187" s="289">
        <v>1034829.9999999997</v>
      </c>
      <c r="E187" s="289">
        <v>2963689.3200000008</v>
      </c>
      <c r="F187" s="290"/>
      <c r="G187" s="290">
        <v>11791.04</v>
      </c>
      <c r="H187" s="179">
        <v>2.927199034925132E-2</v>
      </c>
      <c r="I187" s="36"/>
      <c r="J187" s="5"/>
    </row>
    <row r="188" spans="1:11" s="28" customFormat="1" ht="10.5" customHeight="1" x14ac:dyDescent="0.2">
      <c r="A188" s="24"/>
      <c r="B188" s="33" t="s">
        <v>308</v>
      </c>
      <c r="C188" s="289">
        <v>2678606.620000001</v>
      </c>
      <c r="D188" s="289">
        <v>875896.47999999975</v>
      </c>
      <c r="E188" s="289">
        <v>3554503.100000001</v>
      </c>
      <c r="F188" s="290"/>
      <c r="G188" s="290">
        <v>14400.379999999997</v>
      </c>
      <c r="H188" s="179">
        <v>2.0633771298020021E-2</v>
      </c>
      <c r="I188" s="36"/>
      <c r="J188" s="5"/>
      <c r="K188" s="5"/>
    </row>
    <row r="189" spans="1:11" s="28" customFormat="1" ht="10.5" customHeight="1" x14ac:dyDescent="0.2">
      <c r="A189" s="24"/>
      <c r="B189" s="33" t="s">
        <v>309</v>
      </c>
      <c r="C189" s="289">
        <v>10169840.879999978</v>
      </c>
      <c r="D189" s="289">
        <v>6962183.3599999994</v>
      </c>
      <c r="E189" s="289">
        <v>17132024.23999998</v>
      </c>
      <c r="F189" s="290"/>
      <c r="G189" s="290">
        <v>64878.849999999991</v>
      </c>
      <c r="H189" s="179">
        <v>2.8838652535741582E-2</v>
      </c>
      <c r="I189" s="36"/>
      <c r="J189" s="5"/>
      <c r="K189" s="5"/>
    </row>
    <row r="190" spans="1:11" ht="10.5" customHeight="1" x14ac:dyDescent="0.2">
      <c r="B190" s="33" t="s">
        <v>105</v>
      </c>
      <c r="C190" s="289">
        <v>3515514.4700000011</v>
      </c>
      <c r="D190" s="289">
        <v>813696.41000000015</v>
      </c>
      <c r="E190" s="289">
        <v>4329210.8800000008</v>
      </c>
      <c r="F190" s="290"/>
      <c r="G190" s="290">
        <v>9103.7499999999982</v>
      </c>
      <c r="H190" s="179">
        <v>-0.10506915098118341</v>
      </c>
      <c r="I190" s="34"/>
    </row>
    <row r="191" spans="1:11" ht="10.5" customHeight="1" x14ac:dyDescent="0.2">
      <c r="B191" s="16" t="s">
        <v>116</v>
      </c>
      <c r="C191" s="289">
        <v>21607412.670000006</v>
      </c>
      <c r="D191" s="289">
        <v>2694326.2600000007</v>
      </c>
      <c r="E191" s="289">
        <v>24301738.930000007</v>
      </c>
      <c r="F191" s="290"/>
      <c r="G191" s="290">
        <v>64638.080000000002</v>
      </c>
      <c r="H191" s="179">
        <v>-0.10687679098058167</v>
      </c>
      <c r="I191" s="34"/>
    </row>
    <row r="192" spans="1:11" ht="10.5" customHeight="1" x14ac:dyDescent="0.2">
      <c r="B192" s="16" t="s">
        <v>117</v>
      </c>
      <c r="C192" s="289">
        <v>15106037.830000002</v>
      </c>
      <c r="D192" s="289">
        <v>2721239.4600000009</v>
      </c>
      <c r="E192" s="289">
        <v>17827277.289999999</v>
      </c>
      <c r="F192" s="290"/>
      <c r="G192" s="290">
        <v>50270.330000000009</v>
      </c>
      <c r="H192" s="179">
        <v>-0.14332616951246113</v>
      </c>
      <c r="I192" s="34"/>
      <c r="K192" s="28"/>
    </row>
    <row r="193" spans="1:11" ht="10.5" customHeight="1" x14ac:dyDescent="0.2">
      <c r="B193" s="16" t="s">
        <v>118</v>
      </c>
      <c r="C193" s="289">
        <v>228344.87000000017</v>
      </c>
      <c r="D193" s="289">
        <v>4494820.7100000009</v>
      </c>
      <c r="E193" s="289">
        <v>4723165.580000001</v>
      </c>
      <c r="F193" s="290"/>
      <c r="G193" s="290">
        <v>3304.57</v>
      </c>
      <c r="H193" s="179">
        <v>1.8939998047406092E-2</v>
      </c>
      <c r="I193" s="34"/>
      <c r="K193" s="28"/>
    </row>
    <row r="194" spans="1:11" s="28" customFormat="1" ht="10.5" customHeight="1" x14ac:dyDescent="0.2">
      <c r="A194" s="24"/>
      <c r="B194" s="16" t="s">
        <v>115</v>
      </c>
      <c r="C194" s="289">
        <v>2023305.1400000001</v>
      </c>
      <c r="D194" s="289">
        <v>2670123.5599999991</v>
      </c>
      <c r="E194" s="289">
        <v>4693428.6999999983</v>
      </c>
      <c r="F194" s="290"/>
      <c r="G194" s="290">
        <v>11325.52</v>
      </c>
      <c r="H194" s="179">
        <v>-0.10632260608398425</v>
      </c>
      <c r="I194" s="36"/>
      <c r="J194" s="5"/>
    </row>
    <row r="195" spans="1:11" s="28" customFormat="1" ht="10.5" customHeight="1" x14ac:dyDescent="0.2">
      <c r="A195" s="24"/>
      <c r="B195" s="16" t="s">
        <v>114</v>
      </c>
      <c r="C195" s="289">
        <v>14780.969999999992</v>
      </c>
      <c r="D195" s="289">
        <v>2257402.8000000017</v>
      </c>
      <c r="E195" s="289">
        <v>2272183.7700000019</v>
      </c>
      <c r="F195" s="290"/>
      <c r="G195" s="290">
        <v>4147.2</v>
      </c>
      <c r="H195" s="179">
        <v>-3.8943857483923483E-2</v>
      </c>
      <c r="I195" s="36"/>
      <c r="J195" s="5"/>
      <c r="K195" s="5"/>
    </row>
    <row r="196" spans="1:11" s="28" customFormat="1" ht="10.5" customHeight="1" x14ac:dyDescent="0.2">
      <c r="A196" s="24"/>
      <c r="B196" s="16" t="s">
        <v>95</v>
      </c>
      <c r="C196" s="289">
        <v>92367.540000000037</v>
      </c>
      <c r="D196" s="289">
        <v>587283.42000000004</v>
      </c>
      <c r="E196" s="289">
        <v>679650.96000000008</v>
      </c>
      <c r="F196" s="290"/>
      <c r="G196" s="290">
        <v>2329.44</v>
      </c>
      <c r="H196" s="179">
        <v>-6.5040242968961937E-2</v>
      </c>
      <c r="I196" s="36"/>
      <c r="J196" s="5"/>
      <c r="K196" s="5"/>
    </row>
    <row r="197" spans="1:11" ht="10.5" customHeight="1" x14ac:dyDescent="0.2">
      <c r="B197" s="16" t="s">
        <v>381</v>
      </c>
      <c r="C197" s="289">
        <v>10051923.039999995</v>
      </c>
      <c r="D197" s="289">
        <v>1450529.2075</v>
      </c>
      <c r="E197" s="289">
        <v>11502452.247499995</v>
      </c>
      <c r="F197" s="290"/>
      <c r="G197" s="290">
        <v>72388.649999999994</v>
      </c>
      <c r="H197" s="179">
        <v>0.63718950146980591</v>
      </c>
      <c r="I197" s="20"/>
    </row>
    <row r="198" spans="1:11" ht="10.5" customHeight="1" x14ac:dyDescent="0.2">
      <c r="B198" s="16" t="s">
        <v>418</v>
      </c>
      <c r="C198" s="289"/>
      <c r="D198" s="289">
        <v>5759.6000000000013</v>
      </c>
      <c r="E198" s="289">
        <v>5759.6000000000013</v>
      </c>
      <c r="F198" s="290"/>
      <c r="G198" s="290"/>
      <c r="H198" s="179"/>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264396.58690200001</v>
      </c>
      <c r="E200" s="289">
        <v>264396.58690200001</v>
      </c>
      <c r="F200" s="290"/>
      <c r="G200" s="290"/>
      <c r="H200" s="179">
        <v>-0.38330981905302619</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370155.01711199997</v>
      </c>
      <c r="E202" s="289">
        <v>370155.01711199997</v>
      </c>
      <c r="F202" s="290"/>
      <c r="G202" s="290"/>
      <c r="H202" s="179">
        <v>-0.16889477984558265</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63381.950000000012</v>
      </c>
      <c r="D206" s="289">
        <v>454534.18</v>
      </c>
      <c r="E206" s="289">
        <v>517916.13</v>
      </c>
      <c r="F206" s="290"/>
      <c r="G206" s="290">
        <v>2264.69</v>
      </c>
      <c r="H206" s="179">
        <v>-3.6774679490967355E-3</v>
      </c>
      <c r="I206" s="34"/>
    </row>
    <row r="207" spans="1:11" ht="10.5" customHeight="1" x14ac:dyDescent="0.2">
      <c r="B207" s="16" t="s">
        <v>388</v>
      </c>
      <c r="C207" s="289">
        <v>2811.1587749999999</v>
      </c>
      <c r="D207" s="289">
        <v>17426.65850000002</v>
      </c>
      <c r="E207" s="289">
        <v>20237.817275000019</v>
      </c>
      <c r="F207" s="290"/>
      <c r="G207" s="290">
        <v>96.51700000000001</v>
      </c>
      <c r="H207" s="179">
        <v>0.48640883610627861</v>
      </c>
      <c r="I207" s="34"/>
    </row>
    <row r="208" spans="1:11" ht="10.5" customHeight="1" x14ac:dyDescent="0.2">
      <c r="B208" s="16" t="s">
        <v>94</v>
      </c>
      <c r="C208" s="289">
        <v>988.99999999999989</v>
      </c>
      <c r="D208" s="289">
        <v>16770</v>
      </c>
      <c r="E208" s="289">
        <v>17759</v>
      </c>
      <c r="F208" s="290"/>
      <c r="G208" s="290"/>
      <c r="H208" s="179">
        <v>-0.34079019800793098</v>
      </c>
      <c r="I208" s="34"/>
      <c r="K208" s="28"/>
    </row>
    <row r="209" spans="1:11" ht="10.5" customHeight="1" x14ac:dyDescent="0.2">
      <c r="B209" s="16" t="s">
        <v>92</v>
      </c>
      <c r="C209" s="289">
        <v>27629.580000000005</v>
      </c>
      <c r="D209" s="289">
        <v>3541.1699999999996</v>
      </c>
      <c r="E209" s="289">
        <v>31170.750000000007</v>
      </c>
      <c r="F209" s="290"/>
      <c r="G209" s="290">
        <v>39.04</v>
      </c>
      <c r="H209" s="179">
        <v>-3.4434873006614186E-2</v>
      </c>
      <c r="I209" s="34"/>
    </row>
    <row r="210" spans="1:11" s="28" customFormat="1" ht="10.5" customHeight="1" x14ac:dyDescent="0.2">
      <c r="A210" s="24"/>
      <c r="B210" s="16" t="s">
        <v>93</v>
      </c>
      <c r="C210" s="289">
        <v>30539.450000000004</v>
      </c>
      <c r="D210" s="289">
        <v>4102.5</v>
      </c>
      <c r="E210" s="289">
        <v>34641.950000000004</v>
      </c>
      <c r="F210" s="290"/>
      <c r="G210" s="290"/>
      <c r="H210" s="179">
        <v>-0.13017053623574859</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127329.37</v>
      </c>
      <c r="D212" s="289">
        <v>740761.01000000013</v>
      </c>
      <c r="E212" s="289">
        <v>868090.38000000012</v>
      </c>
      <c r="F212" s="290"/>
      <c r="G212" s="290">
        <v>1748.92</v>
      </c>
      <c r="H212" s="179">
        <v>0.54538218805613714</v>
      </c>
      <c r="I212" s="34"/>
    </row>
    <row r="213" spans="1:11" ht="10.5" customHeight="1" x14ac:dyDescent="0.2">
      <c r="B213" s="16" t="s">
        <v>107</v>
      </c>
      <c r="C213" s="289"/>
      <c r="D213" s="289"/>
      <c r="E213" s="289"/>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c r="E216" s="289"/>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7469.5599999999995</v>
      </c>
      <c r="D218" s="289">
        <v>13678</v>
      </c>
      <c r="E218" s="289">
        <v>21147.559999999998</v>
      </c>
      <c r="F218" s="290"/>
      <c r="G218" s="290">
        <v>37.200000000000003</v>
      </c>
      <c r="H218" s="179">
        <v>0.61272330024899024</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22373.719999999998</v>
      </c>
      <c r="D221" s="295">
        <v>9576.9699999999993</v>
      </c>
      <c r="E221" s="295">
        <v>31950.689999999995</v>
      </c>
      <c r="F221" s="296"/>
      <c r="G221" s="296">
        <v>332</v>
      </c>
      <c r="H221" s="190"/>
      <c r="I221" s="47"/>
      <c r="J221" s="5"/>
    </row>
    <row r="222" spans="1:11" s="28" customFormat="1" ht="10.5" customHeight="1" x14ac:dyDescent="0.2">
      <c r="A222" s="24"/>
      <c r="B222" s="16" t="s">
        <v>382</v>
      </c>
      <c r="C222" s="295"/>
      <c r="D222" s="295">
        <v>300</v>
      </c>
      <c r="E222" s="295">
        <v>300</v>
      </c>
      <c r="F222" s="296"/>
      <c r="G222" s="296"/>
      <c r="H222" s="190">
        <v>-0.33333333333333337</v>
      </c>
      <c r="I222" s="47"/>
      <c r="J222" s="5"/>
    </row>
    <row r="223" spans="1:11" s="28" customFormat="1" ht="10.5" customHeight="1" x14ac:dyDescent="0.2">
      <c r="A223" s="24"/>
      <c r="B223" s="268" t="s">
        <v>255</v>
      </c>
      <c r="C223" s="295"/>
      <c r="D223" s="295">
        <v>13805</v>
      </c>
      <c r="E223" s="295">
        <v>13805</v>
      </c>
      <c r="F223" s="296"/>
      <c r="G223" s="296">
        <v>300</v>
      </c>
      <c r="H223" s="190">
        <v>-8.9221341975119661E-2</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8652612.1721999999</v>
      </c>
      <c r="E227" s="295">
        <v>8652612.1721999999</v>
      </c>
      <c r="F227" s="296"/>
      <c r="G227" s="296"/>
      <c r="H227" s="190">
        <v>0.33633172976950854</v>
      </c>
      <c r="I227" s="47"/>
      <c r="J227" s="5"/>
    </row>
    <row r="228" spans="1:11" s="28" customFormat="1" ht="10.5" customHeight="1" x14ac:dyDescent="0.2">
      <c r="A228" s="24"/>
      <c r="B228" s="16" t="s">
        <v>489</v>
      </c>
      <c r="C228" s="295"/>
      <c r="D228" s="295">
        <v>34641.777900000001</v>
      </c>
      <c r="E228" s="295">
        <v>34641.777900000001</v>
      </c>
      <c r="F228" s="296"/>
      <c r="G228" s="296"/>
      <c r="H228" s="190"/>
      <c r="I228" s="47"/>
      <c r="J228" s="5"/>
    </row>
    <row r="229" spans="1:11" s="28" customFormat="1" ht="10.5" customHeight="1" x14ac:dyDescent="0.2">
      <c r="A229" s="24"/>
      <c r="B229" s="16" t="s">
        <v>487</v>
      </c>
      <c r="C229" s="295"/>
      <c r="D229" s="295">
        <v>-2211.36</v>
      </c>
      <c r="E229" s="295">
        <v>-2211.36</v>
      </c>
      <c r="F229" s="296"/>
      <c r="G229" s="296"/>
      <c r="H229" s="190"/>
      <c r="I229" s="47"/>
      <c r="J229" s="5"/>
    </row>
    <row r="230" spans="1:11" s="28" customFormat="1" ht="10.5" customHeight="1" x14ac:dyDescent="0.2">
      <c r="A230" s="24"/>
      <c r="B230" s="16" t="s">
        <v>374</v>
      </c>
      <c r="C230" s="295">
        <v>13527</v>
      </c>
      <c r="D230" s="295">
        <v>6537.6374999999989</v>
      </c>
      <c r="E230" s="295">
        <v>20064.637499999997</v>
      </c>
      <c r="F230" s="296"/>
      <c r="G230" s="296">
        <v>93</v>
      </c>
      <c r="H230" s="190">
        <v>-0.2677189040876915</v>
      </c>
      <c r="I230" s="47"/>
      <c r="J230" s="5"/>
    </row>
    <row r="231" spans="1:11" s="28" customFormat="1" ht="10.5" customHeight="1" x14ac:dyDescent="0.2">
      <c r="A231" s="24"/>
      <c r="B231" s="16" t="s">
        <v>420</v>
      </c>
      <c r="C231" s="295"/>
      <c r="D231" s="295">
        <v>86648.310999999987</v>
      </c>
      <c r="E231" s="295">
        <v>86648.310999999987</v>
      </c>
      <c r="F231" s="296"/>
      <c r="G231" s="296"/>
      <c r="H231" s="190"/>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27799.070000000003</v>
      </c>
      <c r="D234" s="295">
        <v>194378.77996099999</v>
      </c>
      <c r="E234" s="295">
        <v>222177.849961</v>
      </c>
      <c r="F234" s="296"/>
      <c r="G234" s="296">
        <v>818.19371200000012</v>
      </c>
      <c r="H234" s="190">
        <v>0.21869900015118215</v>
      </c>
      <c r="I234" s="47"/>
      <c r="J234" s="5"/>
      <c r="K234" s="5"/>
    </row>
    <row r="235" spans="1:11" s="28" customFormat="1" ht="10.5" customHeight="1" x14ac:dyDescent="0.2">
      <c r="A235" s="24"/>
      <c r="B235" s="16" t="s">
        <v>283</v>
      </c>
      <c r="C235" s="295"/>
      <c r="D235" s="295">
        <v>-103536</v>
      </c>
      <c r="E235" s="295">
        <v>-103536</v>
      </c>
      <c r="F235" s="296"/>
      <c r="G235" s="296">
        <v>-192</v>
      </c>
      <c r="H235" s="190">
        <v>9.7709923664122122E-2</v>
      </c>
      <c r="I235" s="47"/>
      <c r="J235" s="5"/>
    </row>
    <row r="236" spans="1:11" s="28" customFormat="1" ht="12.75" customHeight="1" x14ac:dyDescent="0.2">
      <c r="A236" s="24"/>
      <c r="B236" s="16" t="s">
        <v>279</v>
      </c>
      <c r="C236" s="295">
        <v>3</v>
      </c>
      <c r="D236" s="295">
        <v>-1691347</v>
      </c>
      <c r="E236" s="295">
        <v>-1691344</v>
      </c>
      <c r="F236" s="296"/>
      <c r="G236" s="296">
        <v>-7132</v>
      </c>
      <c r="H236" s="190">
        <v>0.14101369680034703</v>
      </c>
      <c r="I236" s="47"/>
    </row>
    <row r="237" spans="1:11" ht="10.5" customHeight="1" x14ac:dyDescent="0.2">
      <c r="B237" s="35" t="s">
        <v>245</v>
      </c>
      <c r="C237" s="297">
        <v>88531633.519999981</v>
      </c>
      <c r="D237" s="297">
        <v>50179404.694375023</v>
      </c>
      <c r="E237" s="297">
        <v>138711038.21437496</v>
      </c>
      <c r="F237" s="298"/>
      <c r="G237" s="298">
        <v>429221.81871200015</v>
      </c>
      <c r="H237" s="180">
        <v>2.2345756943034534E-2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414348557.11999887</v>
      </c>
      <c r="D239" s="295">
        <v>244390631.89179996</v>
      </c>
      <c r="E239" s="295">
        <v>658739189.01179886</v>
      </c>
      <c r="F239" s="296">
        <v>18481264.679999992</v>
      </c>
      <c r="G239" s="296">
        <v>3680270.7589999987</v>
      </c>
      <c r="H239" s="190">
        <v>-5.4451238353199649E-2</v>
      </c>
      <c r="I239" s="47"/>
    </row>
    <row r="240" spans="1:11" ht="10.5" customHeight="1" x14ac:dyDescent="0.2">
      <c r="B240" s="16" t="s">
        <v>387</v>
      </c>
      <c r="C240" s="295">
        <v>114517.07090799994</v>
      </c>
      <c r="D240" s="295">
        <v>301649.58779099985</v>
      </c>
      <c r="E240" s="295">
        <v>416166.65869899979</v>
      </c>
      <c r="F240" s="296">
        <v>55561.54789999999</v>
      </c>
      <c r="G240" s="296">
        <v>1781.4659999999994</v>
      </c>
      <c r="H240" s="190">
        <v>-0.31768960674869495</v>
      </c>
      <c r="I240" s="47"/>
    </row>
    <row r="241" spans="2:9" ht="10.5" customHeight="1" x14ac:dyDescent="0.2">
      <c r="B241" s="16" t="s">
        <v>104</v>
      </c>
      <c r="C241" s="295">
        <v>318556668.94000006</v>
      </c>
      <c r="D241" s="295">
        <v>490231495.13999975</v>
      </c>
      <c r="E241" s="295">
        <v>808788164.0799998</v>
      </c>
      <c r="F241" s="296">
        <v>184268996.10999998</v>
      </c>
      <c r="G241" s="296">
        <v>4602021.07</v>
      </c>
      <c r="H241" s="190">
        <v>-4.8188345945818223E-2</v>
      </c>
      <c r="I241" s="47"/>
    </row>
    <row r="242" spans="2:9" ht="10.5" customHeight="1" x14ac:dyDescent="0.2">
      <c r="B242" s="33" t="s">
        <v>106</v>
      </c>
      <c r="C242" s="295">
        <v>292813321.38000005</v>
      </c>
      <c r="D242" s="295">
        <v>483274622.64999968</v>
      </c>
      <c r="E242" s="295">
        <v>776087944.02999973</v>
      </c>
      <c r="F242" s="296">
        <v>182265812.35999998</v>
      </c>
      <c r="G242" s="296">
        <v>4394138.3999999994</v>
      </c>
      <c r="H242" s="190">
        <v>-4.413710633759016E-2</v>
      </c>
      <c r="I242" s="47"/>
    </row>
    <row r="243" spans="2:9" ht="10.5" customHeight="1" x14ac:dyDescent="0.2">
      <c r="B243" s="33" t="s">
        <v>304</v>
      </c>
      <c r="C243" s="295">
        <v>7743870.8400000026</v>
      </c>
      <c r="D243" s="295">
        <v>95362220.63000004</v>
      </c>
      <c r="E243" s="295">
        <v>103106091.47000004</v>
      </c>
      <c r="F243" s="296">
        <v>72885474.14000003</v>
      </c>
      <c r="G243" s="296">
        <v>645691.65</v>
      </c>
      <c r="H243" s="190">
        <v>-3.6512851686048231E-2</v>
      </c>
      <c r="I243" s="47"/>
    </row>
    <row r="244" spans="2:9" ht="10.5" customHeight="1" x14ac:dyDescent="0.2">
      <c r="B244" s="33" t="s">
        <v>305</v>
      </c>
      <c r="C244" s="295">
        <v>20442.469999999994</v>
      </c>
      <c r="D244" s="295">
        <v>2117170.569999998</v>
      </c>
      <c r="E244" s="295">
        <v>2137613.0399999982</v>
      </c>
      <c r="F244" s="296">
        <v>2012482.859999998</v>
      </c>
      <c r="G244" s="296">
        <v>10534.960000000001</v>
      </c>
      <c r="H244" s="190">
        <v>-0.20075225743672576</v>
      </c>
      <c r="I244" s="47"/>
    </row>
    <row r="245" spans="2:9" ht="10.5" customHeight="1" x14ac:dyDescent="0.2">
      <c r="B245" s="33" t="s">
        <v>306</v>
      </c>
      <c r="C245" s="295">
        <v>280781.96999999974</v>
      </c>
      <c r="D245" s="295">
        <v>39784863.039999984</v>
      </c>
      <c r="E245" s="295">
        <v>40065645.009999983</v>
      </c>
      <c r="F245" s="296">
        <v>38511882.069999985</v>
      </c>
      <c r="G245" s="296">
        <v>247143.88000000003</v>
      </c>
      <c r="H245" s="190">
        <v>-4.714693367996492E-2</v>
      </c>
      <c r="I245" s="47"/>
    </row>
    <row r="246" spans="2:9" ht="10.5" customHeight="1" x14ac:dyDescent="0.2">
      <c r="B246" s="33" t="s">
        <v>307</v>
      </c>
      <c r="C246" s="295">
        <v>71639413.720000088</v>
      </c>
      <c r="D246" s="295">
        <v>59446965.84999989</v>
      </c>
      <c r="E246" s="295">
        <v>131086379.56999998</v>
      </c>
      <c r="F246" s="296">
        <v>3892665.8299999959</v>
      </c>
      <c r="G246" s="296">
        <v>798675.45000000019</v>
      </c>
      <c r="H246" s="190">
        <v>-7.4967175121500196E-2</v>
      </c>
      <c r="I246" s="47"/>
    </row>
    <row r="247" spans="2:9" ht="10.5" customHeight="1" x14ac:dyDescent="0.2">
      <c r="B247" s="33" t="s">
        <v>308</v>
      </c>
      <c r="C247" s="295">
        <v>93570245.310000047</v>
      </c>
      <c r="D247" s="295">
        <v>74959157.689999983</v>
      </c>
      <c r="E247" s="295">
        <v>168529403.00000003</v>
      </c>
      <c r="F247" s="296">
        <v>15711336.160000026</v>
      </c>
      <c r="G247" s="296">
        <v>910899.14999999991</v>
      </c>
      <c r="H247" s="190">
        <v>-5.668693550864301E-2</v>
      </c>
      <c r="I247" s="47"/>
    </row>
    <row r="248" spans="2:9" ht="10.5" customHeight="1" x14ac:dyDescent="0.2">
      <c r="B248" s="33" t="s">
        <v>309</v>
      </c>
      <c r="C248" s="295">
        <v>119558567.06999993</v>
      </c>
      <c r="D248" s="295">
        <v>211604244.86999983</v>
      </c>
      <c r="E248" s="295">
        <v>331162811.93999976</v>
      </c>
      <c r="F248" s="296">
        <v>49251971.299999945</v>
      </c>
      <c r="G248" s="296">
        <v>1781193.31</v>
      </c>
      <c r="H248" s="190">
        <v>-2.5478533972771555E-2</v>
      </c>
      <c r="I248" s="47"/>
    </row>
    <row r="249" spans="2:9" ht="10.5" customHeight="1" x14ac:dyDescent="0.2">
      <c r="B249" s="33" t="s">
        <v>105</v>
      </c>
      <c r="C249" s="295">
        <v>25743347.559999976</v>
      </c>
      <c r="D249" s="295">
        <v>6956872.4899999965</v>
      </c>
      <c r="E249" s="295">
        <v>32700220.049999975</v>
      </c>
      <c r="F249" s="296">
        <v>2003183.7500000002</v>
      </c>
      <c r="G249" s="296">
        <v>207882.67000000007</v>
      </c>
      <c r="H249" s="190">
        <v>-0.13518013199118872</v>
      </c>
      <c r="I249" s="47"/>
    </row>
    <row r="250" spans="2:9" ht="10.5" customHeight="1" x14ac:dyDescent="0.2">
      <c r="B250" s="16" t="s">
        <v>116</v>
      </c>
      <c r="C250" s="295">
        <v>130597569.73000005</v>
      </c>
      <c r="D250" s="295">
        <v>14268105.509999983</v>
      </c>
      <c r="E250" s="295">
        <v>144865675.24000001</v>
      </c>
      <c r="F250" s="296">
        <v>87142.35</v>
      </c>
      <c r="G250" s="296">
        <v>1026564.7899999998</v>
      </c>
      <c r="H250" s="190">
        <v>-0.17099573867288265</v>
      </c>
      <c r="I250" s="47"/>
    </row>
    <row r="251" spans="2:9" ht="10.5" customHeight="1" x14ac:dyDescent="0.2">
      <c r="B251" s="16" t="s">
        <v>117</v>
      </c>
      <c r="C251" s="295">
        <v>81227402.799999997</v>
      </c>
      <c r="D251" s="295">
        <v>11305099.740000004</v>
      </c>
      <c r="E251" s="295">
        <v>92532502.539999992</v>
      </c>
      <c r="F251" s="296">
        <v>-1813.0200000000002</v>
      </c>
      <c r="G251" s="296">
        <v>559041.96000000008</v>
      </c>
      <c r="H251" s="190">
        <v>-0.21601833945226134</v>
      </c>
      <c r="I251" s="47"/>
    </row>
    <row r="252" spans="2:9" ht="10.5" customHeight="1" x14ac:dyDescent="0.2">
      <c r="B252" s="16" t="s">
        <v>118</v>
      </c>
      <c r="C252" s="295">
        <v>2129925.3800000013</v>
      </c>
      <c r="D252" s="295">
        <v>44748629.760000013</v>
      </c>
      <c r="E252" s="295">
        <v>46878555.140000008</v>
      </c>
      <c r="F252" s="296"/>
      <c r="G252" s="296">
        <v>231774.61</v>
      </c>
      <c r="H252" s="190">
        <v>-5.4585599030055998E-2</v>
      </c>
      <c r="I252" s="47"/>
    </row>
    <row r="253" spans="2:9" ht="10.5" customHeight="1" x14ac:dyDescent="0.2">
      <c r="B253" s="16" t="s">
        <v>100</v>
      </c>
      <c r="C253" s="295">
        <v>7663697.9199999962</v>
      </c>
      <c r="D253" s="295">
        <v>36829461.268279999</v>
      </c>
      <c r="E253" s="295">
        <v>44493159.188280001</v>
      </c>
      <c r="F253" s="296">
        <v>17336.89</v>
      </c>
      <c r="G253" s="296">
        <v>149865.60000000003</v>
      </c>
      <c r="H253" s="190">
        <v>-0.15068421797960385</v>
      </c>
      <c r="I253" s="47"/>
    </row>
    <row r="254" spans="2:9" ht="10.5" customHeight="1" x14ac:dyDescent="0.2">
      <c r="B254" s="16" t="s">
        <v>388</v>
      </c>
      <c r="C254" s="295">
        <v>15292.099092000002</v>
      </c>
      <c r="D254" s="295">
        <v>62597.442209000023</v>
      </c>
      <c r="E254" s="295">
        <v>77889.541301000019</v>
      </c>
      <c r="F254" s="296">
        <v>5852.9520999999977</v>
      </c>
      <c r="G254" s="296">
        <v>325.03399999999999</v>
      </c>
      <c r="H254" s="190">
        <v>-0.62947131037066995</v>
      </c>
      <c r="I254" s="20"/>
    </row>
    <row r="255" spans="2:9" ht="10.5" customHeight="1" x14ac:dyDescent="0.2">
      <c r="B255" s="16" t="s">
        <v>107</v>
      </c>
      <c r="C255" s="295"/>
      <c r="D255" s="295">
        <v>169174987.92999986</v>
      </c>
      <c r="E255" s="295">
        <v>169174987.92999986</v>
      </c>
      <c r="F255" s="296">
        <v>168008686.32999986</v>
      </c>
      <c r="G255" s="296">
        <v>866444.14</v>
      </c>
      <c r="H255" s="190">
        <v>9.8944753621028614E-3</v>
      </c>
      <c r="I255" s="47"/>
    </row>
    <row r="256" spans="2:9" ht="10.5" customHeight="1" x14ac:dyDescent="0.2">
      <c r="B256" s="33" t="s">
        <v>110</v>
      </c>
      <c r="C256" s="289"/>
      <c r="D256" s="289">
        <v>48943475.529999986</v>
      </c>
      <c r="E256" s="289">
        <v>48943475.529999986</v>
      </c>
      <c r="F256" s="290">
        <v>48943475.529999986</v>
      </c>
      <c r="G256" s="290">
        <v>255682.87000000011</v>
      </c>
      <c r="H256" s="179">
        <v>-4.0682510135546801E-3</v>
      </c>
      <c r="I256" s="47"/>
    </row>
    <row r="257" spans="2:9" ht="10.5" customHeight="1" x14ac:dyDescent="0.2">
      <c r="B257" s="33" t="s">
        <v>109</v>
      </c>
      <c r="C257" s="295"/>
      <c r="D257" s="295">
        <v>92252288.829999879</v>
      </c>
      <c r="E257" s="295">
        <v>92252288.829999879</v>
      </c>
      <c r="F257" s="296">
        <v>92252288.829999879</v>
      </c>
      <c r="G257" s="296">
        <v>464311.2699999999</v>
      </c>
      <c r="H257" s="190">
        <v>6.8178354392713914E-3</v>
      </c>
      <c r="I257" s="47"/>
    </row>
    <row r="258" spans="2:9" ht="10.5" customHeight="1" x14ac:dyDescent="0.2">
      <c r="B258" s="33" t="s">
        <v>112</v>
      </c>
      <c r="C258" s="295"/>
      <c r="D258" s="295">
        <v>27655221.969999999</v>
      </c>
      <c r="E258" s="295">
        <v>27655221.969999999</v>
      </c>
      <c r="F258" s="296">
        <v>26812921.969999999</v>
      </c>
      <c r="G258" s="296">
        <v>144950</v>
      </c>
      <c r="H258" s="190">
        <v>4.629984242256846E-2</v>
      </c>
      <c r="I258" s="47"/>
    </row>
    <row r="259" spans="2:9" ht="10.5" customHeight="1" x14ac:dyDescent="0.2">
      <c r="B259" s="33" t="s">
        <v>111</v>
      </c>
      <c r="C259" s="295"/>
      <c r="D259" s="295">
        <v>324001.59999999998</v>
      </c>
      <c r="E259" s="295">
        <v>324001.59999999998</v>
      </c>
      <c r="F259" s="296"/>
      <c r="G259" s="296">
        <v>1500</v>
      </c>
      <c r="H259" s="190">
        <v>2.8413267735279968E-2</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50</v>
      </c>
      <c r="E261" s="295">
        <v>50</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243681030.80759984</v>
      </c>
      <c r="E263" s="295">
        <v>243681030.80759984</v>
      </c>
      <c r="F263" s="296"/>
      <c r="G263" s="296"/>
      <c r="H263" s="190">
        <v>6.1495438130886981E-2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12569043.230000015</v>
      </c>
      <c r="D266" s="295">
        <v>11413501.210000001</v>
      </c>
      <c r="E266" s="295">
        <v>23982544.440000016</v>
      </c>
      <c r="F266" s="296">
        <v>697404.84999999986</v>
      </c>
      <c r="G266" s="296">
        <v>130344.98999999998</v>
      </c>
      <c r="H266" s="190">
        <v>-0.11094086796612979</v>
      </c>
      <c r="I266" s="47"/>
    </row>
    <row r="267" spans="2:9" ht="10.5" customHeight="1" x14ac:dyDescent="0.2">
      <c r="B267" s="16" t="s">
        <v>114</v>
      </c>
      <c r="C267" s="295">
        <v>145056.0199999999</v>
      </c>
      <c r="D267" s="295">
        <v>9349173.3599999808</v>
      </c>
      <c r="E267" s="295">
        <v>9494229.3799999822</v>
      </c>
      <c r="F267" s="296">
        <v>-39.089999999999989</v>
      </c>
      <c r="G267" s="296">
        <v>49952.320000000029</v>
      </c>
      <c r="H267" s="190">
        <v>-1.3518635733515971E-2</v>
      </c>
      <c r="I267" s="47"/>
    </row>
    <row r="268" spans="2:9" ht="10.5" customHeight="1" x14ac:dyDescent="0.2">
      <c r="B268" s="16" t="s">
        <v>123</v>
      </c>
      <c r="C268" s="295">
        <v>3179631.2100000009</v>
      </c>
      <c r="D268" s="295">
        <v>15688992.160000015</v>
      </c>
      <c r="E268" s="295">
        <v>18868623.370000016</v>
      </c>
      <c r="F268" s="296">
        <v>9802.3299999999981</v>
      </c>
      <c r="G268" s="296">
        <v>117080.35000000002</v>
      </c>
      <c r="H268" s="190">
        <v>-7.6288293214421543E-2</v>
      </c>
      <c r="I268" s="47"/>
    </row>
    <row r="269" spans="2:9" ht="10.5" customHeight="1" x14ac:dyDescent="0.2">
      <c r="B269" s="16" t="s">
        <v>95</v>
      </c>
      <c r="C269" s="295">
        <v>377193.75999999995</v>
      </c>
      <c r="D269" s="295">
        <v>3133074.6499999994</v>
      </c>
      <c r="E269" s="295">
        <v>3510268.4099999992</v>
      </c>
      <c r="F269" s="296">
        <v>2735820.6499999994</v>
      </c>
      <c r="G269" s="296">
        <v>10997.880000000001</v>
      </c>
      <c r="H269" s="190">
        <v>-0.13023805422518886</v>
      </c>
      <c r="I269" s="47"/>
    </row>
    <row r="270" spans="2:9" ht="10.5" customHeight="1" x14ac:dyDescent="0.2">
      <c r="B270" s="16" t="s">
        <v>422</v>
      </c>
      <c r="C270" s="295">
        <v>18769519.579999998</v>
      </c>
      <c r="D270" s="295">
        <v>7987680.6474999962</v>
      </c>
      <c r="E270" s="295">
        <v>26757200.227499992</v>
      </c>
      <c r="F270" s="296">
        <v>19054.2</v>
      </c>
      <c r="G270" s="296">
        <v>161126.35999999999</v>
      </c>
      <c r="H270" s="190">
        <v>0.17861495747994227</v>
      </c>
      <c r="I270" s="47"/>
    </row>
    <row r="271" spans="2:9" ht="10.5" customHeight="1" x14ac:dyDescent="0.2">
      <c r="B271" s="16" t="s">
        <v>418</v>
      </c>
      <c r="C271" s="295"/>
      <c r="D271" s="295">
        <v>81161.600000000006</v>
      </c>
      <c r="E271" s="295">
        <v>81161.600000000006</v>
      </c>
      <c r="F271" s="296"/>
      <c r="G271" s="296">
        <v>2912</v>
      </c>
      <c r="H271" s="190">
        <v>-0.29616259721946903</v>
      </c>
      <c r="I271" s="47"/>
    </row>
    <row r="272" spans="2:9" ht="10.5" customHeight="1" x14ac:dyDescent="0.2">
      <c r="B272" s="16" t="s">
        <v>444</v>
      </c>
      <c r="C272" s="295"/>
      <c r="D272" s="295">
        <v>825135.16138499987</v>
      </c>
      <c r="E272" s="295">
        <v>825135.16138499987</v>
      </c>
      <c r="F272" s="296"/>
      <c r="G272" s="296"/>
      <c r="H272" s="190">
        <v>-0.14636373454368212</v>
      </c>
      <c r="I272" s="34"/>
    </row>
    <row r="273" spans="2:11" ht="10.5" customHeight="1" x14ac:dyDescent="0.2">
      <c r="B273" s="16" t="s">
        <v>441</v>
      </c>
      <c r="C273" s="295"/>
      <c r="D273" s="295">
        <v>9015509.468936</v>
      </c>
      <c r="E273" s="295">
        <v>9015509.468936</v>
      </c>
      <c r="F273" s="296"/>
      <c r="G273" s="296"/>
      <c r="H273" s="190">
        <v>0.49276248471451556</v>
      </c>
      <c r="I273" s="34"/>
    </row>
    <row r="274" spans="2:11" ht="10.5" customHeight="1" x14ac:dyDescent="0.2">
      <c r="B274" s="16" t="s">
        <v>346</v>
      </c>
      <c r="C274" s="295"/>
      <c r="D274" s="295">
        <v>69</v>
      </c>
      <c r="E274" s="295">
        <v>69</v>
      </c>
      <c r="F274" s="296"/>
      <c r="G274" s="296"/>
      <c r="H274" s="190"/>
      <c r="I274" s="47"/>
    </row>
    <row r="275" spans="2:11" ht="10.5" customHeight="1" x14ac:dyDescent="0.2">
      <c r="B275" s="16" t="s">
        <v>350</v>
      </c>
      <c r="C275" s="295"/>
      <c r="D275" s="295">
        <v>370155.01711199997</v>
      </c>
      <c r="E275" s="295">
        <v>370155.01711199997</v>
      </c>
      <c r="F275" s="296"/>
      <c r="G275" s="296"/>
      <c r="H275" s="190">
        <v>-0.16889477984558265</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180544.25</v>
      </c>
      <c r="E278" s="295">
        <v>180544.25</v>
      </c>
      <c r="F278" s="296"/>
      <c r="G278" s="296"/>
      <c r="H278" s="190">
        <v>-0.2390017856356893</v>
      </c>
      <c r="I278" s="47"/>
    </row>
    <row r="279" spans="2:11" ht="10.5" customHeight="1" x14ac:dyDescent="0.2">
      <c r="B279" s="269" t="s">
        <v>412</v>
      </c>
      <c r="C279" s="295"/>
      <c r="D279" s="295">
        <v>104350.43922</v>
      </c>
      <c r="E279" s="295">
        <v>104350.43922</v>
      </c>
      <c r="F279" s="296"/>
      <c r="G279" s="296"/>
      <c r="H279" s="190"/>
      <c r="I279" s="47"/>
    </row>
    <row r="280" spans="2:11" ht="10.5" customHeight="1" x14ac:dyDescent="0.2">
      <c r="B280" s="16" t="s">
        <v>94</v>
      </c>
      <c r="C280" s="295">
        <v>27266.119999999984</v>
      </c>
      <c r="D280" s="295">
        <v>639229.5</v>
      </c>
      <c r="E280" s="295">
        <v>666495.61999999988</v>
      </c>
      <c r="F280" s="296"/>
      <c r="G280" s="296">
        <v>2457.4499999999998</v>
      </c>
      <c r="H280" s="190">
        <v>-0.21763202079804822</v>
      </c>
      <c r="I280" s="47"/>
    </row>
    <row r="281" spans="2:11" ht="10.5" customHeight="1" x14ac:dyDescent="0.2">
      <c r="B281" s="16" t="s">
        <v>92</v>
      </c>
      <c r="C281" s="295">
        <v>159834.23000000004</v>
      </c>
      <c r="D281" s="295">
        <v>23008.58</v>
      </c>
      <c r="E281" s="295">
        <v>182842.81000000003</v>
      </c>
      <c r="F281" s="296">
        <v>733.26</v>
      </c>
      <c r="G281" s="296">
        <v>242.45000000000002</v>
      </c>
      <c r="H281" s="190">
        <v>-0.33744476768055665</v>
      </c>
      <c r="I281" s="47"/>
    </row>
    <row r="282" spans="2:11" ht="10.5" customHeight="1" x14ac:dyDescent="0.2">
      <c r="B282" s="16" t="s">
        <v>93</v>
      </c>
      <c r="C282" s="295">
        <v>268082.59999999998</v>
      </c>
      <c r="D282" s="295">
        <v>42147.19</v>
      </c>
      <c r="E282" s="295">
        <v>310229.79000000004</v>
      </c>
      <c r="F282" s="296">
        <v>8656.7800000000007</v>
      </c>
      <c r="G282" s="296">
        <v>505.13</v>
      </c>
      <c r="H282" s="190">
        <v>-0.30554769341303312</v>
      </c>
      <c r="I282" s="47"/>
    </row>
    <row r="283" spans="2:11" ht="10.5" customHeight="1" x14ac:dyDescent="0.2">
      <c r="B283" s="16" t="s">
        <v>91</v>
      </c>
      <c r="C283" s="295">
        <v>897395.00000000012</v>
      </c>
      <c r="D283" s="295">
        <v>449392.88999999996</v>
      </c>
      <c r="E283" s="295">
        <v>1346787.8900000004</v>
      </c>
      <c r="F283" s="296">
        <v>12435.35</v>
      </c>
      <c r="G283" s="296">
        <v>7597.12</v>
      </c>
      <c r="H283" s="190">
        <v>7.3230305330076462E-3</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259485.24000000043</v>
      </c>
      <c r="D285" s="295">
        <v>237801.87000000011</v>
      </c>
      <c r="E285" s="295">
        <v>497287.11000000057</v>
      </c>
      <c r="F285" s="296"/>
      <c r="G285" s="296">
        <v>2577.5</v>
      </c>
      <c r="H285" s="190">
        <v>0.2214918326674451</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101183.5</v>
      </c>
      <c r="E287" s="295">
        <v>101183.5</v>
      </c>
      <c r="F287" s="296"/>
      <c r="G287" s="296">
        <v>550</v>
      </c>
      <c r="H287" s="190">
        <v>-0.47801986633685078</v>
      </c>
      <c r="I287" s="47"/>
    </row>
    <row r="288" spans="2:11" ht="10.5" customHeight="1" x14ac:dyDescent="0.2">
      <c r="B288" s="268" t="s">
        <v>255</v>
      </c>
      <c r="C288" s="295"/>
      <c r="D288" s="295">
        <v>236097.32</v>
      </c>
      <c r="E288" s="295">
        <v>236097.32</v>
      </c>
      <c r="F288" s="296">
        <v>222292.32</v>
      </c>
      <c r="G288" s="296">
        <v>2407.36</v>
      </c>
      <c r="H288" s="190">
        <v>-0.15143770583529925</v>
      </c>
      <c r="I288" s="47"/>
      <c r="K288" s="28"/>
    </row>
    <row r="289" spans="1:11" ht="10.5" customHeight="1" x14ac:dyDescent="0.2">
      <c r="B289" s="268" t="s">
        <v>486</v>
      </c>
      <c r="C289" s="295"/>
      <c r="D289" s="295">
        <v>25392944.331750013</v>
      </c>
      <c r="E289" s="295">
        <v>25392944.331750013</v>
      </c>
      <c r="F289" s="296"/>
      <c r="G289" s="296"/>
      <c r="H289" s="190"/>
      <c r="I289" s="47"/>
    </row>
    <row r="290" spans="1:11" ht="10.5" customHeight="1" x14ac:dyDescent="0.2">
      <c r="B290" s="268" t="s">
        <v>487</v>
      </c>
      <c r="C290" s="295"/>
      <c r="D290" s="295">
        <v>2432457.301200001</v>
      </c>
      <c r="E290" s="295">
        <v>2432457.301200001</v>
      </c>
      <c r="F290" s="296"/>
      <c r="G290" s="296"/>
      <c r="H290" s="190">
        <v>0.13025607108438075</v>
      </c>
      <c r="I290" s="47"/>
      <c r="K290" s="28"/>
    </row>
    <row r="291" spans="1:11" ht="10.5" customHeight="1" x14ac:dyDescent="0.2">
      <c r="B291" s="16" t="s">
        <v>374</v>
      </c>
      <c r="C291" s="295">
        <v>129537.48</v>
      </c>
      <c r="D291" s="295">
        <v>98817.712500000009</v>
      </c>
      <c r="E291" s="295">
        <v>228355.1925</v>
      </c>
      <c r="F291" s="296"/>
      <c r="G291" s="296">
        <v>621</v>
      </c>
      <c r="H291" s="190">
        <v>-0.18900248988509183</v>
      </c>
      <c r="I291" s="47"/>
      <c r="K291" s="28"/>
    </row>
    <row r="292" spans="1:11" ht="10.5" customHeight="1" x14ac:dyDescent="0.2">
      <c r="B292" s="16" t="s">
        <v>420</v>
      </c>
      <c r="C292" s="295"/>
      <c r="D292" s="295">
        <v>3467900.6297599999</v>
      </c>
      <c r="E292" s="295">
        <v>3467900.6297599999</v>
      </c>
      <c r="F292" s="296"/>
      <c r="G292" s="296"/>
      <c r="H292" s="190">
        <v>5.0231595781698557E-2</v>
      </c>
      <c r="I292" s="47"/>
      <c r="K292" s="28"/>
    </row>
    <row r="293" spans="1:11" ht="10.5" customHeight="1" x14ac:dyDescent="0.2">
      <c r="B293" s="574" t="s">
        <v>460</v>
      </c>
      <c r="C293" s="295"/>
      <c r="D293" s="295">
        <v>1773</v>
      </c>
      <c r="E293" s="295">
        <v>1773</v>
      </c>
      <c r="F293" s="296"/>
      <c r="G293" s="296"/>
      <c r="H293" s="190">
        <v>-0.99132960697152417</v>
      </c>
      <c r="I293" s="47"/>
      <c r="K293" s="28"/>
    </row>
    <row r="294" spans="1:11" ht="13.5" customHeight="1" x14ac:dyDescent="0.2">
      <c r="B294" s="16" t="s">
        <v>99</v>
      </c>
      <c r="C294" s="295">
        <v>498592.17000000027</v>
      </c>
      <c r="D294" s="295">
        <v>1489253.5829299998</v>
      </c>
      <c r="E294" s="295">
        <v>1987845.75293</v>
      </c>
      <c r="F294" s="296">
        <v>145196.85793500001</v>
      </c>
      <c r="G294" s="296">
        <v>7134.9294790000004</v>
      </c>
      <c r="H294" s="190">
        <v>6.3968008157815115E-2</v>
      </c>
      <c r="I294" s="117"/>
      <c r="K294" s="28"/>
    </row>
    <row r="295" spans="1:11" s="28" customFormat="1" ht="14.25" customHeight="1" x14ac:dyDescent="0.2">
      <c r="A295" s="24"/>
      <c r="B295" s="16" t="s">
        <v>283</v>
      </c>
      <c r="C295" s="295"/>
      <c r="D295" s="295">
        <v>-2985265</v>
      </c>
      <c r="E295" s="295">
        <v>-2985265</v>
      </c>
      <c r="F295" s="296">
        <v>-17040</v>
      </c>
      <c r="G295" s="296">
        <v>-18720</v>
      </c>
      <c r="H295" s="190">
        <v>-1.1700496727407028E-3</v>
      </c>
      <c r="I295" s="47"/>
      <c r="J295" s="5"/>
    </row>
    <row r="296" spans="1:11" s="28" customFormat="1" ht="14.25" customHeight="1" x14ac:dyDescent="0.2">
      <c r="A296" s="24"/>
      <c r="B296" s="16" t="s">
        <v>279</v>
      </c>
      <c r="C296" s="295">
        <v>83.4</v>
      </c>
      <c r="D296" s="295">
        <v>-30782600</v>
      </c>
      <c r="E296" s="295">
        <v>-30782516.600000001</v>
      </c>
      <c r="F296" s="296">
        <v>-58243</v>
      </c>
      <c r="G296" s="296">
        <v>-188805</v>
      </c>
      <c r="H296" s="190">
        <v>-8.3572023754348135E-2</v>
      </c>
      <c r="I296" s="47"/>
    </row>
    <row r="297" spans="1:11" s="28" customFormat="1" ht="11.25" customHeight="1" x14ac:dyDescent="0.2">
      <c r="A297" s="24"/>
      <c r="B297" s="263" t="s">
        <v>286</v>
      </c>
      <c r="C297" s="299">
        <v>991934351.09999871</v>
      </c>
      <c r="D297" s="299">
        <v>1313987228.4499724</v>
      </c>
      <c r="E297" s="299">
        <v>2305921579.5499716</v>
      </c>
      <c r="F297" s="300">
        <v>374699102.34793484</v>
      </c>
      <c r="G297" s="300">
        <v>11407071.268478999</v>
      </c>
      <c r="H297" s="234">
        <v>-4.159473853632778E-2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DE MARS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44671694.239999503</v>
      </c>
      <c r="D310" s="301">
        <v>249307758.07999799</v>
      </c>
      <c r="E310" s="301">
        <v>293979452.31999743</v>
      </c>
      <c r="F310" s="302">
        <v>611000.97999999905</v>
      </c>
      <c r="G310" s="302">
        <v>1138376.9099999976</v>
      </c>
      <c r="H310" s="239">
        <v>-9.3327287016072402E-2</v>
      </c>
      <c r="I310" s="20"/>
    </row>
    <row r="311" spans="1:11" ht="10.5" customHeight="1" x14ac:dyDescent="0.2">
      <c r="A311" s="2"/>
      <c r="B311" s="37" t="s">
        <v>126</v>
      </c>
      <c r="C311" s="301">
        <v>426351.19000000006</v>
      </c>
      <c r="D311" s="301">
        <v>6937583.9300000034</v>
      </c>
      <c r="E311" s="301">
        <v>7363935.1200000038</v>
      </c>
      <c r="F311" s="302"/>
      <c r="G311" s="302">
        <v>28554.62</v>
      </c>
      <c r="H311" s="239"/>
      <c r="I311" s="20"/>
    </row>
    <row r="312" spans="1:11" ht="10.5" customHeight="1" x14ac:dyDescent="0.2">
      <c r="A312" s="2"/>
      <c r="B312" s="37" t="s">
        <v>127</v>
      </c>
      <c r="C312" s="301">
        <v>14240335.289999971</v>
      </c>
      <c r="D312" s="301">
        <v>185050121.67999953</v>
      </c>
      <c r="E312" s="301">
        <v>199290456.96999952</v>
      </c>
      <c r="F312" s="302"/>
      <c r="G312" s="302">
        <v>700622.08000000019</v>
      </c>
      <c r="H312" s="239">
        <v>0.89811487353959385</v>
      </c>
      <c r="I312" s="20"/>
    </row>
    <row r="313" spans="1:11" ht="10.5" customHeight="1" x14ac:dyDescent="0.2">
      <c r="A313" s="2"/>
      <c r="B313" s="37" t="s">
        <v>219</v>
      </c>
      <c r="C313" s="301">
        <v>12560966.720000515</v>
      </c>
      <c r="D313" s="301">
        <v>117225896.88999903</v>
      </c>
      <c r="E313" s="301">
        <v>129786863.60999955</v>
      </c>
      <c r="F313" s="302"/>
      <c r="G313" s="302">
        <v>506376.33</v>
      </c>
      <c r="H313" s="239">
        <v>3.1737291971949855E-2</v>
      </c>
      <c r="I313" s="20"/>
    </row>
    <row r="314" spans="1:11" ht="10.5" customHeight="1" x14ac:dyDescent="0.2">
      <c r="A314" s="2"/>
      <c r="B314" s="37" t="s">
        <v>312</v>
      </c>
      <c r="C314" s="301"/>
      <c r="D314" s="301">
        <v>152100.45000000004</v>
      </c>
      <c r="E314" s="301">
        <v>152100.45000000004</v>
      </c>
      <c r="F314" s="302"/>
      <c r="G314" s="302"/>
      <c r="H314" s="239">
        <v>-0.30742044423831572</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13305.350000000028</v>
      </c>
      <c r="D318" s="301">
        <v>25308.600000000002</v>
      </c>
      <c r="E318" s="301">
        <v>38613.950000000033</v>
      </c>
      <c r="F318" s="302"/>
      <c r="G318" s="302">
        <v>334.30000000000007</v>
      </c>
      <c r="H318" s="239">
        <v>0.41352998950485476</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26872.630999999998</v>
      </c>
      <c r="E320" s="301">
        <v>26872.630999999998</v>
      </c>
      <c r="F320" s="302"/>
      <c r="G320" s="302"/>
      <c r="H320" s="239"/>
      <c r="I320" s="20"/>
    </row>
    <row r="321" spans="1:11" ht="10.5" customHeight="1" x14ac:dyDescent="0.2">
      <c r="A321" s="2"/>
      <c r="B321" s="16" t="s">
        <v>423</v>
      </c>
      <c r="C321" s="301"/>
      <c r="D321" s="301">
        <v>3990</v>
      </c>
      <c r="E321" s="301">
        <v>3990</v>
      </c>
      <c r="F321" s="302"/>
      <c r="G321" s="302">
        <v>30</v>
      </c>
      <c r="H321" s="239"/>
      <c r="I321" s="20"/>
    </row>
    <row r="322" spans="1:11" s="28" customFormat="1" ht="10.5" customHeight="1" x14ac:dyDescent="0.2">
      <c r="A322" s="54"/>
      <c r="B322" s="16" t="s">
        <v>280</v>
      </c>
      <c r="C322" s="301"/>
      <c r="D322" s="301">
        <v>-7473010.9899999853</v>
      </c>
      <c r="E322" s="301">
        <v>-7473010.9899999853</v>
      </c>
      <c r="F322" s="302">
        <v>-234.5</v>
      </c>
      <c r="G322" s="302">
        <v>-43772.590000000011</v>
      </c>
      <c r="H322" s="239">
        <v>-8.2226387980656956E-2</v>
      </c>
      <c r="I322" s="27"/>
      <c r="J322" s="5"/>
    </row>
    <row r="323" spans="1:11" s="28" customFormat="1" ht="15.75" customHeight="1" x14ac:dyDescent="0.2">
      <c r="A323" s="54"/>
      <c r="B323" s="35" t="s">
        <v>131</v>
      </c>
      <c r="C323" s="303">
        <v>71912652.789999992</v>
      </c>
      <c r="D323" s="303">
        <v>551256621.27099657</v>
      </c>
      <c r="E323" s="303">
        <v>623169274.06099665</v>
      </c>
      <c r="F323" s="304">
        <v>610766.47999999905</v>
      </c>
      <c r="G323" s="304">
        <v>2330521.6499999976</v>
      </c>
      <c r="H323" s="237">
        <v>-4.1539868602206265E-2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140797087.40999994</v>
      </c>
      <c r="D325" s="301">
        <v>96486343.55999878</v>
      </c>
      <c r="E325" s="301">
        <v>237283430.96999875</v>
      </c>
      <c r="F325" s="302">
        <v>1623360.22</v>
      </c>
      <c r="G325" s="302">
        <v>1249965.4999999993</v>
      </c>
      <c r="H325" s="239">
        <v>-5.5527633725674153E-2</v>
      </c>
      <c r="I325" s="20"/>
    </row>
    <row r="326" spans="1:11" ht="10.5" customHeight="1" x14ac:dyDescent="0.2">
      <c r="A326" s="2"/>
      <c r="B326" s="37" t="s">
        <v>133</v>
      </c>
      <c r="C326" s="301">
        <v>23180158.699999958</v>
      </c>
      <c r="D326" s="301">
        <v>87719250.920000017</v>
      </c>
      <c r="E326" s="301">
        <v>110899409.61999996</v>
      </c>
      <c r="F326" s="302">
        <v>202974.66000000003</v>
      </c>
      <c r="G326" s="302">
        <v>485233.27000000025</v>
      </c>
      <c r="H326" s="239">
        <v>-3.2226512263829221E-2</v>
      </c>
      <c r="I326" s="20"/>
    </row>
    <row r="327" spans="1:11" ht="10.5" customHeight="1" x14ac:dyDescent="0.2">
      <c r="A327" s="2"/>
      <c r="B327" s="37" t="s">
        <v>134</v>
      </c>
      <c r="C327" s="305">
        <v>942389.27000000188</v>
      </c>
      <c r="D327" s="301">
        <v>9124129.2599999309</v>
      </c>
      <c r="E327" s="301">
        <v>10066518.529999934</v>
      </c>
      <c r="F327" s="302">
        <v>5252370.0399999619</v>
      </c>
      <c r="G327" s="302">
        <v>35343.99</v>
      </c>
      <c r="H327" s="239">
        <v>-0.19829380080208159</v>
      </c>
      <c r="I327" s="20"/>
    </row>
    <row r="328" spans="1:11" ht="10.5" customHeight="1" x14ac:dyDescent="0.2">
      <c r="A328" s="2"/>
      <c r="B328" s="37" t="s">
        <v>220</v>
      </c>
      <c r="C328" s="301">
        <v>1946103.469999999</v>
      </c>
      <c r="D328" s="301">
        <v>12855716.329999998</v>
      </c>
      <c r="E328" s="301">
        <v>14801819.799999997</v>
      </c>
      <c r="F328" s="302">
        <v>780.24</v>
      </c>
      <c r="G328" s="302">
        <v>71612.160000000003</v>
      </c>
      <c r="H328" s="239">
        <v>-0.12809126225411438</v>
      </c>
      <c r="I328" s="20"/>
    </row>
    <row r="329" spans="1:11" ht="10.5" customHeight="1" x14ac:dyDescent="0.2">
      <c r="A329" s="2"/>
      <c r="B329" s="37" t="s">
        <v>352</v>
      </c>
      <c r="C329" s="301"/>
      <c r="D329" s="301">
        <v>580239.0949299999</v>
      </c>
      <c r="E329" s="301">
        <v>580239.0949299999</v>
      </c>
      <c r="F329" s="302"/>
      <c r="G329" s="302"/>
      <c r="H329" s="239">
        <v>-9.374358854489917E-2</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c r="D331" s="301">
        <v>2633</v>
      </c>
      <c r="E331" s="301">
        <v>2633</v>
      </c>
      <c r="F331" s="302"/>
      <c r="G331" s="302">
        <v>20</v>
      </c>
      <c r="H331" s="239"/>
      <c r="I331" s="20"/>
      <c r="K331" s="28"/>
    </row>
    <row r="332" spans="1:11" ht="10.5" customHeight="1" x14ac:dyDescent="0.2">
      <c r="A332" s="2"/>
      <c r="B332" s="574" t="s">
        <v>453</v>
      </c>
      <c r="C332" s="301"/>
      <c r="D332" s="301">
        <v>883</v>
      </c>
      <c r="E332" s="301">
        <v>883</v>
      </c>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26044.010000000002</v>
      </c>
      <c r="D334" s="301">
        <v>30319.99</v>
      </c>
      <c r="E334" s="301">
        <v>56364</v>
      </c>
      <c r="F334" s="302"/>
      <c r="G334" s="302">
        <v>612</v>
      </c>
      <c r="H334" s="239">
        <v>-2.1831939189892791E-2</v>
      </c>
      <c r="I334" s="20"/>
    </row>
    <row r="335" spans="1:11" ht="10.5" customHeight="1" x14ac:dyDescent="0.2">
      <c r="A335" s="2"/>
      <c r="B335" s="16" t="s">
        <v>280</v>
      </c>
      <c r="C335" s="301"/>
      <c r="D335" s="301">
        <v>-9339978.9499999825</v>
      </c>
      <c r="E335" s="301">
        <v>-9339978.9499999825</v>
      </c>
      <c r="F335" s="302">
        <v>-1630.56</v>
      </c>
      <c r="G335" s="302">
        <v>-50456.570000000007</v>
      </c>
      <c r="H335" s="239">
        <v>-5.6084676477757056E-2</v>
      </c>
      <c r="I335" s="20"/>
    </row>
    <row r="336" spans="1:11" s="28" customFormat="1" ht="16.5" customHeight="1" x14ac:dyDescent="0.2">
      <c r="A336" s="54"/>
      <c r="B336" s="35" t="s">
        <v>135</v>
      </c>
      <c r="C336" s="303">
        <v>166891782.8599999</v>
      </c>
      <c r="D336" s="303">
        <v>197459536.20492873</v>
      </c>
      <c r="E336" s="303">
        <v>364351319.06492859</v>
      </c>
      <c r="F336" s="304">
        <v>7077854.5999999624</v>
      </c>
      <c r="G336" s="304">
        <v>1792330.3499999999</v>
      </c>
      <c r="H336" s="237">
        <v>-5.6480235707586202E-2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40578998.559999481</v>
      </c>
      <c r="D338" s="301">
        <v>30845620.350000188</v>
      </c>
      <c r="E338" s="301">
        <v>71424618.909999654</v>
      </c>
      <c r="F338" s="302">
        <v>139307.21000000008</v>
      </c>
      <c r="G338" s="302">
        <v>285202.38999999996</v>
      </c>
      <c r="H338" s="239">
        <v>-3.7282135956807738E-2</v>
      </c>
      <c r="I338" s="20"/>
      <c r="K338" s="28"/>
    </row>
    <row r="339" spans="1:11" ht="10.5" customHeight="1" x14ac:dyDescent="0.2">
      <c r="A339" s="2"/>
      <c r="B339" s="37" t="s">
        <v>221</v>
      </c>
      <c r="C339" s="301">
        <v>21198.090000000004</v>
      </c>
      <c r="D339" s="301">
        <v>649508.34</v>
      </c>
      <c r="E339" s="301">
        <v>670706.42999999993</v>
      </c>
      <c r="F339" s="302">
        <v>4.5</v>
      </c>
      <c r="G339" s="302">
        <v>1212.4700000000003</v>
      </c>
      <c r="H339" s="239">
        <v>-4.2412195237073957E-2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420</v>
      </c>
      <c r="E341" s="301">
        <v>420</v>
      </c>
      <c r="F341" s="302"/>
      <c r="G341" s="302"/>
      <c r="H341" s="239">
        <v>0.23529411764705888</v>
      </c>
      <c r="I341" s="27"/>
      <c r="J341" s="5"/>
    </row>
    <row r="342" spans="1:11" s="28" customFormat="1" ht="10.5" customHeight="1" x14ac:dyDescent="0.2">
      <c r="A342" s="54"/>
      <c r="B342" s="16" t="s">
        <v>436</v>
      </c>
      <c r="C342" s="301">
        <v>154388.54</v>
      </c>
      <c r="D342" s="301">
        <v>148150</v>
      </c>
      <c r="E342" s="301">
        <v>302538.54000000004</v>
      </c>
      <c r="F342" s="302"/>
      <c r="G342" s="302">
        <v>745</v>
      </c>
      <c r="H342" s="239">
        <v>3.3330623676480764E-2</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-254047.99999999988</v>
      </c>
      <c r="E345" s="301">
        <v>-254047.99999999988</v>
      </c>
      <c r="F345" s="302">
        <v>-65</v>
      </c>
      <c r="G345" s="302">
        <v>-787.68000000000006</v>
      </c>
      <c r="H345" s="239">
        <v>-4.4251701503066454E-2</v>
      </c>
      <c r="I345" s="20"/>
    </row>
    <row r="346" spans="1:11" s="28" customFormat="1" ht="16.5" customHeight="1" x14ac:dyDescent="0.2">
      <c r="A346" s="54"/>
      <c r="B346" s="16" t="s">
        <v>356</v>
      </c>
      <c r="C346" s="301"/>
      <c r="D346" s="301">
        <v>85885.5</v>
      </c>
      <c r="E346" s="301">
        <v>85885.5</v>
      </c>
      <c r="F346" s="302"/>
      <c r="G346" s="302"/>
      <c r="H346" s="239">
        <v>-0.59766068820210583</v>
      </c>
      <c r="I346" s="27"/>
      <c r="J346" s="5"/>
    </row>
    <row r="347" spans="1:11" ht="10.5" customHeight="1" x14ac:dyDescent="0.2">
      <c r="A347" s="2"/>
      <c r="B347" s="35" t="s">
        <v>137</v>
      </c>
      <c r="C347" s="303">
        <v>40754585.189999476</v>
      </c>
      <c r="D347" s="303">
        <v>31475536.190000191</v>
      </c>
      <c r="E347" s="303">
        <v>72230121.379999653</v>
      </c>
      <c r="F347" s="304">
        <v>139246.71000000008</v>
      </c>
      <c r="G347" s="304">
        <v>286372.17999999993</v>
      </c>
      <c r="H347" s="237">
        <v>-3.8621053799027694E-2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12727620.270000046</v>
      </c>
      <c r="D349" s="301">
        <v>4212222.5400000196</v>
      </c>
      <c r="E349" s="301">
        <v>16939842.810000066</v>
      </c>
      <c r="F349" s="302">
        <v>4996.2700000000013</v>
      </c>
      <c r="G349" s="302">
        <v>64163.849999999984</v>
      </c>
      <c r="H349" s="239">
        <v>4.2450172291692345E-2</v>
      </c>
      <c r="I349" s="56"/>
      <c r="J349" s="5"/>
    </row>
    <row r="350" spans="1:11" s="57" customFormat="1" ht="10.5" customHeight="1" x14ac:dyDescent="0.2">
      <c r="A350" s="6"/>
      <c r="B350" s="37" t="s">
        <v>222</v>
      </c>
      <c r="C350" s="301">
        <v>739.5</v>
      </c>
      <c r="D350" s="301">
        <v>7018.9700000000012</v>
      </c>
      <c r="E350" s="301">
        <v>7758.4700000000012</v>
      </c>
      <c r="F350" s="302">
        <v>5</v>
      </c>
      <c r="G350" s="302">
        <v>20.34</v>
      </c>
      <c r="H350" s="239">
        <v>0.10451702729520784</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619.79999999999995</v>
      </c>
      <c r="D352" s="306">
        <v>1500</v>
      </c>
      <c r="E352" s="306">
        <v>2119.8000000000002</v>
      </c>
      <c r="F352" s="307"/>
      <c r="G352" s="307"/>
      <c r="H352" s="182">
        <v>0.23979412796818345</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-286253.62</v>
      </c>
      <c r="E357" s="306">
        <v>-286253.62</v>
      </c>
      <c r="F357" s="307">
        <v>-1</v>
      </c>
      <c r="G357" s="307">
        <v>-1085.49</v>
      </c>
      <c r="H357" s="182">
        <v>-2.819340774126089E-2</v>
      </c>
      <c r="I357" s="59"/>
    </row>
    <row r="358" spans="1:11" s="57" customFormat="1" ht="10.5" customHeight="1" x14ac:dyDescent="0.2">
      <c r="A358" s="6"/>
      <c r="B358" s="35" t="s">
        <v>142</v>
      </c>
      <c r="C358" s="308">
        <v>12728979.570000047</v>
      </c>
      <c r="D358" s="308">
        <v>3934487.8900000197</v>
      </c>
      <c r="E358" s="308">
        <v>16663467.46000007</v>
      </c>
      <c r="F358" s="309">
        <v>5000.2700000000013</v>
      </c>
      <c r="G358" s="309">
        <v>63098.699999999983</v>
      </c>
      <c r="H358" s="183">
        <v>4.3802074650237666E-2</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133531.20999999979</v>
      </c>
      <c r="D360" s="306">
        <v>20364.379999999983</v>
      </c>
      <c r="E360" s="306">
        <v>153895.58999999979</v>
      </c>
      <c r="F360" s="307"/>
      <c r="G360" s="307">
        <v>276.62999999999994</v>
      </c>
      <c r="H360" s="182"/>
      <c r="I360" s="56"/>
      <c r="J360" s="5"/>
      <c r="K360" s="209"/>
    </row>
    <row r="361" spans="1:11" s="57" customFormat="1" ht="10.5" customHeight="1" x14ac:dyDescent="0.2">
      <c r="A361" s="6"/>
      <c r="B361" s="37" t="s">
        <v>179</v>
      </c>
      <c r="C361" s="364">
        <v>52314.769999999829</v>
      </c>
      <c r="D361" s="306">
        <v>5421657.5999999614</v>
      </c>
      <c r="E361" s="306">
        <v>5473972.369999961</v>
      </c>
      <c r="F361" s="307">
        <v>2556.1500000000005</v>
      </c>
      <c r="G361" s="307">
        <v>16949.969999999994</v>
      </c>
      <c r="H361" s="182">
        <v>5.1233845383857002E-2</v>
      </c>
      <c r="I361" s="56"/>
      <c r="J361" s="5"/>
      <c r="K361" s="209"/>
    </row>
    <row r="362" spans="1:11" s="57" customFormat="1" ht="10.5" customHeight="1" x14ac:dyDescent="0.2">
      <c r="A362" s="6"/>
      <c r="B362" s="37" t="s">
        <v>223</v>
      </c>
      <c r="C362" s="306">
        <v>800.52</v>
      </c>
      <c r="D362" s="306">
        <v>137189.8599999999</v>
      </c>
      <c r="E362" s="306">
        <v>137990.37999999989</v>
      </c>
      <c r="F362" s="307"/>
      <c r="G362" s="307">
        <v>377.65</v>
      </c>
      <c r="H362" s="182">
        <v>-4.206622116401082E-2</v>
      </c>
      <c r="I362" s="56"/>
      <c r="J362" s="5"/>
    </row>
    <row r="363" spans="1:11" s="60" customFormat="1" ht="10.5" customHeight="1" x14ac:dyDescent="0.2">
      <c r="A363" s="24"/>
      <c r="B363" s="37" t="s">
        <v>498</v>
      </c>
      <c r="C363" s="306"/>
      <c r="D363" s="306">
        <v>470</v>
      </c>
      <c r="E363" s="306">
        <v>470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-74509.83</v>
      </c>
      <c r="E367" s="306">
        <v>-74509.83</v>
      </c>
      <c r="F367" s="307">
        <v>-1</v>
      </c>
      <c r="G367" s="307">
        <v>-271.15999999999997</v>
      </c>
      <c r="H367" s="182">
        <v>4.7946141830712774E-2</v>
      </c>
      <c r="I367" s="59"/>
    </row>
    <row r="368" spans="1:11" s="60" customFormat="1" ht="17.25" customHeight="1" x14ac:dyDescent="0.2">
      <c r="A368" s="24"/>
      <c r="B368" s="35" t="s">
        <v>143</v>
      </c>
      <c r="C368" s="308">
        <v>186646.49999999959</v>
      </c>
      <c r="D368" s="308">
        <v>5505172.0099999616</v>
      </c>
      <c r="E368" s="308">
        <v>5691818.5099999607</v>
      </c>
      <c r="F368" s="309">
        <v>2555.1500000000005</v>
      </c>
      <c r="G368" s="309">
        <v>17333.089999999997</v>
      </c>
      <c r="H368" s="183">
        <v>7.5807076139530416E-2</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1592818.97</v>
      </c>
      <c r="D370" s="306">
        <v>233746</v>
      </c>
      <c r="E370" s="306">
        <v>1826564.97</v>
      </c>
      <c r="F370" s="307"/>
      <c r="G370" s="307">
        <v>5437</v>
      </c>
      <c r="H370" s="182">
        <v>0.12880146757634514</v>
      </c>
      <c r="I370" s="59"/>
      <c r="K370" s="209"/>
    </row>
    <row r="371" spans="1:11" s="60" customFormat="1" ht="17.25" customHeight="1" x14ac:dyDescent="0.2">
      <c r="A371" s="24"/>
      <c r="B371" s="35" t="s">
        <v>467</v>
      </c>
      <c r="C371" s="308">
        <v>1592818.97</v>
      </c>
      <c r="D371" s="308">
        <v>233746</v>
      </c>
      <c r="E371" s="308">
        <v>1826564.97</v>
      </c>
      <c r="F371" s="309"/>
      <c r="G371" s="309">
        <v>5437</v>
      </c>
      <c r="H371" s="183">
        <v>0.12880146757634514</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1925.7999999999988</v>
      </c>
      <c r="D373" s="306">
        <v>24489.050000000003</v>
      </c>
      <c r="E373" s="306">
        <v>26414.850000000002</v>
      </c>
      <c r="F373" s="307"/>
      <c r="G373" s="307"/>
      <c r="H373" s="182">
        <v>0.11911112881099406</v>
      </c>
      <c r="I373" s="56"/>
      <c r="J373" s="5"/>
      <c r="K373" s="209"/>
    </row>
    <row r="374" spans="1:11" s="57" customFormat="1" ht="10.5" customHeight="1" x14ac:dyDescent="0.2">
      <c r="A374" s="6"/>
      <c r="B374" s="37" t="s">
        <v>224</v>
      </c>
      <c r="C374" s="306">
        <v>280.53999999999996</v>
      </c>
      <c r="D374" s="306">
        <v>10535.37</v>
      </c>
      <c r="E374" s="306">
        <v>10815.910000000002</v>
      </c>
      <c r="F374" s="307"/>
      <c r="G374" s="307"/>
      <c r="H374" s="182">
        <v>-5.225520624311053E-2</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2206.3399999999988</v>
      </c>
      <c r="D378" s="308">
        <v>35024.420000000006</v>
      </c>
      <c r="E378" s="308">
        <v>37230.76</v>
      </c>
      <c r="F378" s="309"/>
      <c r="G378" s="309"/>
      <c r="H378" s="183">
        <v>6.3259659672466384E-2</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10.700000000000001</v>
      </c>
      <c r="D380" s="306"/>
      <c r="E380" s="306">
        <v>10.700000000000001</v>
      </c>
      <c r="F380" s="307"/>
      <c r="G380" s="307"/>
      <c r="H380" s="182">
        <v>-0.62244177840508119</v>
      </c>
      <c r="I380" s="59"/>
      <c r="J380" s="5"/>
      <c r="K380" s="57"/>
    </row>
    <row r="381" spans="1:11" s="57" customFormat="1" ht="10.5" customHeight="1" x14ac:dyDescent="0.2">
      <c r="A381" s="6"/>
      <c r="B381" s="37" t="s">
        <v>125</v>
      </c>
      <c r="C381" s="306">
        <v>852589.06000001333</v>
      </c>
      <c r="D381" s="306">
        <v>4269605.6299999747</v>
      </c>
      <c r="E381" s="306">
        <v>5122194.6899999883</v>
      </c>
      <c r="F381" s="307"/>
      <c r="G381" s="307">
        <v>15988.929999999998</v>
      </c>
      <c r="H381" s="182">
        <v>-0.13431349894134825</v>
      </c>
      <c r="I381" s="56"/>
      <c r="J381" s="5"/>
    </row>
    <row r="382" spans="1:11" s="57" customFormat="1" ht="10.5" customHeight="1" x14ac:dyDescent="0.2">
      <c r="A382" s="6"/>
      <c r="B382" s="37" t="s">
        <v>126</v>
      </c>
      <c r="C382" s="306">
        <v>5914.8300000000054</v>
      </c>
      <c r="D382" s="306">
        <v>43399.140000000014</v>
      </c>
      <c r="E382" s="306">
        <v>49313.970000000016</v>
      </c>
      <c r="F382" s="307"/>
      <c r="G382" s="307">
        <v>1.59</v>
      </c>
      <c r="H382" s="182"/>
      <c r="I382" s="56"/>
      <c r="J382" s="5"/>
    </row>
    <row r="383" spans="1:11" s="57" customFormat="1" ht="10.5" customHeight="1" x14ac:dyDescent="0.2">
      <c r="A383" s="6"/>
      <c r="B383" s="37" t="s">
        <v>127</v>
      </c>
      <c r="C383" s="306">
        <v>262179.13999999984</v>
      </c>
      <c r="D383" s="306">
        <v>2858224.2500000005</v>
      </c>
      <c r="E383" s="306">
        <v>3120403.3900000006</v>
      </c>
      <c r="F383" s="307"/>
      <c r="G383" s="307">
        <v>9702.64</v>
      </c>
      <c r="H383" s="182"/>
      <c r="I383" s="56"/>
      <c r="J383" s="5"/>
    </row>
    <row r="384" spans="1:11" s="57" customFormat="1" ht="10.5" customHeight="1" x14ac:dyDescent="0.2">
      <c r="A384" s="6"/>
      <c r="B384" s="37" t="s">
        <v>133</v>
      </c>
      <c r="C384" s="306">
        <v>56836.160000000003</v>
      </c>
      <c r="D384" s="306">
        <v>146643.06999999995</v>
      </c>
      <c r="E384" s="306">
        <v>203479.22999999998</v>
      </c>
      <c r="F384" s="307"/>
      <c r="G384" s="307">
        <v>1307.42</v>
      </c>
      <c r="H384" s="182">
        <v>-0.1409262098502968</v>
      </c>
      <c r="I384" s="56"/>
      <c r="J384" s="5"/>
    </row>
    <row r="385" spans="1:11" s="57" customFormat="1" ht="10.5" customHeight="1" x14ac:dyDescent="0.2">
      <c r="A385" s="6"/>
      <c r="B385" s="37" t="s">
        <v>134</v>
      </c>
      <c r="C385" s="306">
        <v>5325.1200000000008</v>
      </c>
      <c r="D385" s="306">
        <v>45661.710000000006</v>
      </c>
      <c r="E385" s="306">
        <v>50986.830000000009</v>
      </c>
      <c r="F385" s="307"/>
      <c r="G385" s="307">
        <v>32.26</v>
      </c>
      <c r="H385" s="182">
        <v>-0.33973391396504904</v>
      </c>
      <c r="I385" s="56"/>
      <c r="J385" s="5"/>
    </row>
    <row r="386" spans="1:11" s="57" customFormat="1" ht="10.5" customHeight="1" x14ac:dyDescent="0.2">
      <c r="A386" s="6"/>
      <c r="B386" s="37" t="s">
        <v>24</v>
      </c>
      <c r="C386" s="306">
        <v>301769.57999999996</v>
      </c>
      <c r="D386" s="306">
        <v>237997.73999999993</v>
      </c>
      <c r="E386" s="306">
        <v>539767.31999999995</v>
      </c>
      <c r="F386" s="307"/>
      <c r="G386" s="307">
        <v>2362.38</v>
      </c>
      <c r="H386" s="182">
        <v>2.6288337935875816E-2</v>
      </c>
      <c r="I386" s="56"/>
      <c r="J386" s="5"/>
      <c r="K386" s="5"/>
    </row>
    <row r="387" spans="1:11" s="57" customFormat="1" ht="10.5" customHeight="1" x14ac:dyDescent="0.2">
      <c r="A387" s="6"/>
      <c r="B387" s="37" t="s">
        <v>138</v>
      </c>
      <c r="C387" s="306">
        <v>78703.319999999963</v>
      </c>
      <c r="D387" s="306">
        <v>46081.27</v>
      </c>
      <c r="E387" s="306">
        <v>124784.58999999997</v>
      </c>
      <c r="F387" s="307"/>
      <c r="G387" s="307"/>
      <c r="H387" s="182">
        <v>8.5357562062416292E-2</v>
      </c>
      <c r="I387" s="56"/>
      <c r="J387" s="5"/>
    </row>
    <row r="388" spans="1:11" s="57" customFormat="1" ht="10.5" customHeight="1" x14ac:dyDescent="0.2">
      <c r="A388" s="6"/>
      <c r="B388" s="37" t="s">
        <v>34</v>
      </c>
      <c r="C388" s="306">
        <v>3604409.649999978</v>
      </c>
      <c r="D388" s="306">
        <v>810034.20999999938</v>
      </c>
      <c r="E388" s="306">
        <v>4414443.859999978</v>
      </c>
      <c r="F388" s="307"/>
      <c r="G388" s="307">
        <v>7933.0699999999988</v>
      </c>
      <c r="H388" s="182">
        <v>-0.15750587589154375</v>
      </c>
      <c r="I388" s="56"/>
      <c r="J388" s="5"/>
    </row>
    <row r="389" spans="1:11" s="57" customFormat="1" ht="10.5" customHeight="1" x14ac:dyDescent="0.2">
      <c r="A389" s="6"/>
      <c r="B389" s="37" t="s">
        <v>140</v>
      </c>
      <c r="C389" s="306">
        <v>267.36</v>
      </c>
      <c r="D389" s="306">
        <v>33.39</v>
      </c>
      <c r="E389" s="306">
        <v>300.75</v>
      </c>
      <c r="F389" s="307"/>
      <c r="G389" s="307"/>
      <c r="H389" s="182"/>
      <c r="I389" s="56"/>
    </row>
    <row r="390" spans="1:11" s="57" customFormat="1" ht="10.5" customHeight="1" x14ac:dyDescent="0.2">
      <c r="A390" s="6"/>
      <c r="B390" s="37" t="s">
        <v>129</v>
      </c>
      <c r="C390" s="306">
        <v>260262.91999999876</v>
      </c>
      <c r="D390" s="306">
        <v>2297620.42</v>
      </c>
      <c r="E390" s="306">
        <v>2557883.3399999989</v>
      </c>
      <c r="F390" s="307"/>
      <c r="G390" s="307">
        <v>10807.249999999998</v>
      </c>
      <c r="H390" s="182">
        <v>-7.1779302402339429E-3</v>
      </c>
      <c r="I390" s="56"/>
    </row>
    <row r="391" spans="1:11" s="57" customFormat="1" ht="10.5" customHeight="1" x14ac:dyDescent="0.2">
      <c r="A391" s="6"/>
      <c r="B391" s="37" t="s">
        <v>381</v>
      </c>
      <c r="C391" s="306">
        <v>3019.4999999999991</v>
      </c>
      <c r="D391" s="306">
        <v>1765</v>
      </c>
      <c r="E391" s="306">
        <v>4784.4999999999991</v>
      </c>
      <c r="F391" s="307"/>
      <c r="G391" s="307"/>
      <c r="H391" s="182"/>
      <c r="I391" s="56"/>
      <c r="J391" s="5"/>
    </row>
    <row r="392" spans="1:11" s="57" customFormat="1" ht="10.5" customHeight="1" x14ac:dyDescent="0.2">
      <c r="A392" s="6"/>
      <c r="B392" s="16" t="s">
        <v>427</v>
      </c>
      <c r="C392" s="306">
        <v>300</v>
      </c>
      <c r="D392" s="306">
        <v>250</v>
      </c>
      <c r="E392" s="306">
        <v>550</v>
      </c>
      <c r="F392" s="307"/>
      <c r="G392" s="307"/>
      <c r="H392" s="182"/>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249.68</v>
      </c>
      <c r="D395" s="306">
        <v>33469.679999999993</v>
      </c>
      <c r="E395" s="306">
        <v>33719.359999999993</v>
      </c>
      <c r="F395" s="307"/>
      <c r="G395" s="307"/>
      <c r="H395" s="182">
        <v>-3.3668043319493579E-3</v>
      </c>
      <c r="I395" s="56"/>
      <c r="J395" s="5"/>
    </row>
    <row r="396" spans="1:11" s="57" customFormat="1" ht="10.5" customHeight="1" x14ac:dyDescent="0.2">
      <c r="A396" s="6"/>
      <c r="B396" s="37" t="s">
        <v>468</v>
      </c>
      <c r="C396" s="306">
        <v>9781.7999999999993</v>
      </c>
      <c r="D396" s="306">
        <v>2680</v>
      </c>
      <c r="E396" s="306">
        <v>12461.8</v>
      </c>
      <c r="F396" s="307"/>
      <c r="G396" s="307"/>
      <c r="H396" s="182">
        <v>0.47128689492325848</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3090</v>
      </c>
      <c r="E399" s="306">
        <v>3090</v>
      </c>
      <c r="F399" s="307"/>
      <c r="G399" s="307">
        <v>30</v>
      </c>
      <c r="H399" s="182"/>
      <c r="I399" s="56"/>
      <c r="J399" s="5"/>
    </row>
    <row r="400" spans="1:11" s="60" customFormat="1" ht="12.75" customHeight="1" x14ac:dyDescent="0.2">
      <c r="A400" s="24"/>
      <c r="B400" s="37" t="s">
        <v>280</v>
      </c>
      <c r="C400" s="306"/>
      <c r="D400" s="306">
        <v>-268169.3</v>
      </c>
      <c r="E400" s="306">
        <v>-268169.3</v>
      </c>
      <c r="F400" s="307"/>
      <c r="G400" s="307">
        <v>-1123.4899999999998</v>
      </c>
      <c r="H400" s="182">
        <v>-8.6165946863292042E-2</v>
      </c>
      <c r="I400" s="59"/>
      <c r="J400" s="5"/>
    </row>
    <row r="401" spans="1:11" s="57" customFormat="1" x14ac:dyDescent="0.2">
      <c r="A401" s="6"/>
      <c r="B401" s="35" t="s">
        <v>246</v>
      </c>
      <c r="C401" s="308">
        <v>5441618.8199999891</v>
      </c>
      <c r="D401" s="308">
        <v>10528386.209999977</v>
      </c>
      <c r="E401" s="308">
        <v>15970005.029999964</v>
      </c>
      <c r="F401" s="309"/>
      <c r="G401" s="309">
        <v>47042.05</v>
      </c>
      <c r="H401" s="183">
        <v>-8.2069629950127343E-2</v>
      </c>
      <c r="I401" s="56"/>
      <c r="K401" s="209" t="b">
        <f>IF(ABS(E401-SUM(E380:E400))&lt;0.001,TRUE,FALSE)</f>
        <v>1</v>
      </c>
    </row>
    <row r="402" spans="1:11" s="60" customFormat="1" ht="13.5" customHeight="1" x14ac:dyDescent="0.2">
      <c r="A402" s="24"/>
      <c r="B402" s="35" t="s">
        <v>287</v>
      </c>
      <c r="C402" s="308">
        <v>299511291.03999943</v>
      </c>
      <c r="D402" s="308">
        <v>800428510.19592559</v>
      </c>
      <c r="E402" s="308">
        <v>1099939801.2359252</v>
      </c>
      <c r="F402" s="309">
        <v>7835423.2099999618</v>
      </c>
      <c r="G402" s="309">
        <v>4542135.0199999977</v>
      </c>
      <c r="H402" s="183">
        <v>-4.5006388869242797E-2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135483441.42999241</v>
      </c>
      <c r="D404" s="306">
        <v>153768472.49483207</v>
      </c>
      <c r="E404" s="306">
        <v>289251913.92482454</v>
      </c>
      <c r="F404" s="307">
        <v>18186908.870831974</v>
      </c>
      <c r="G404" s="307">
        <v>1922875.0129119984</v>
      </c>
      <c r="H404" s="182">
        <v>-0.14927858756518964</v>
      </c>
      <c r="I404" s="59"/>
      <c r="J404" s="5"/>
    </row>
    <row r="405" spans="1:11" s="60" customFormat="1" ht="10.5" customHeight="1" x14ac:dyDescent="0.2">
      <c r="A405" s="24"/>
      <c r="B405" s="37" t="s">
        <v>442</v>
      </c>
      <c r="C405" s="306">
        <v>249956.33000000234</v>
      </c>
      <c r="D405" s="306">
        <v>165140.89999999979</v>
      </c>
      <c r="E405" s="306">
        <v>415097.23000000214</v>
      </c>
      <c r="F405" s="307">
        <v>14463.050000000003</v>
      </c>
      <c r="G405" s="307">
        <v>1904.1699999999998</v>
      </c>
      <c r="H405" s="182">
        <v>-0.68108087276801266</v>
      </c>
      <c r="I405" s="59"/>
      <c r="J405" s="5"/>
    </row>
    <row r="406" spans="1:11" s="60" customFormat="1" ht="10.5" customHeight="1" x14ac:dyDescent="0.2">
      <c r="A406" s="24"/>
      <c r="B406" s="37" t="s">
        <v>147</v>
      </c>
      <c r="C406" s="306">
        <v>436345.69999999704</v>
      </c>
      <c r="D406" s="306">
        <v>487492.64000001625</v>
      </c>
      <c r="E406" s="306">
        <v>923838.34000001324</v>
      </c>
      <c r="F406" s="307">
        <v>48734.920000000078</v>
      </c>
      <c r="G406" s="307">
        <v>3432.9899999999934</v>
      </c>
      <c r="H406" s="182">
        <v>-0.15054177655353196</v>
      </c>
      <c r="I406" s="59"/>
      <c r="J406" s="5"/>
    </row>
    <row r="407" spans="1:11" s="60" customFormat="1" ht="10.5" customHeight="1" x14ac:dyDescent="0.2">
      <c r="A407" s="24"/>
      <c r="B407" s="37" t="s">
        <v>148</v>
      </c>
      <c r="C407" s="306">
        <v>2473135.3200003793</v>
      </c>
      <c r="D407" s="306">
        <v>2987866.090000215</v>
      </c>
      <c r="E407" s="306">
        <v>5461001.4100005943</v>
      </c>
      <c r="F407" s="307">
        <v>317441.319999995</v>
      </c>
      <c r="G407" s="307">
        <v>22952.610000000059</v>
      </c>
      <c r="H407" s="182">
        <v>-0.16520689986994808</v>
      </c>
      <c r="I407" s="59"/>
      <c r="J407" s="5"/>
    </row>
    <row r="408" spans="1:11" s="60" customFormat="1" ht="10.5" customHeight="1" x14ac:dyDescent="0.2">
      <c r="A408" s="24"/>
      <c r="B408" s="37" t="s">
        <v>125</v>
      </c>
      <c r="C408" s="306">
        <v>939029.52999999363</v>
      </c>
      <c r="D408" s="306">
        <v>1079201.6899999878</v>
      </c>
      <c r="E408" s="306">
        <v>2018231.2199999816</v>
      </c>
      <c r="F408" s="307">
        <v>133480.07000000041</v>
      </c>
      <c r="G408" s="307">
        <v>23575.869999999995</v>
      </c>
      <c r="H408" s="182">
        <v>-7.4437753939243123E-2</v>
      </c>
      <c r="I408" s="59"/>
      <c r="J408" s="5"/>
      <c r="K408" s="57"/>
    </row>
    <row r="409" spans="1:11" s="60" customFormat="1" ht="10.5" customHeight="1" x14ac:dyDescent="0.2">
      <c r="A409" s="24"/>
      <c r="B409" s="37" t="s">
        <v>149</v>
      </c>
      <c r="C409" s="306">
        <v>29513.989999999747</v>
      </c>
      <c r="D409" s="306">
        <v>138199.61999999738</v>
      </c>
      <c r="E409" s="306">
        <v>167713.60999999713</v>
      </c>
      <c r="F409" s="307">
        <v>377.97000000000014</v>
      </c>
      <c r="G409" s="307">
        <v>642.6099999999999</v>
      </c>
      <c r="H409" s="182">
        <v>-0.15158537714940179</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128</v>
      </c>
      <c r="D411" s="306">
        <v>-24688087</v>
      </c>
      <c r="E411" s="306">
        <v>-24687959</v>
      </c>
      <c r="F411" s="307">
        <v>-28464</v>
      </c>
      <c r="G411" s="307">
        <v>-160758</v>
      </c>
      <c r="H411" s="182">
        <v>-0.10367338948442095</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c r="E413" s="306"/>
      <c r="F413" s="307"/>
      <c r="G413" s="307"/>
      <c r="H413" s="182"/>
      <c r="I413" s="56"/>
      <c r="J413" s="5"/>
      <c r="K413" s="60"/>
    </row>
    <row r="414" spans="1:11" s="57" customFormat="1" ht="10.5" customHeight="1" x14ac:dyDescent="0.2">
      <c r="A414" s="6"/>
      <c r="B414" s="575" t="s">
        <v>491</v>
      </c>
      <c r="C414" s="306"/>
      <c r="D414" s="306">
        <v>1354.2000000000003</v>
      </c>
      <c r="E414" s="306">
        <v>1354.2000000000003</v>
      </c>
      <c r="F414" s="307"/>
      <c r="G414" s="307">
        <v>48.100000000000009</v>
      </c>
      <c r="H414" s="182"/>
      <c r="I414" s="56"/>
      <c r="J414" s="5"/>
      <c r="K414" s="60"/>
    </row>
    <row r="415" spans="1:11" s="60" customFormat="1" ht="10.5" customHeight="1" x14ac:dyDescent="0.2">
      <c r="A415" s="24"/>
      <c r="B415" s="41" t="s">
        <v>150</v>
      </c>
      <c r="C415" s="311">
        <v>139611550.29999277</v>
      </c>
      <c r="D415" s="311">
        <v>133939640.63483229</v>
      </c>
      <c r="E415" s="311">
        <v>273551190.93482506</v>
      </c>
      <c r="F415" s="312">
        <v>18672942.200831972</v>
      </c>
      <c r="G415" s="312">
        <v>1814673.3629119983</v>
      </c>
      <c r="H415" s="184">
        <v>-0.15547661148586778</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DE MARS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1625766730.3099818</v>
      </c>
      <c r="E427" s="306">
        <v>1625766730.3099818</v>
      </c>
      <c r="F427" s="306">
        <v>2923626.17</v>
      </c>
      <c r="G427" s="306">
        <v>8268595.6700000111</v>
      </c>
      <c r="H427" s="182">
        <v>-6.3855998302408956E-4</v>
      </c>
      <c r="I427" s="59"/>
      <c r="K427" s="57"/>
    </row>
    <row r="428" spans="1:11" s="57" customFormat="1" ht="10.5" customHeight="1" x14ac:dyDescent="0.2">
      <c r="A428" s="6"/>
      <c r="B428" s="16" t="s">
        <v>10</v>
      </c>
      <c r="C428" s="306">
        <v>384675457.1799916</v>
      </c>
      <c r="D428" s="306">
        <v>81.479999999999976</v>
      </c>
      <c r="E428" s="306">
        <v>384675538.65999162</v>
      </c>
      <c r="F428" s="307">
        <v>9302.3699999999953</v>
      </c>
      <c r="G428" s="307">
        <v>2287789.2900000117</v>
      </c>
      <c r="H428" s="182">
        <v>-6.1682438891634939E-2</v>
      </c>
      <c r="I428" s="56"/>
      <c r="J428" s="5"/>
    </row>
    <row r="429" spans="1:11" s="57" customFormat="1" ht="10.5" customHeight="1" x14ac:dyDescent="0.2">
      <c r="A429" s="6"/>
      <c r="B429" s="16" t="s">
        <v>9</v>
      </c>
      <c r="C429" s="306">
        <v>10609.260000000002</v>
      </c>
      <c r="D429" s="306"/>
      <c r="E429" s="306">
        <v>10609.260000000002</v>
      </c>
      <c r="F429" s="307"/>
      <c r="G429" s="307">
        <v>9.02</v>
      </c>
      <c r="H429" s="182"/>
      <c r="I429" s="56"/>
      <c r="J429" s="5"/>
    </row>
    <row r="430" spans="1:11" s="57" customFormat="1" ht="10.5" customHeight="1" x14ac:dyDescent="0.2">
      <c r="A430" s="6"/>
      <c r="B430" s="16" t="s">
        <v>299</v>
      </c>
      <c r="C430" s="306">
        <v>37881605.279999867</v>
      </c>
      <c r="D430" s="306">
        <v>22.909999999999997</v>
      </c>
      <c r="E430" s="306">
        <v>37881628.189999864</v>
      </c>
      <c r="F430" s="307"/>
      <c r="G430" s="307">
        <v>133516.25000000044</v>
      </c>
      <c r="H430" s="182">
        <v>-3.2336927224266399E-2</v>
      </c>
      <c r="I430" s="56"/>
      <c r="J430" s="5"/>
    </row>
    <row r="431" spans="1:11" s="57" customFormat="1" ht="10.5" customHeight="1" x14ac:dyDescent="0.2">
      <c r="A431" s="6"/>
      <c r="B431" s="16" t="s">
        <v>11</v>
      </c>
      <c r="C431" s="306">
        <v>202391.23999999985</v>
      </c>
      <c r="D431" s="306"/>
      <c r="E431" s="306">
        <v>202391.23999999985</v>
      </c>
      <c r="F431" s="307"/>
      <c r="G431" s="307">
        <v>198835.20999999985</v>
      </c>
      <c r="H431" s="182">
        <v>-6.563656333455492E-2</v>
      </c>
      <c r="I431" s="56"/>
      <c r="J431" s="5"/>
      <c r="K431" s="60"/>
    </row>
    <row r="432" spans="1:11" s="57" customFormat="1" ht="10.5" customHeight="1" x14ac:dyDescent="0.2">
      <c r="A432" s="6"/>
      <c r="B432" s="16" t="s">
        <v>75</v>
      </c>
      <c r="C432" s="306">
        <v>5539103.6100000842</v>
      </c>
      <c r="D432" s="306">
        <v>2.91</v>
      </c>
      <c r="E432" s="306">
        <v>5539106.5200000843</v>
      </c>
      <c r="F432" s="307"/>
      <c r="G432" s="307">
        <v>29644.589999999909</v>
      </c>
      <c r="H432" s="182">
        <v>-4.6295502195517479E-2</v>
      </c>
      <c r="I432" s="56"/>
      <c r="J432" s="5"/>
      <c r="K432" s="60"/>
    </row>
    <row r="433" spans="1:11" s="60" customFormat="1" ht="10.5" customHeight="1" x14ac:dyDescent="0.2">
      <c r="A433" s="24"/>
      <c r="B433" s="16" t="s">
        <v>85</v>
      </c>
      <c r="C433" s="306">
        <v>897476.81000000134</v>
      </c>
      <c r="D433" s="306">
        <v>165728073.84000021</v>
      </c>
      <c r="E433" s="306">
        <v>166625550.65000018</v>
      </c>
      <c r="F433" s="313">
        <v>166625550.65000018</v>
      </c>
      <c r="G433" s="313">
        <v>609732.13000000035</v>
      </c>
      <c r="H433" s="185">
        <v>-0.12857574378658054</v>
      </c>
      <c r="I433" s="59"/>
      <c r="J433" s="5"/>
      <c r="K433" s="57"/>
    </row>
    <row r="434" spans="1:11" s="60" customFormat="1" x14ac:dyDescent="0.2">
      <c r="A434" s="24"/>
      <c r="B434" s="37" t="s">
        <v>25</v>
      </c>
      <c r="C434" s="306">
        <v>964670.17000001459</v>
      </c>
      <c r="D434" s="306">
        <v>13.32</v>
      </c>
      <c r="E434" s="306">
        <v>964683.49000001454</v>
      </c>
      <c r="F434" s="313">
        <v>2509.0500000000002</v>
      </c>
      <c r="G434" s="313">
        <v>3095.3700000000026</v>
      </c>
      <c r="H434" s="185">
        <v>-0.20205834751453489</v>
      </c>
      <c r="I434" s="59"/>
      <c r="J434" s="5"/>
      <c r="K434" s="57"/>
    </row>
    <row r="435" spans="1:11" s="57" customFormat="1" x14ac:dyDescent="0.2">
      <c r="A435" s="6"/>
      <c r="B435" s="37" t="s">
        <v>48</v>
      </c>
      <c r="C435" s="306"/>
      <c r="D435" s="306">
        <v>623513.93553000141</v>
      </c>
      <c r="E435" s="306">
        <v>623513.93553000141</v>
      </c>
      <c r="F435" s="313"/>
      <c r="G435" s="313">
        <v>1839.6674100000002</v>
      </c>
      <c r="H435" s="185">
        <v>9.1222571125744167E-3</v>
      </c>
      <c r="I435" s="56"/>
      <c r="J435" s="5"/>
    </row>
    <row r="436" spans="1:11" s="57" customFormat="1" ht="10.5" customHeight="1" x14ac:dyDescent="0.2">
      <c r="A436" s="6"/>
      <c r="B436" s="37" t="s">
        <v>355</v>
      </c>
      <c r="C436" s="306">
        <v>31517.149999999845</v>
      </c>
      <c r="D436" s="306">
        <v>9812031.4193259981</v>
      </c>
      <c r="E436" s="306">
        <v>9843548.5693260003</v>
      </c>
      <c r="F436" s="307"/>
      <c r="G436" s="307">
        <v>2162.0499999999997</v>
      </c>
      <c r="H436" s="182"/>
      <c r="I436" s="66"/>
      <c r="J436" s="5"/>
    </row>
    <row r="437" spans="1:11" s="57" customFormat="1" ht="10.5" customHeight="1" x14ac:dyDescent="0.2">
      <c r="A437" s="6"/>
      <c r="B437" s="37" t="s">
        <v>79</v>
      </c>
      <c r="C437" s="306"/>
      <c r="D437" s="306">
        <v>9409109.3650000002</v>
      </c>
      <c r="E437" s="306">
        <v>9409109.3650000002</v>
      </c>
      <c r="F437" s="307"/>
      <c r="G437" s="307">
        <v>9222.619999999999</v>
      </c>
      <c r="H437" s="182">
        <v>1.349300266787834E-2</v>
      </c>
      <c r="I437" s="66"/>
      <c r="J437" s="5"/>
    </row>
    <row r="438" spans="1:11" s="57" customFormat="1" ht="10.5" customHeight="1" x14ac:dyDescent="0.2">
      <c r="A438" s="6"/>
      <c r="B438" s="563" t="s">
        <v>432</v>
      </c>
      <c r="C438" s="314">
        <v>41565446.110012874</v>
      </c>
      <c r="D438" s="306">
        <v>54118095.017808169</v>
      </c>
      <c r="E438" s="306">
        <v>95683541.127821028</v>
      </c>
      <c r="F438" s="313"/>
      <c r="G438" s="313">
        <v>666741.26000001095</v>
      </c>
      <c r="H438" s="185">
        <v>-4.1476453649717526E-2</v>
      </c>
      <c r="I438" s="56"/>
      <c r="J438" s="5"/>
      <c r="K438" s="60"/>
    </row>
    <row r="439" spans="1:11" s="57" customFormat="1" ht="10.5" customHeight="1" x14ac:dyDescent="0.2">
      <c r="A439" s="6"/>
      <c r="B439" s="563" t="s">
        <v>440</v>
      </c>
      <c r="C439" s="314">
        <v>951825.32999998704</v>
      </c>
      <c r="D439" s="306">
        <v>422807.56000000035</v>
      </c>
      <c r="E439" s="306">
        <v>1374632.8899999873</v>
      </c>
      <c r="F439" s="313"/>
      <c r="G439" s="313">
        <v>7345.1600000000008</v>
      </c>
      <c r="H439" s="185"/>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3904593.380000033</v>
      </c>
      <c r="D441" s="306">
        <v>7188165.929999982</v>
      </c>
      <c r="E441" s="306">
        <v>11092759.310000015</v>
      </c>
      <c r="F441" s="313">
        <v>600</v>
      </c>
      <c r="G441" s="313">
        <v>36613.489999999991</v>
      </c>
      <c r="H441" s="185">
        <v>-0.40529969936103738</v>
      </c>
      <c r="I441" s="56"/>
      <c r="J441" s="5"/>
    </row>
    <row r="442" spans="1:11" s="57" customFormat="1" ht="10.5" customHeight="1" x14ac:dyDescent="0.2">
      <c r="A442" s="6"/>
      <c r="B442" s="574" t="s">
        <v>493</v>
      </c>
      <c r="C442" s="314"/>
      <c r="D442" s="306">
        <v>1252610.8441350004</v>
      </c>
      <c r="E442" s="306">
        <v>1252610.8441350004</v>
      </c>
      <c r="F442" s="313"/>
      <c r="G442" s="313"/>
      <c r="H442" s="185"/>
      <c r="I442" s="56"/>
      <c r="J442" s="5"/>
    </row>
    <row r="443" spans="1:11" s="60" customFormat="1" ht="10.5" customHeight="1" x14ac:dyDescent="0.2">
      <c r="A443" s="24"/>
      <c r="B443" s="563" t="s">
        <v>445</v>
      </c>
      <c r="C443" s="314"/>
      <c r="D443" s="306">
        <v>30418.969999998502</v>
      </c>
      <c r="E443" s="306">
        <v>30418.969999998502</v>
      </c>
      <c r="F443" s="313"/>
      <c r="G443" s="313">
        <v>94.019999999999868</v>
      </c>
      <c r="H443" s="185">
        <v>-6.2627363887617249E-2</v>
      </c>
      <c r="I443" s="56"/>
      <c r="J443" s="5"/>
      <c r="K443" s="57"/>
    </row>
    <row r="444" spans="1:11" s="57" customFormat="1" ht="12.75" customHeight="1" x14ac:dyDescent="0.2">
      <c r="A444" s="6"/>
      <c r="B444" s="16" t="s">
        <v>280</v>
      </c>
      <c r="C444" s="310"/>
      <c r="D444" s="306">
        <v>-63972012.800000802</v>
      </c>
      <c r="E444" s="306">
        <v>-63972012.800000802</v>
      </c>
      <c r="F444" s="313"/>
      <c r="G444" s="313">
        <v>-367610.44999999949</v>
      </c>
      <c r="H444" s="185">
        <v>-7.6279025265717837E-2</v>
      </c>
      <c r="I444" s="59"/>
      <c r="J444" s="5"/>
    </row>
    <row r="445" spans="1:11" s="57" customFormat="1" ht="10.5" customHeight="1" x14ac:dyDescent="0.2">
      <c r="A445" s="6"/>
      <c r="B445" s="29" t="s">
        <v>156</v>
      </c>
      <c r="C445" s="308">
        <v>476624695.52000451</v>
      </c>
      <c r="D445" s="308">
        <v>1810379665.0117803</v>
      </c>
      <c r="E445" s="308">
        <v>2287004360.5317845</v>
      </c>
      <c r="F445" s="315">
        <v>169561588.24000022</v>
      </c>
      <c r="G445" s="315">
        <v>11887625.347410034</v>
      </c>
      <c r="H445" s="186">
        <v>-2.0408968721031151E-2</v>
      </c>
      <c r="I445" s="56"/>
      <c r="K445" s="209" t="b">
        <f>IF(ABS(E445-SUM(E427:E444))&lt;0.001,TRUE,FALSE)</f>
        <v>1</v>
      </c>
    </row>
    <row r="446" spans="1:11" s="60" customFormat="1" ht="15" customHeight="1" x14ac:dyDescent="0.2">
      <c r="A446" s="24"/>
      <c r="B446" s="29" t="s">
        <v>153</v>
      </c>
      <c r="C446" s="308"/>
      <c r="D446" s="308">
        <v>28409.800000000003</v>
      </c>
      <c r="E446" s="308">
        <v>28409.800000000003</v>
      </c>
      <c r="F446" s="315"/>
      <c r="G446" s="315"/>
      <c r="H446" s="186">
        <v>-5.793367355397927E-2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116326497.40999819</v>
      </c>
      <c r="D449" s="317">
        <v>395403914.0700022</v>
      </c>
      <c r="E449" s="317">
        <v>511730411.48000038</v>
      </c>
      <c r="F449" s="318"/>
      <c r="G449" s="318">
        <v>2778646.5500000007</v>
      </c>
      <c r="H449" s="281">
        <v>2.0280832068250154E-2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37147429.340001211</v>
      </c>
      <c r="D451" s="317">
        <v>14662335.649999978</v>
      </c>
      <c r="E451" s="317">
        <v>51809764.990001194</v>
      </c>
      <c r="F451" s="318"/>
      <c r="G451" s="318">
        <v>287542.65000000008</v>
      </c>
      <c r="H451" s="281">
        <v>-5.849754008478858E-2</v>
      </c>
      <c r="I451" s="69"/>
      <c r="J451" s="5"/>
      <c r="K451" s="5"/>
    </row>
    <row r="452" spans="1:11" ht="10.5" customHeight="1" x14ac:dyDescent="0.2">
      <c r="A452" s="2"/>
      <c r="B452" s="16" t="s">
        <v>258</v>
      </c>
      <c r="C452" s="317">
        <v>6586386.5900000092</v>
      </c>
      <c r="D452" s="317">
        <v>1781291.97</v>
      </c>
      <c r="E452" s="317">
        <v>8367678.5600000089</v>
      </c>
      <c r="F452" s="318"/>
      <c r="G452" s="318">
        <v>26790.30999999999</v>
      </c>
      <c r="H452" s="281">
        <v>8.4286303470779256E-2</v>
      </c>
      <c r="I452" s="70"/>
    </row>
    <row r="453" spans="1:11" ht="10.5" customHeight="1" x14ac:dyDescent="0.2">
      <c r="A453" s="2"/>
      <c r="B453" s="67" t="s">
        <v>259</v>
      </c>
      <c r="C453" s="317">
        <v>26704964.490000002</v>
      </c>
      <c r="D453" s="317">
        <v>7623932.8999999976</v>
      </c>
      <c r="E453" s="317">
        <v>34328897.390000001</v>
      </c>
      <c r="F453" s="318"/>
      <c r="G453" s="318">
        <v>165708.32</v>
      </c>
      <c r="H453" s="281">
        <v>-8.5253448215565353E-2</v>
      </c>
      <c r="I453" s="69"/>
    </row>
    <row r="454" spans="1:11" ht="10.5" customHeight="1" x14ac:dyDescent="0.2">
      <c r="A454" s="2"/>
      <c r="B454" s="67" t="s">
        <v>260</v>
      </c>
      <c r="C454" s="317">
        <v>856252.32000000647</v>
      </c>
      <c r="D454" s="317">
        <v>1741788.1399999948</v>
      </c>
      <c r="E454" s="317">
        <v>2598040.4600000018</v>
      </c>
      <c r="F454" s="318"/>
      <c r="G454" s="318">
        <v>20824.16</v>
      </c>
      <c r="H454" s="281">
        <v>-2.9494763738848961E-2</v>
      </c>
      <c r="I454" s="69"/>
    </row>
    <row r="455" spans="1:11" ht="10.5" customHeight="1" x14ac:dyDescent="0.2">
      <c r="A455" s="2"/>
      <c r="B455" s="67" t="s">
        <v>261</v>
      </c>
      <c r="C455" s="317"/>
      <c r="D455" s="317">
        <v>1425086.1700000004</v>
      </c>
      <c r="E455" s="317">
        <v>1425086.1700000004</v>
      </c>
      <c r="F455" s="318"/>
      <c r="G455" s="318">
        <v>14265.73</v>
      </c>
      <c r="H455" s="281">
        <v>-5.4360881897626556E-2</v>
      </c>
      <c r="I455" s="69"/>
    </row>
    <row r="456" spans="1:11" ht="10.5" customHeight="1" x14ac:dyDescent="0.2">
      <c r="A456" s="2"/>
      <c r="B456" s="67" t="s">
        <v>262</v>
      </c>
      <c r="C456" s="317">
        <v>828793.21999999834</v>
      </c>
      <c r="D456" s="317">
        <v>7558840.5500000305</v>
      </c>
      <c r="E456" s="317">
        <v>8387633.7700000294</v>
      </c>
      <c r="F456" s="318"/>
      <c r="G456" s="318">
        <v>27073.59</v>
      </c>
      <c r="H456" s="281">
        <v>-5.9956902319910022E-2</v>
      </c>
      <c r="I456" s="69"/>
    </row>
    <row r="457" spans="1:11" ht="10.5" customHeight="1" x14ac:dyDescent="0.2">
      <c r="A457" s="2"/>
      <c r="B457" s="67" t="s">
        <v>264</v>
      </c>
      <c r="C457" s="317"/>
      <c r="D457" s="317">
        <v>29135594.839999832</v>
      </c>
      <c r="E457" s="317">
        <v>29135594.839999832</v>
      </c>
      <c r="F457" s="318"/>
      <c r="G457" s="318">
        <v>91945.400000000009</v>
      </c>
      <c r="H457" s="281">
        <v>-2.0349826805423521E-2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55460.740000000129</v>
      </c>
      <c r="D460" s="317">
        <v>184021.72999999957</v>
      </c>
      <c r="E460" s="317">
        <v>239482.46999999971</v>
      </c>
      <c r="F460" s="318"/>
      <c r="G460" s="318">
        <v>1077.77</v>
      </c>
      <c r="H460" s="281">
        <v>-0.23381433479306457</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12520882.450000055</v>
      </c>
      <c r="E463" s="317">
        <v>12520882.450000055</v>
      </c>
      <c r="F463" s="318"/>
      <c r="G463" s="318">
        <v>45619.179999999993</v>
      </c>
      <c r="H463" s="281">
        <v>-9.4296638133692823E-2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240628.36999999994</v>
      </c>
      <c r="E465" s="317">
        <v>240628.36999999994</v>
      </c>
      <c r="F465" s="318"/>
      <c r="G465" s="318">
        <v>343.69</v>
      </c>
      <c r="H465" s="281">
        <v>-1.2033126420848417E-3</v>
      </c>
      <c r="I465" s="71"/>
      <c r="L465" s="28"/>
    </row>
    <row r="466" spans="1:12" s="28" customFormat="1" ht="10.5" customHeight="1" x14ac:dyDescent="0.2">
      <c r="A466" s="54"/>
      <c r="B466" s="29" t="s">
        <v>155</v>
      </c>
      <c r="C466" s="308">
        <v>188505784.10999942</v>
      </c>
      <c r="D466" s="308">
        <v>472278316.84000206</v>
      </c>
      <c r="E466" s="308">
        <v>660784100.95000148</v>
      </c>
      <c r="F466" s="315"/>
      <c r="G466" s="315">
        <v>3459837.3500000015</v>
      </c>
      <c r="H466" s="186">
        <v>2.6188320871556314E-3</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2915244.7499999995</v>
      </c>
      <c r="D469" s="308">
        <v>1498043.2699999998</v>
      </c>
      <c r="E469" s="308">
        <v>4413288.0199999986</v>
      </c>
      <c r="F469" s="315"/>
      <c r="G469" s="315">
        <v>11619.940000000004</v>
      </c>
      <c r="H469" s="186">
        <v>-6.6976537369732858E-2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512.05999999999995</v>
      </c>
      <c r="D471" s="306">
        <v>8794.4</v>
      </c>
      <c r="E471" s="306">
        <v>9306.4599999999991</v>
      </c>
      <c r="F471" s="313"/>
      <c r="G471" s="313">
        <v>11.32</v>
      </c>
      <c r="H471" s="185">
        <v>-0.64833416654291343</v>
      </c>
      <c r="I471" s="69"/>
      <c r="L471" s="28"/>
    </row>
    <row r="472" spans="1:12" s="28" customFormat="1" ht="10.5" customHeight="1" x14ac:dyDescent="0.2">
      <c r="A472" s="54"/>
      <c r="B472" s="75" t="s">
        <v>159</v>
      </c>
      <c r="C472" s="306">
        <v>12868590.440000027</v>
      </c>
      <c r="D472" s="306">
        <v>118523808.46000038</v>
      </c>
      <c r="E472" s="306">
        <v>131392398.90000041</v>
      </c>
      <c r="F472" s="313"/>
      <c r="G472" s="313">
        <v>444031.96000000008</v>
      </c>
      <c r="H472" s="185">
        <v>-5.1848483223519093E-2</v>
      </c>
      <c r="I472" s="70"/>
      <c r="K472" s="5"/>
      <c r="L472" s="5"/>
    </row>
    <row r="473" spans="1:12" ht="10.5" customHeight="1" x14ac:dyDescent="0.2">
      <c r="A473" s="2"/>
      <c r="B473" s="75" t="s">
        <v>26</v>
      </c>
      <c r="C473" s="306">
        <v>4051340.0400000005</v>
      </c>
      <c r="D473" s="306">
        <v>66113237.129999645</v>
      </c>
      <c r="E473" s="306">
        <v>70164577.169999644</v>
      </c>
      <c r="F473" s="313"/>
      <c r="G473" s="313">
        <v>374999.26000000013</v>
      </c>
      <c r="H473" s="185">
        <v>-2.6829538832433331E-2</v>
      </c>
      <c r="I473" s="69"/>
    </row>
    <row r="474" spans="1:12" ht="10.5" customHeight="1" x14ac:dyDescent="0.2">
      <c r="A474" s="2"/>
      <c r="B474" s="75" t="s">
        <v>27</v>
      </c>
      <c r="C474" s="306">
        <v>12067037.360000011</v>
      </c>
      <c r="D474" s="306">
        <v>199557456.30999881</v>
      </c>
      <c r="E474" s="306">
        <v>211624493.66999879</v>
      </c>
      <c r="F474" s="313"/>
      <c r="G474" s="313">
        <v>1037220.3700000001</v>
      </c>
      <c r="H474" s="185">
        <v>-5.1774404972095844E-3</v>
      </c>
      <c r="I474" s="69"/>
    </row>
    <row r="475" spans="1:12" ht="10.5" customHeight="1" x14ac:dyDescent="0.2">
      <c r="A475" s="2"/>
      <c r="B475" s="75" t="s">
        <v>274</v>
      </c>
      <c r="C475" s="306">
        <v>352123.85000000027</v>
      </c>
      <c r="D475" s="306">
        <v>5178263.7199999951</v>
      </c>
      <c r="E475" s="306">
        <v>5530387.5699999947</v>
      </c>
      <c r="F475" s="313"/>
      <c r="G475" s="313">
        <v>42876.389999999985</v>
      </c>
      <c r="H475" s="185">
        <v>-9.2793416623377145E-2</v>
      </c>
      <c r="I475" s="69"/>
    </row>
    <row r="476" spans="1:12" ht="10.5" customHeight="1" x14ac:dyDescent="0.2">
      <c r="A476" s="2"/>
      <c r="B476" s="75" t="s">
        <v>273</v>
      </c>
      <c r="C476" s="306">
        <v>1170</v>
      </c>
      <c r="D476" s="306">
        <v>11700</v>
      </c>
      <c r="E476" s="306">
        <v>12870</v>
      </c>
      <c r="F476" s="313"/>
      <c r="G476" s="313">
        <v>10350</v>
      </c>
      <c r="H476" s="185">
        <v>-0.16047350077331679</v>
      </c>
      <c r="I476" s="69"/>
    </row>
    <row r="477" spans="1:12" ht="10.5" customHeight="1" x14ac:dyDescent="0.2">
      <c r="A477" s="2"/>
      <c r="B477" s="75" t="s">
        <v>49</v>
      </c>
      <c r="C477" s="306">
        <v>5434.1799999999994</v>
      </c>
      <c r="D477" s="306">
        <v>39706470.524505004</v>
      </c>
      <c r="E477" s="306">
        <v>39711904.704505004</v>
      </c>
      <c r="F477" s="313"/>
      <c r="G477" s="313">
        <v>123893.90000000007</v>
      </c>
      <c r="H477" s="185">
        <v>-0.15269396488266074</v>
      </c>
      <c r="I477" s="69"/>
    </row>
    <row r="478" spans="1:12" ht="10.5" customHeight="1" x14ac:dyDescent="0.2">
      <c r="A478" s="2"/>
      <c r="B478" s="37" t="s">
        <v>349</v>
      </c>
      <c r="C478" s="306"/>
      <c r="D478" s="306">
        <v>5199.9024720000007</v>
      </c>
      <c r="E478" s="306">
        <v>5199.9024720000007</v>
      </c>
      <c r="F478" s="313"/>
      <c r="G478" s="313"/>
      <c r="H478" s="185"/>
      <c r="I478" s="69"/>
    </row>
    <row r="479" spans="1:12" x14ac:dyDescent="0.2">
      <c r="A479" s="2"/>
      <c r="B479" s="574" t="s">
        <v>459</v>
      </c>
      <c r="C479" s="305"/>
      <c r="D479" s="306">
        <v>56682.73</v>
      </c>
      <c r="E479" s="306">
        <v>56682.73</v>
      </c>
      <c r="F479" s="313"/>
      <c r="G479" s="313"/>
      <c r="H479" s="185">
        <v>1.7155872706597242E-2</v>
      </c>
      <c r="I479" s="69"/>
    </row>
    <row r="480" spans="1:12" ht="10.5" customHeight="1" x14ac:dyDescent="0.2">
      <c r="A480" s="2"/>
      <c r="B480" s="75" t="s">
        <v>28</v>
      </c>
      <c r="C480" s="305">
        <v>183994.57000000004</v>
      </c>
      <c r="D480" s="306">
        <v>1984862.1000000013</v>
      </c>
      <c r="E480" s="306">
        <v>2168856.6700000013</v>
      </c>
      <c r="F480" s="313"/>
      <c r="G480" s="313">
        <v>4839.1999999999989</v>
      </c>
      <c r="H480" s="185">
        <v>-5.6745885996470791E-2</v>
      </c>
      <c r="I480" s="69"/>
    </row>
    <row r="481" spans="1:12" ht="10.5" customHeight="1" x14ac:dyDescent="0.2">
      <c r="A481" s="2"/>
      <c r="B481" s="37" t="s">
        <v>280</v>
      </c>
      <c r="C481" s="306"/>
      <c r="D481" s="306">
        <v>-3957619.8600000041</v>
      </c>
      <c r="E481" s="306">
        <v>-3957619.8600000041</v>
      </c>
      <c r="F481" s="313"/>
      <c r="G481" s="313">
        <v>-19508.410000000003</v>
      </c>
      <c r="H481" s="185">
        <v>-5.7372419655689511E-2</v>
      </c>
      <c r="I481" s="69"/>
    </row>
    <row r="482" spans="1:12" ht="10.5" customHeight="1" x14ac:dyDescent="0.2">
      <c r="A482" s="2"/>
      <c r="B482" s="35" t="s">
        <v>160</v>
      </c>
      <c r="C482" s="308">
        <v>29530202.500000034</v>
      </c>
      <c r="D482" s="308">
        <v>427188855.41697592</v>
      </c>
      <c r="E482" s="308">
        <v>456719057.91697598</v>
      </c>
      <c r="F482" s="315"/>
      <c r="G482" s="315">
        <v>2018713.9900000002</v>
      </c>
      <c r="H482" s="186">
        <v>-3.7679838848755476E-2</v>
      </c>
      <c r="I482" s="69"/>
      <c r="K482" s="209" t="b">
        <f>IF(ABS(E482-SUM(E471:E481))&lt;0.001,TRUE,FALSE)</f>
        <v>1</v>
      </c>
    </row>
    <row r="483" spans="1:12" ht="16.5" customHeight="1" x14ac:dyDescent="0.2">
      <c r="A483" s="2"/>
      <c r="B483" s="76" t="s">
        <v>33</v>
      </c>
      <c r="C483" s="306">
        <v>382.5</v>
      </c>
      <c r="D483" s="306">
        <v>274903.72000000003</v>
      </c>
      <c r="E483" s="306">
        <v>275286.22000000003</v>
      </c>
      <c r="F483" s="313"/>
      <c r="G483" s="313"/>
      <c r="H483" s="185"/>
      <c r="I483" s="69"/>
      <c r="L483" s="28"/>
    </row>
    <row r="484" spans="1:12" s="28" customFormat="1" ht="14.25" customHeight="1" x14ac:dyDescent="0.2">
      <c r="A484" s="54"/>
      <c r="B484" s="76" t="s">
        <v>383</v>
      </c>
      <c r="C484" s="306"/>
      <c r="D484" s="306">
        <v>262051.29219800001</v>
      </c>
      <c r="E484" s="306">
        <v>262051.29219800001</v>
      </c>
      <c r="F484" s="313"/>
      <c r="G484" s="313"/>
      <c r="H484" s="185">
        <v>0.38636098675471531</v>
      </c>
      <c r="I484" s="70"/>
      <c r="J484" s="5"/>
      <c r="L484" s="5"/>
    </row>
    <row r="485" spans="1:12" ht="10.5" customHeight="1" x14ac:dyDescent="0.2">
      <c r="A485" s="54"/>
      <c r="B485" s="76" t="s">
        <v>446</v>
      </c>
      <c r="C485" s="306"/>
      <c r="D485" s="306">
        <v>359216.99954500003</v>
      </c>
      <c r="E485" s="306">
        <v>359216.99954500003</v>
      </c>
      <c r="F485" s="313"/>
      <c r="G485" s="313"/>
      <c r="H485" s="185"/>
      <c r="I485" s="69"/>
    </row>
    <row r="486" spans="1:12" ht="10.5" customHeight="1" x14ac:dyDescent="0.2">
      <c r="A486" s="2"/>
      <c r="B486" s="76" t="s">
        <v>477</v>
      </c>
      <c r="C486" s="306"/>
      <c r="D486" s="306">
        <v>422606.61614499986</v>
      </c>
      <c r="E486" s="306">
        <v>422606.61614499986</v>
      </c>
      <c r="F486" s="313"/>
      <c r="G486" s="313">
        <v>2715.0092350000009</v>
      </c>
      <c r="H486" s="185">
        <v>-0.86755920740222692</v>
      </c>
      <c r="I486" s="69"/>
    </row>
    <row r="487" spans="1:12" ht="10.5" customHeight="1" x14ac:dyDescent="0.2">
      <c r="A487" s="2"/>
      <c r="B487" s="76" t="s">
        <v>492</v>
      </c>
      <c r="C487" s="306"/>
      <c r="D487" s="306">
        <v>201402.87351500007</v>
      </c>
      <c r="E487" s="306">
        <v>201402.87351500007</v>
      </c>
      <c r="F487" s="313"/>
      <c r="G487" s="313">
        <v>7.4341750000000006</v>
      </c>
      <c r="H487" s="185"/>
      <c r="I487" s="69"/>
    </row>
    <row r="488" spans="1:12" ht="13.5" customHeight="1" x14ac:dyDescent="0.2">
      <c r="A488" s="2"/>
      <c r="B488" s="76" t="s">
        <v>439</v>
      </c>
      <c r="C488" s="306"/>
      <c r="D488" s="306">
        <v>10416475.439960003</v>
      </c>
      <c r="E488" s="306">
        <v>10416475.439960003</v>
      </c>
      <c r="F488" s="313"/>
      <c r="G488" s="313"/>
      <c r="H488" s="185">
        <v>3.1520703774239323E-2</v>
      </c>
      <c r="I488" s="69"/>
      <c r="L488" s="80"/>
    </row>
    <row r="489" spans="1:12" s="80" customFormat="1" ht="12.75" x14ac:dyDescent="0.2">
      <c r="A489" s="2"/>
      <c r="B489" s="76" t="s">
        <v>490</v>
      </c>
      <c r="C489" s="306"/>
      <c r="D489" s="306">
        <v>175790</v>
      </c>
      <c r="E489" s="306">
        <v>175790</v>
      </c>
      <c r="F489" s="313"/>
      <c r="G489" s="313"/>
      <c r="H489" s="185">
        <v>0.81385712967917656</v>
      </c>
      <c r="I489" s="79"/>
      <c r="J489" s="5"/>
      <c r="L489" s="164"/>
    </row>
    <row r="490" spans="1:12" s="80" customFormat="1" ht="12.75" x14ac:dyDescent="0.2">
      <c r="A490" s="2"/>
      <c r="B490" s="76" t="s">
        <v>480</v>
      </c>
      <c r="C490" s="306">
        <v>29045.80000000001</v>
      </c>
      <c r="D490" s="306">
        <v>2264040.0099999998</v>
      </c>
      <c r="E490" s="306">
        <v>2293085.8099999996</v>
      </c>
      <c r="F490" s="313"/>
      <c r="G490" s="313">
        <v>9106.33</v>
      </c>
      <c r="H490" s="185"/>
      <c r="I490" s="79"/>
      <c r="J490" s="5"/>
      <c r="L490" s="164"/>
    </row>
    <row r="491" spans="1:12" s="80" customFormat="1" ht="12.75" x14ac:dyDescent="0.2">
      <c r="A491" s="2"/>
      <c r="B491" s="76" t="s">
        <v>494</v>
      </c>
      <c r="C491" s="306"/>
      <c r="D491" s="306">
        <v>6361540.7525200006</v>
      </c>
      <c r="E491" s="306">
        <v>6361540.7525200006</v>
      </c>
      <c r="F491" s="313"/>
      <c r="G491" s="313"/>
      <c r="H491" s="185"/>
      <c r="I491" s="79"/>
      <c r="J491" s="5"/>
      <c r="L491" s="164"/>
    </row>
    <row r="492" spans="1:12" s="80" customFormat="1" ht="12.75" x14ac:dyDescent="0.2">
      <c r="A492" s="2"/>
      <c r="B492" s="73" t="s">
        <v>158</v>
      </c>
      <c r="C492" s="306"/>
      <c r="D492" s="306">
        <v>328365.41000000003</v>
      </c>
      <c r="E492" s="306">
        <v>328365.41000000003</v>
      </c>
      <c r="F492" s="313"/>
      <c r="G492" s="313"/>
      <c r="H492" s="185">
        <v>0.70467235331342959</v>
      </c>
      <c r="I492" s="79"/>
      <c r="J492" s="5"/>
      <c r="L492" s="164"/>
    </row>
    <row r="493" spans="1:12" ht="18" customHeight="1" x14ac:dyDescent="0.2">
      <c r="A493" s="77"/>
      <c r="B493" s="78" t="s">
        <v>297</v>
      </c>
      <c r="C493" s="308">
        <v>32474875.550000034</v>
      </c>
      <c r="D493" s="308">
        <v>449753291.80085897</v>
      </c>
      <c r="E493" s="308">
        <v>482228167.35085905</v>
      </c>
      <c r="F493" s="315"/>
      <c r="G493" s="315">
        <v>2042162.7034100005</v>
      </c>
      <c r="H493" s="186">
        <v>-2.9214290563239986E-2</v>
      </c>
      <c r="I493" s="69"/>
      <c r="K493" s="209" t="b">
        <f>IF(ABS(E493-SUM(E469,E482,E483:E492))&lt;0.001,TRUE,FALSE)</f>
        <v>1</v>
      </c>
    </row>
    <row r="494" spans="1:12" ht="12" customHeight="1" x14ac:dyDescent="0.2">
      <c r="A494" s="2"/>
      <c r="B494" s="76" t="s">
        <v>80</v>
      </c>
      <c r="C494" s="306"/>
      <c r="D494" s="306">
        <v>555461357.35000205</v>
      </c>
      <c r="E494" s="306">
        <v>555461357.35000205</v>
      </c>
      <c r="F494" s="313"/>
      <c r="G494" s="313"/>
      <c r="H494" s="185">
        <v>-2.9436025664511978E-2</v>
      </c>
      <c r="I494" s="69"/>
    </row>
    <row r="495" spans="1:12" ht="12" customHeight="1" x14ac:dyDescent="0.2">
      <c r="A495" s="2"/>
      <c r="B495" s="76" t="s">
        <v>81</v>
      </c>
      <c r="C495" s="306"/>
      <c r="D495" s="306">
        <v>348257760.32000005</v>
      </c>
      <c r="E495" s="306">
        <v>348257760.32000005</v>
      </c>
      <c r="F495" s="313"/>
      <c r="G495" s="313"/>
      <c r="H495" s="185">
        <v>3.2564436904005678E-3</v>
      </c>
      <c r="I495" s="69"/>
    </row>
    <row r="496" spans="1:12" ht="12" customHeight="1" x14ac:dyDescent="0.2">
      <c r="A496" s="2"/>
      <c r="B496" s="76" t="s">
        <v>438</v>
      </c>
      <c r="C496" s="306"/>
      <c r="D496" s="306">
        <v>37666542.509999968</v>
      </c>
      <c r="E496" s="306">
        <v>37666542.509999968</v>
      </c>
      <c r="F496" s="313"/>
      <c r="G496" s="313"/>
      <c r="H496" s="185">
        <v>0.10678490707417554</v>
      </c>
      <c r="I496" s="69"/>
    </row>
    <row r="497" spans="1:12" ht="12" customHeight="1" x14ac:dyDescent="0.2">
      <c r="A497" s="2"/>
      <c r="B497" s="76" t="s">
        <v>78</v>
      </c>
      <c r="C497" s="306"/>
      <c r="D497" s="306">
        <v>73654535.010000005</v>
      </c>
      <c r="E497" s="306">
        <v>73654535.010000005</v>
      </c>
      <c r="F497" s="313"/>
      <c r="G497" s="313"/>
      <c r="H497" s="185">
        <v>-2.1876057432624219E-2</v>
      </c>
      <c r="I497" s="69"/>
    </row>
    <row r="498" spans="1:12" ht="12" customHeight="1" x14ac:dyDescent="0.2">
      <c r="A498" s="2"/>
      <c r="B498" s="76" t="s">
        <v>76</v>
      </c>
      <c r="C498" s="306"/>
      <c r="D498" s="306">
        <v>311026278.56</v>
      </c>
      <c r="E498" s="306">
        <v>311026278.56</v>
      </c>
      <c r="F498" s="313"/>
      <c r="G498" s="313"/>
      <c r="H498" s="185">
        <v>-8.774191403644771E-3</v>
      </c>
      <c r="I498" s="69"/>
    </row>
    <row r="499" spans="1:12" ht="12" customHeight="1" x14ac:dyDescent="0.2">
      <c r="A499" s="2"/>
      <c r="B499" s="76" t="s">
        <v>77</v>
      </c>
      <c r="C499" s="306"/>
      <c r="D499" s="306"/>
      <c r="E499" s="306"/>
      <c r="F499" s="313"/>
      <c r="G499" s="313"/>
      <c r="H499" s="185"/>
      <c r="I499" s="69"/>
      <c r="L499" s="28"/>
    </row>
    <row r="500" spans="1:12" s="28" customFormat="1" ht="18.75" customHeight="1" x14ac:dyDescent="0.2">
      <c r="A500" s="2"/>
      <c r="B500" s="83" t="s">
        <v>277</v>
      </c>
      <c r="C500" s="308"/>
      <c r="D500" s="308">
        <v>1326066473.7500021</v>
      </c>
      <c r="E500" s="308">
        <v>1326066473.7500021</v>
      </c>
      <c r="F500" s="315"/>
      <c r="G500" s="315"/>
      <c r="H500" s="186">
        <v>-1.2276937998663029E-2</v>
      </c>
      <c r="I500" s="70"/>
      <c r="J500" s="5"/>
      <c r="K500" s="209" t="b">
        <f>IF(ABS(E500-SUM(E494:E499))&lt;0.001,TRUE,FALSE)</f>
        <v>1</v>
      </c>
      <c r="L500" s="5"/>
    </row>
    <row r="501" spans="1:12" ht="10.5" customHeight="1" x14ac:dyDescent="0.2">
      <c r="A501" s="54"/>
      <c r="B501" s="52" t="s">
        <v>157</v>
      </c>
      <c r="C501" s="308">
        <v>1136728196.5199964</v>
      </c>
      <c r="D501" s="308">
        <v>4992874308.0334015</v>
      </c>
      <c r="E501" s="308">
        <v>6129602504.5533981</v>
      </c>
      <c r="F501" s="315">
        <v>169561588.24000022</v>
      </c>
      <c r="G501" s="315">
        <v>23746433.783732031</v>
      </c>
      <c r="H501" s="186">
        <v>-2.8391817397049879E-2</v>
      </c>
      <c r="I501" s="69"/>
      <c r="K501" s="209" t="b">
        <f>IF(ABS(E501-SUM(E402,E415,E445:E446,E466,E467,E469,E482,E483:E492,E500))&lt;0.001,TRUE,FALSE)</f>
        <v>1</v>
      </c>
    </row>
    <row r="502" spans="1:12" ht="10.5" customHeight="1" x14ac:dyDescent="0.2">
      <c r="A502" s="2"/>
      <c r="B502" s="167" t="s">
        <v>181</v>
      </c>
      <c r="C502" s="319"/>
      <c r="D502" s="319"/>
      <c r="E502" s="319"/>
      <c r="F502" s="320"/>
      <c r="G502" s="320"/>
      <c r="H502" s="240"/>
      <c r="I502" s="69"/>
      <c r="L502" s="28"/>
    </row>
    <row r="503" spans="1:12" s="28" customFormat="1" x14ac:dyDescent="0.2">
      <c r="A503" s="2"/>
      <c r="B503" s="168" t="s">
        <v>182</v>
      </c>
      <c r="C503" s="321"/>
      <c r="D503" s="321">
        <v>102.68</v>
      </c>
      <c r="E503" s="321">
        <v>102.68</v>
      </c>
      <c r="F503" s="322"/>
      <c r="G503" s="322"/>
      <c r="H503" s="194"/>
      <c r="I503" s="70"/>
      <c r="J503" s="5"/>
    </row>
    <row r="504" spans="1:12" s="28" customFormat="1" ht="12.75" x14ac:dyDescent="0.2">
      <c r="A504" s="54"/>
      <c r="B504" s="212" t="s">
        <v>31</v>
      </c>
      <c r="C504" s="431">
        <v>2128662547.6199944</v>
      </c>
      <c r="D504" s="431">
        <v>6306861639.163373</v>
      </c>
      <c r="E504" s="431">
        <v>8435524186.7833652</v>
      </c>
      <c r="F504" s="432"/>
      <c r="G504" s="432">
        <v>35153505.052211069</v>
      </c>
      <c r="H504" s="433">
        <v>-3.2036921946604568E-2</v>
      </c>
      <c r="I504" s="70"/>
      <c r="J504" s="5"/>
      <c r="K504" s="209" t="b">
        <f>IF(ABS(E504-SUM(E297,E501:E503))&lt;0.001,TRUE,FALSE)</f>
        <v>1</v>
      </c>
    </row>
    <row r="505" spans="1:12" s="28" customFormat="1" x14ac:dyDescent="0.2">
      <c r="A505" s="54"/>
      <c r="B505" s="76" t="s">
        <v>13</v>
      </c>
      <c r="C505" s="440"/>
      <c r="D505" s="441">
        <v>83266495.959999993</v>
      </c>
      <c r="E505" s="441">
        <v>83266495.959999993</v>
      </c>
      <c r="F505" s="442"/>
      <c r="G505" s="442"/>
      <c r="H505" s="430">
        <v>-8.1769596855378546E-2</v>
      </c>
      <c r="I505" s="70"/>
      <c r="J505" s="5"/>
    </row>
    <row r="506" spans="1:12" s="28" customFormat="1" x14ac:dyDescent="0.2">
      <c r="A506" s="54"/>
      <c r="B506" s="76" t="s">
        <v>14</v>
      </c>
      <c r="C506" s="443"/>
      <c r="D506" s="311">
        <v>11422376.800000003</v>
      </c>
      <c r="E506" s="311">
        <v>11422376.800000003</v>
      </c>
      <c r="F506" s="444"/>
      <c r="G506" s="444"/>
      <c r="H506" s="428">
        <v>-3.7063704391283814E-2</v>
      </c>
      <c r="I506" s="70"/>
      <c r="J506" s="5"/>
    </row>
    <row r="507" spans="1:12" s="28" customFormat="1" ht="21.75" customHeight="1" x14ac:dyDescent="0.2">
      <c r="A507" s="54"/>
      <c r="B507" s="229" t="s">
        <v>248</v>
      </c>
      <c r="C507" s="431"/>
      <c r="D507" s="431">
        <v>94688872.75999999</v>
      </c>
      <c r="E507" s="431">
        <v>94688872.75999999</v>
      </c>
      <c r="F507" s="431"/>
      <c r="G507" s="431"/>
      <c r="H507" s="445">
        <v>-7.6598109012724791E-2</v>
      </c>
      <c r="I507" s="70"/>
      <c r="J507" s="5"/>
      <c r="K507" s="209" t="b">
        <f>IF(ABS(E507-SUM(E505:E506))&lt;0.001,TRUE,FALSE)</f>
        <v>1</v>
      </c>
    </row>
    <row r="508" spans="1:12" s="28" customFormat="1" ht="12" x14ac:dyDescent="0.2">
      <c r="A508" s="54"/>
      <c r="B508" s="229" t="s">
        <v>298</v>
      </c>
      <c r="C508" s="431"/>
      <c r="D508" s="431">
        <v>29135.890000000003</v>
      </c>
      <c r="E508" s="431">
        <v>29135.890000000003</v>
      </c>
      <c r="F508" s="431"/>
      <c r="G508" s="431"/>
      <c r="H508" s="445">
        <v>-0.15392712757523819</v>
      </c>
      <c r="I508" s="70"/>
    </row>
    <row r="509" spans="1:12" s="28" customFormat="1" ht="20.25" customHeight="1" x14ac:dyDescent="0.2">
      <c r="A509" s="54"/>
      <c r="B509" s="229" t="s">
        <v>421</v>
      </c>
      <c r="C509" s="229"/>
      <c r="D509" s="323">
        <v>125119.71627</v>
      </c>
      <c r="E509" s="323">
        <v>125119.71627</v>
      </c>
      <c r="F509" s="323"/>
      <c r="G509" s="324"/>
      <c r="H509" s="445">
        <v>-0.6506959012218948</v>
      </c>
      <c r="I509" s="70"/>
    </row>
    <row r="510" spans="1:12" s="28" customFormat="1" ht="12" hidden="1" x14ac:dyDescent="0.2">
      <c r="A510" s="54"/>
      <c r="B510" s="229" t="s">
        <v>495</v>
      </c>
      <c r="C510" s="229"/>
      <c r="D510" s="323"/>
      <c r="E510" s="323"/>
      <c r="F510" s="323"/>
      <c r="G510" s="324"/>
      <c r="H510" s="445"/>
      <c r="I510" s="70"/>
    </row>
    <row r="511" spans="1:12" s="28" customFormat="1" ht="12" x14ac:dyDescent="0.2">
      <c r="A511" s="54"/>
      <c r="B511" s="229" t="s">
        <v>389</v>
      </c>
      <c r="C511" s="229"/>
      <c r="D511" s="323">
        <v>6974.9600000000009</v>
      </c>
      <c r="E511" s="323">
        <v>6974.9600000000009</v>
      </c>
      <c r="F511" s="323"/>
      <c r="G511" s="324"/>
      <c r="H511" s="445">
        <v>9.1493500294979047E-2</v>
      </c>
      <c r="I511" s="70"/>
    </row>
    <row r="512" spans="1:12" s="28" customFormat="1" ht="11.25" customHeight="1" x14ac:dyDescent="0.2">
      <c r="A512" s="54"/>
      <c r="B512" s="265" t="s">
        <v>238</v>
      </c>
      <c r="C512" s="213"/>
      <c r="D512" s="213"/>
      <c r="E512" s="213"/>
      <c r="F512" s="213"/>
      <c r="G512" s="213"/>
      <c r="H512" s="214"/>
      <c r="I512" s="70"/>
      <c r="L512" s="5"/>
    </row>
    <row r="513" spans="1:12" ht="10.5" customHeight="1" x14ac:dyDescent="0.2">
      <c r="A513" s="54"/>
      <c r="B513" s="265" t="s">
        <v>251</v>
      </c>
      <c r="C513" s="213"/>
      <c r="D513" s="213"/>
      <c r="E513" s="213"/>
      <c r="F513" s="213"/>
      <c r="G513" s="213"/>
      <c r="H513" s="214"/>
      <c r="I513" s="69"/>
    </row>
    <row r="514" spans="1:12" ht="7.5" customHeight="1" x14ac:dyDescent="0.2">
      <c r="A514" s="2"/>
      <c r="B514" s="265" t="s">
        <v>376</v>
      </c>
      <c r="C514" s="213"/>
      <c r="D514" s="213"/>
      <c r="E514" s="213"/>
      <c r="F514" s="165"/>
      <c r="G514" s="165"/>
      <c r="H514" s="215"/>
      <c r="I514" s="85"/>
    </row>
    <row r="515" spans="1:12" ht="9.75" customHeight="1" x14ac:dyDescent="0.2">
      <c r="B515" s="265" t="s">
        <v>282</v>
      </c>
      <c r="C515" s="213"/>
      <c r="D515" s="85"/>
      <c r="E515" s="86"/>
      <c r="F515" s="5"/>
      <c r="G515" s="5"/>
      <c r="H515" s="5"/>
      <c r="I515" s="8"/>
    </row>
    <row r="516" spans="1:12" ht="15.75" x14ac:dyDescent="0.25">
      <c r="B516" s="7" t="s">
        <v>288</v>
      </c>
      <c r="C516" s="8"/>
      <c r="D516" s="8"/>
      <c r="E516" s="8"/>
      <c r="F516" s="8"/>
      <c r="G516" s="8"/>
      <c r="H516" s="8"/>
    </row>
    <row r="517" spans="1:12" ht="19.5" customHeight="1" x14ac:dyDescent="0.2">
      <c r="B517" s="9"/>
      <c r="C517" s="10" t="str">
        <f>$C$3</f>
        <v>MOIS DE MARS 2024</v>
      </c>
      <c r="D517" s="11"/>
      <c r="I517" s="15"/>
    </row>
    <row r="518" spans="1:12" ht="12.75" x14ac:dyDescent="0.2">
      <c r="B518" s="12" t="str">
        <f>B423</f>
        <v xml:space="preserve">             I - ASSURANCE MALADIE : DÉPENSES en milliers d'euros</v>
      </c>
      <c r="C518" s="13"/>
      <c r="D518" s="13"/>
      <c r="E518" s="13"/>
      <c r="F518" s="14"/>
      <c r="G518" s="15"/>
      <c r="H518" s="15"/>
      <c r="I518" s="20"/>
    </row>
    <row r="519" spans="1:12" ht="12.75" customHeight="1" x14ac:dyDescent="0.2">
      <c r="B519" s="626"/>
      <c r="C519" s="627"/>
      <c r="D519" s="87"/>
      <c r="E519" s="750" t="s">
        <v>6</v>
      </c>
      <c r="F519" s="339" t="str">
        <f>$H$5</f>
        <v>PCAP</v>
      </c>
      <c r="G519" s="749"/>
      <c r="H519" s="89"/>
      <c r="I519" s="20"/>
    </row>
    <row r="520" spans="1:12" ht="12.75" customHeight="1" x14ac:dyDescent="0.2">
      <c r="B520" s="643" t="s">
        <v>296</v>
      </c>
      <c r="C520" s="753"/>
      <c r="D520" s="90"/>
      <c r="E520" s="301"/>
      <c r="F520" s="239"/>
      <c r="G520" s="199"/>
      <c r="H520" s="90"/>
      <c r="I520" s="20"/>
      <c r="L520" s="95"/>
    </row>
    <row r="521" spans="1:12" ht="20.25" customHeight="1" x14ac:dyDescent="0.2">
      <c r="A521" s="91"/>
      <c r="B521" s="649" t="s">
        <v>295</v>
      </c>
      <c r="C521" s="650"/>
      <c r="D521" s="93"/>
      <c r="E521" s="303"/>
      <c r="F521" s="237"/>
      <c r="G521" s="200"/>
      <c r="H521" s="93"/>
      <c r="I521" s="20"/>
      <c r="L521" s="95"/>
    </row>
    <row r="522" spans="1:12" s="95" customFormat="1" ht="12" customHeight="1" x14ac:dyDescent="0.2">
      <c r="A522" s="6"/>
      <c r="B522" s="647"/>
      <c r="C522" s="648"/>
      <c r="D522" s="90"/>
      <c r="E522" s="301"/>
      <c r="F522" s="239"/>
      <c r="G522" s="199"/>
      <c r="H522" s="90"/>
      <c r="I522" s="94"/>
      <c r="J522" s="104"/>
      <c r="L522" s="5"/>
    </row>
    <row r="523" spans="1:12" ht="12.75" customHeight="1" x14ac:dyDescent="0.2">
      <c r="A523" s="91"/>
      <c r="B523" s="92" t="s">
        <v>294</v>
      </c>
      <c r="C523" s="172"/>
      <c r="D523" s="93"/>
      <c r="E523" s="303">
        <v>7361213867.3816509</v>
      </c>
      <c r="F523" s="237">
        <v>0.25088450165501075</v>
      </c>
      <c r="G523" s="200"/>
      <c r="H523" s="93"/>
      <c r="I523" s="20"/>
      <c r="J523" s="104"/>
      <c r="K523" s="209" t="b">
        <f>IF(ABS(E523-SUM(E524,E529,E541:E542,E545:E550))&lt;0.001,TRUE,FALSE)</f>
        <v>1</v>
      </c>
    </row>
    <row r="524" spans="1:12" ht="18" customHeight="1" x14ac:dyDescent="0.2">
      <c r="B524" s="645" t="s">
        <v>410</v>
      </c>
      <c r="C524" s="646"/>
      <c r="D524" s="90"/>
      <c r="E524" s="303">
        <v>1472354344.8408585</v>
      </c>
      <c r="F524" s="237">
        <v>0.12380919129682022</v>
      </c>
      <c r="G524" s="198"/>
      <c r="H524" s="90"/>
      <c r="I524" s="20"/>
      <c r="J524" s="104"/>
      <c r="K524" s="209" t="b">
        <f>IF(ABS(E524-SUM(E525:E528))&lt;0.001,TRUE,FALSE)</f>
        <v>1</v>
      </c>
    </row>
    <row r="525" spans="1:12" ht="15" customHeight="1" x14ac:dyDescent="0.2">
      <c r="B525" s="639" t="s">
        <v>72</v>
      </c>
      <c r="C525" s="640"/>
      <c r="D525" s="90"/>
      <c r="E525" s="301">
        <v>97293319.344114587</v>
      </c>
      <c r="F525" s="239">
        <v>0.21276195080710014</v>
      </c>
      <c r="G525" s="201"/>
      <c r="H525" s="90"/>
      <c r="I525" s="20"/>
      <c r="J525" s="104"/>
    </row>
    <row r="526" spans="1:12" ht="15" customHeight="1" x14ac:dyDescent="0.2">
      <c r="B526" s="421" t="s">
        <v>404</v>
      </c>
      <c r="C526" s="404"/>
      <c r="D526" s="90"/>
      <c r="E526" s="301">
        <v>1368737018.0546138</v>
      </c>
      <c r="F526" s="239">
        <v>0.11773412800808747</v>
      </c>
      <c r="G526" s="199"/>
      <c r="H526" s="90"/>
      <c r="I526" s="20"/>
      <c r="J526" s="104"/>
    </row>
    <row r="527" spans="1:12" ht="15" customHeight="1" x14ac:dyDescent="0.2">
      <c r="B527" s="421" t="s">
        <v>407</v>
      </c>
      <c r="C527" s="404"/>
      <c r="D527" s="90"/>
      <c r="E527" s="301">
        <v>4831045.4052000018</v>
      </c>
      <c r="F527" s="239">
        <v>0.33841084232896912</v>
      </c>
      <c r="G527" s="199"/>
      <c r="H527" s="90"/>
      <c r="I527" s="20"/>
      <c r="J527" s="104"/>
    </row>
    <row r="528" spans="1:12" ht="15" customHeight="1" x14ac:dyDescent="0.2">
      <c r="B528" s="421" t="s">
        <v>405</v>
      </c>
      <c r="C528" s="404"/>
      <c r="D528" s="90"/>
      <c r="E528" s="301">
        <v>1492962.0369299995</v>
      </c>
      <c r="F528" s="239">
        <v>-0.14592459640318267</v>
      </c>
      <c r="G528" s="199"/>
      <c r="H528" s="90"/>
      <c r="I528" s="20"/>
      <c r="J528" s="104"/>
    </row>
    <row r="529" spans="2:11" ht="15" customHeight="1" x14ac:dyDescent="0.2">
      <c r="B529" s="624" t="s">
        <v>71</v>
      </c>
      <c r="C529" s="625"/>
      <c r="D529" s="90"/>
      <c r="E529" s="303">
        <v>4526280946.1291952</v>
      </c>
      <c r="F529" s="237">
        <v>0.13161816556293848</v>
      </c>
      <c r="G529" s="199"/>
      <c r="H529" s="90"/>
      <c r="I529" s="20"/>
      <c r="J529" s="104"/>
      <c r="K529" s="209" t="b">
        <f>IF(ABS(E529-SUM(E530:E535))&lt;0.001,TRUE,FALSE)</f>
        <v>1</v>
      </c>
    </row>
    <row r="530" spans="2:11" ht="15" customHeight="1" x14ac:dyDescent="0.2">
      <c r="B530" s="639" t="s">
        <v>70</v>
      </c>
      <c r="C530" s="640"/>
      <c r="D530" s="90"/>
      <c r="E530" s="301"/>
      <c r="F530" s="239"/>
      <c r="G530" s="201"/>
      <c r="H530" s="90"/>
      <c r="I530" s="20"/>
      <c r="J530" s="104"/>
    </row>
    <row r="531" spans="2:11" ht="15" customHeight="1" x14ac:dyDescent="0.2">
      <c r="B531" s="639" t="s">
        <v>361</v>
      </c>
      <c r="C531" s="640"/>
      <c r="D531" s="90"/>
      <c r="E531" s="301">
        <v>0</v>
      </c>
      <c r="F531" s="239"/>
      <c r="G531" s="199"/>
      <c r="H531" s="90"/>
      <c r="I531" s="20"/>
      <c r="J531" s="104"/>
    </row>
    <row r="532" spans="2:11" ht="15" customHeight="1" x14ac:dyDescent="0.2">
      <c r="B532" s="641" t="s">
        <v>413</v>
      </c>
      <c r="C532" s="642"/>
      <c r="D532" s="90"/>
      <c r="E532" s="301">
        <v>3484782167.1799998</v>
      </c>
      <c r="F532" s="239">
        <v>0.12654569065427834</v>
      </c>
      <c r="G532" s="199"/>
      <c r="H532" s="90"/>
      <c r="I532" s="20"/>
      <c r="J532" s="104"/>
    </row>
    <row r="533" spans="2:11" ht="15" customHeight="1" x14ac:dyDescent="0.2">
      <c r="B533" s="639" t="s">
        <v>357</v>
      </c>
      <c r="C533" s="640"/>
      <c r="D533" s="90"/>
      <c r="E533" s="301">
        <v>650757295.20999992</v>
      </c>
      <c r="F533" s="239">
        <v>0.21422778405092746</v>
      </c>
      <c r="G533" s="199"/>
      <c r="H533" s="90"/>
      <c r="I533" s="20"/>
      <c r="J533" s="104"/>
    </row>
    <row r="534" spans="2:11" ht="15" customHeight="1" x14ac:dyDescent="0.2">
      <c r="B534" s="639" t="s">
        <v>358</v>
      </c>
      <c r="C534" s="640"/>
      <c r="D534" s="90"/>
      <c r="E534" s="301">
        <v>123672590.74000001</v>
      </c>
      <c r="F534" s="239">
        <v>5.2340546513031105E-2</v>
      </c>
      <c r="G534" s="199"/>
      <c r="H534" s="90"/>
      <c r="I534" s="20"/>
      <c r="J534" s="104"/>
    </row>
    <row r="535" spans="2:11" ht="15" customHeight="1" x14ac:dyDescent="0.2">
      <c r="B535" s="639" t="s">
        <v>359</v>
      </c>
      <c r="C535" s="640"/>
      <c r="D535" s="90"/>
      <c r="E535" s="301">
        <v>267068892.99919501</v>
      </c>
      <c r="F535" s="239">
        <v>5.5475954372380176E-2</v>
      </c>
      <c r="G535" s="199"/>
      <c r="H535" s="90"/>
      <c r="I535" s="20"/>
      <c r="J535" s="104"/>
      <c r="K535" s="209" t="b">
        <f>IF(ABS(E535-SUM(E536:E540))&lt;0.001,TRUE,FALSE)</f>
        <v>1</v>
      </c>
    </row>
    <row r="536" spans="2:11" ht="12.75" customHeight="1" x14ac:dyDescent="0.2">
      <c r="B536" s="607" t="s">
        <v>394</v>
      </c>
      <c r="C536" s="608"/>
      <c r="D536" s="90"/>
      <c r="E536" s="301">
        <v>218418659.80010998</v>
      </c>
      <c r="F536" s="239">
        <v>-5.7621686684539153E-3</v>
      </c>
      <c r="G536" s="199"/>
      <c r="H536" s="90"/>
      <c r="I536" s="20"/>
      <c r="J536" s="104"/>
    </row>
    <row r="537" spans="2:11" ht="15" customHeight="1" x14ac:dyDescent="0.2">
      <c r="B537" s="607" t="s">
        <v>395</v>
      </c>
      <c r="C537" s="608"/>
      <c r="D537" s="90"/>
      <c r="E537" s="301">
        <v>4516078.0792049998</v>
      </c>
      <c r="F537" s="239">
        <v>0.10890059003794716</v>
      </c>
      <c r="G537" s="199"/>
      <c r="H537" s="90"/>
      <c r="I537" s="20"/>
      <c r="J537" s="104"/>
    </row>
    <row r="538" spans="2:11" ht="15" customHeight="1" x14ac:dyDescent="0.2">
      <c r="B538" s="607" t="s">
        <v>396</v>
      </c>
      <c r="C538" s="608"/>
      <c r="D538" s="90"/>
      <c r="E538" s="301">
        <v>7355182.1628599996</v>
      </c>
      <c r="F538" s="239">
        <v>5.9350702479979534E-2</v>
      </c>
      <c r="G538" s="199"/>
      <c r="H538" s="90"/>
      <c r="I538" s="20"/>
      <c r="J538" s="104"/>
    </row>
    <row r="539" spans="2:11" ht="15" customHeight="1" x14ac:dyDescent="0.2">
      <c r="B539" s="607" t="s">
        <v>397</v>
      </c>
      <c r="C539" s="608"/>
      <c r="D539" s="90"/>
      <c r="E539" s="301">
        <v>1956128.6055149995</v>
      </c>
      <c r="F539" s="239">
        <v>0.11685184893329748</v>
      </c>
      <c r="G539" s="199"/>
      <c r="H539" s="90"/>
      <c r="I539" s="20"/>
      <c r="J539" s="104"/>
    </row>
    <row r="540" spans="2:11" ht="15" customHeight="1" x14ac:dyDescent="0.2">
      <c r="B540" s="631" t="s">
        <v>406</v>
      </c>
      <c r="C540" s="632"/>
      <c r="D540" s="90"/>
      <c r="E540" s="301">
        <v>34822844.351505004</v>
      </c>
      <c r="F540" s="239">
        <v>0.69206761494890556</v>
      </c>
      <c r="G540" s="199"/>
      <c r="H540" s="90"/>
      <c r="I540" s="20"/>
      <c r="J540" s="104"/>
    </row>
    <row r="541" spans="2:11" ht="15" customHeight="1" x14ac:dyDescent="0.2">
      <c r="B541" s="624" t="s">
        <v>362</v>
      </c>
      <c r="C541" s="625"/>
      <c r="D541" s="90"/>
      <c r="E541" s="303">
        <v>981822.11</v>
      </c>
      <c r="F541" s="237">
        <v>-5.1857815635827698E-2</v>
      </c>
      <c r="G541" s="199"/>
      <c r="H541" s="90"/>
      <c r="I541" s="20"/>
      <c r="J541" s="104"/>
    </row>
    <row r="542" spans="2:11" ht="26.25" customHeight="1" x14ac:dyDescent="0.2">
      <c r="B542" s="622" t="s">
        <v>363</v>
      </c>
      <c r="C542" s="638"/>
      <c r="D542" s="90"/>
      <c r="E542" s="303">
        <v>1361596754.3015971</v>
      </c>
      <c r="F542" s="237"/>
      <c r="G542" s="199"/>
      <c r="H542" s="90"/>
      <c r="I542" s="20"/>
      <c r="J542" s="104"/>
      <c r="K542" s="209" t="b">
        <f>IF(ABS(E542-SUM(E543:E544))&lt;0.001,TRUE,FALSE)</f>
        <v>1</v>
      </c>
    </row>
    <row r="543" spans="2:11" ht="12.75" x14ac:dyDescent="0.2">
      <c r="B543" s="423" t="s">
        <v>408</v>
      </c>
      <c r="C543" s="405"/>
      <c r="D543" s="90"/>
      <c r="E543" s="301">
        <v>1340932466.8185008</v>
      </c>
      <c r="F543" s="239"/>
      <c r="G543" s="201"/>
      <c r="H543" s="90"/>
      <c r="I543" s="20"/>
      <c r="J543" s="104"/>
    </row>
    <row r="544" spans="2:11" ht="17.25" customHeight="1" x14ac:dyDescent="0.2">
      <c r="B544" s="423" t="s">
        <v>409</v>
      </c>
      <c r="C544" s="405"/>
      <c r="D544" s="90"/>
      <c r="E544" s="301">
        <v>20664287.483096261</v>
      </c>
      <c r="F544" s="239">
        <v>0.89088495828380254</v>
      </c>
      <c r="G544" s="201"/>
      <c r="H544" s="90"/>
      <c r="I544" s="20"/>
      <c r="J544" s="104"/>
    </row>
    <row r="545" spans="1:12" ht="20.100000000000001" customHeight="1" x14ac:dyDescent="0.2">
      <c r="B545" s="622" t="s">
        <v>364</v>
      </c>
      <c r="C545" s="638"/>
      <c r="D545" s="90"/>
      <c r="E545" s="301"/>
      <c r="F545" s="239"/>
      <c r="G545" s="201"/>
      <c r="H545" s="90"/>
      <c r="I545" s="20"/>
      <c r="J545" s="104"/>
      <c r="L545" s="363"/>
    </row>
    <row r="546" spans="1:12" s="363" customFormat="1" ht="21.75" customHeight="1" x14ac:dyDescent="0.2">
      <c r="A546" s="6"/>
      <c r="B546" s="622" t="s">
        <v>365</v>
      </c>
      <c r="C546" s="630"/>
      <c r="D546" s="360"/>
      <c r="E546" s="301"/>
      <c r="F546" s="239"/>
      <c r="G546" s="199"/>
      <c r="H546" s="90"/>
      <c r="I546" s="362"/>
      <c r="J546" s="359"/>
    </row>
    <row r="547" spans="1:12" s="363" customFormat="1" ht="29.25" customHeight="1" x14ac:dyDescent="0.2">
      <c r="A547" s="356"/>
      <c r="B547" s="622" t="s">
        <v>366</v>
      </c>
      <c r="C547" s="630"/>
      <c r="D547" s="360"/>
      <c r="E547" s="301"/>
      <c r="F547" s="239"/>
      <c r="G547" s="361"/>
      <c r="H547" s="360"/>
      <c r="I547" s="362"/>
      <c r="J547" s="359"/>
    </row>
    <row r="548" spans="1:12" s="363" customFormat="1" ht="19.5" customHeight="1" x14ac:dyDescent="0.2">
      <c r="A548" s="356"/>
      <c r="B548" s="622" t="s">
        <v>367</v>
      </c>
      <c r="C548" s="630"/>
      <c r="D548" s="360"/>
      <c r="E548" s="301"/>
      <c r="F548" s="239"/>
      <c r="G548" s="361"/>
      <c r="H548" s="360"/>
      <c r="I548" s="362"/>
      <c r="J548" s="359"/>
    </row>
    <row r="549" spans="1:12" s="363" customFormat="1" ht="18.75" customHeight="1" x14ac:dyDescent="0.2">
      <c r="A549" s="356"/>
      <c r="B549" s="622" t="s">
        <v>368</v>
      </c>
      <c r="C549" s="752"/>
      <c r="D549" s="360"/>
      <c r="E549" s="301"/>
      <c r="F549" s="239"/>
      <c r="G549" s="361"/>
      <c r="H549" s="360"/>
      <c r="I549" s="362"/>
      <c r="J549" s="359"/>
      <c r="L549" s="5"/>
    </row>
    <row r="550" spans="1:12" ht="12.75" customHeight="1" x14ac:dyDescent="0.2">
      <c r="A550" s="356"/>
      <c r="B550" s="622" t="s">
        <v>369</v>
      </c>
      <c r="C550" s="752"/>
      <c r="D550" s="90"/>
      <c r="E550" s="301"/>
      <c r="F550" s="239"/>
      <c r="G550" s="361"/>
      <c r="H550" s="360"/>
      <c r="I550" s="20"/>
      <c r="J550" s="104"/>
      <c r="L550" s="95"/>
    </row>
    <row r="551" spans="1:12" s="95" customFormat="1" ht="16.5" customHeight="1" x14ac:dyDescent="0.2">
      <c r="A551" s="6"/>
      <c r="B551" s="628" t="s">
        <v>66</v>
      </c>
      <c r="C551" s="629"/>
      <c r="D551" s="93"/>
      <c r="E551" s="303">
        <v>283382591.64000201</v>
      </c>
      <c r="F551" s="237">
        <v>-2.4299321305400134E-2</v>
      </c>
      <c r="G551" s="201"/>
      <c r="H551" s="90"/>
      <c r="I551" s="94"/>
      <c r="J551" s="104"/>
    </row>
    <row r="552" spans="1:12" s="95" customFormat="1" ht="16.5" customHeight="1" x14ac:dyDescent="0.2">
      <c r="A552" s="91"/>
      <c r="B552" s="624" t="s">
        <v>375</v>
      </c>
      <c r="C552" s="625"/>
      <c r="D552" s="93"/>
      <c r="E552" s="301">
        <v>279801436.82000297</v>
      </c>
      <c r="F552" s="239">
        <v>-2.5164211189747543E-2</v>
      </c>
      <c r="G552" s="200"/>
      <c r="H552" s="93"/>
      <c r="I552" s="94"/>
      <c r="J552" s="104"/>
      <c r="L552" s="5"/>
    </row>
    <row r="553" spans="1:12" ht="16.5" customHeight="1" x14ac:dyDescent="0.2">
      <c r="A553" s="91"/>
      <c r="B553" s="624" t="s">
        <v>236</v>
      </c>
      <c r="C553" s="625"/>
      <c r="D553" s="90"/>
      <c r="E553" s="301">
        <v>-51317</v>
      </c>
      <c r="F553" s="239">
        <v>-9.4199401602161892E-3</v>
      </c>
      <c r="G553" s="200"/>
      <c r="H553" s="93"/>
      <c r="I553" s="20"/>
      <c r="J553" s="104"/>
    </row>
    <row r="554" spans="1:12" ht="13.5" customHeight="1" x14ac:dyDescent="0.2">
      <c r="B554" s="624" t="s">
        <v>316</v>
      </c>
      <c r="C554" s="625"/>
      <c r="D554" s="90"/>
      <c r="E554" s="301">
        <v>-4536</v>
      </c>
      <c r="F554" s="239">
        <v>-0.18181818181818177</v>
      </c>
      <c r="G554" s="199"/>
      <c r="H554" s="90"/>
      <c r="I554" s="20"/>
      <c r="J554" s="104"/>
      <c r="L554" s="95"/>
    </row>
    <row r="555" spans="1:12" s="95" customFormat="1" ht="16.5" customHeight="1" x14ac:dyDescent="0.2">
      <c r="A555" s="6"/>
      <c r="B555" s="628" t="s">
        <v>67</v>
      </c>
      <c r="C555" s="629"/>
      <c r="D555" s="93"/>
      <c r="E555" s="303">
        <v>36652680.626428761</v>
      </c>
      <c r="F555" s="237">
        <v>-8.3088157163611065E-2</v>
      </c>
      <c r="G555" s="199"/>
      <c r="H555" s="90"/>
      <c r="I555" s="94"/>
      <c r="J555" s="104"/>
      <c r="K555" s="209" t="b">
        <f>IF(ABS(E555-SUM(E556:E557))&lt;0.001,TRUE,FALSE)</f>
        <v>1</v>
      </c>
      <c r="L555" s="5"/>
    </row>
    <row r="556" spans="1:12" ht="18" customHeight="1" x14ac:dyDescent="0.2">
      <c r="A556" s="91"/>
      <c r="B556" s="624" t="s">
        <v>68</v>
      </c>
      <c r="C556" s="625"/>
      <c r="D556" s="90"/>
      <c r="E556" s="301">
        <v>33298264.83547176</v>
      </c>
      <c r="F556" s="239">
        <v>-3.9849472470187441E-2</v>
      </c>
      <c r="G556" s="200"/>
      <c r="H556" s="93"/>
      <c r="I556" s="20"/>
      <c r="J556" s="104"/>
    </row>
    <row r="557" spans="1:12" ht="15" customHeight="1" x14ac:dyDescent="0.2">
      <c r="B557" s="624" t="s">
        <v>69</v>
      </c>
      <c r="C557" s="625"/>
      <c r="D557" s="90"/>
      <c r="E557" s="301">
        <v>3354415.7909570057</v>
      </c>
      <c r="F557" s="239">
        <v>-0.36634964921340007</v>
      </c>
      <c r="G557" s="199"/>
      <c r="H557" s="90"/>
      <c r="I557" s="20"/>
      <c r="J557" s="104"/>
      <c r="L557" s="95"/>
    </row>
    <row r="558" spans="1:12" s="95" customFormat="1" ht="27" customHeight="1" x14ac:dyDescent="0.2">
      <c r="A558" s="6"/>
      <c r="B558" s="633" t="s">
        <v>293</v>
      </c>
      <c r="C558" s="634"/>
      <c r="D558" s="98"/>
      <c r="E558" s="326">
        <v>7681249139.6480818</v>
      </c>
      <c r="F558" s="243">
        <v>0.23587704625752215</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DE MARS 2024</v>
      </c>
      <c r="D560" s="11"/>
      <c r="G560" s="8"/>
      <c r="H560" s="8"/>
    </row>
    <row r="561" spans="1:12" ht="19.5" customHeight="1" x14ac:dyDescent="0.2">
      <c r="B561" s="12" t="str">
        <f>B518</f>
        <v xml:space="preserve">             I - ASSURANCE MALADIE : DÉPENSES en milliers d'euros</v>
      </c>
      <c r="C561" s="13"/>
      <c r="D561" s="13"/>
      <c r="E561" s="13"/>
      <c r="F561" s="14"/>
      <c r="I561" s="5"/>
    </row>
    <row r="562" spans="1:12" ht="12.75" x14ac:dyDescent="0.2">
      <c r="B562" s="626"/>
      <c r="C562" s="627"/>
      <c r="D562" s="87"/>
      <c r="E562" s="750" t="s">
        <v>6</v>
      </c>
      <c r="F562" s="339" t="str">
        <f>$H$5</f>
        <v>PCAP</v>
      </c>
      <c r="G562" s="15"/>
      <c r="H562" s="15"/>
      <c r="I562" s="5"/>
      <c r="L562" s="104"/>
    </row>
    <row r="563" spans="1:12" s="104" customFormat="1" ht="13.5" customHeight="1" x14ac:dyDescent="0.2">
      <c r="A563" s="6"/>
      <c r="B563" s="635" t="s">
        <v>292</v>
      </c>
      <c r="C563" s="636"/>
      <c r="D563" s="637"/>
      <c r="E563" s="101"/>
      <c r="F563" s="176"/>
      <c r="G563" s="89"/>
      <c r="H563" s="20"/>
    </row>
    <row r="564" spans="1:12" s="104" customFormat="1" ht="22.5" customHeight="1" x14ac:dyDescent="0.2">
      <c r="A564" s="6"/>
      <c r="B564" s="604" t="s">
        <v>291</v>
      </c>
      <c r="C564" s="605"/>
      <c r="D564" s="606"/>
      <c r="E564" s="327">
        <v>689898270.1523788</v>
      </c>
      <c r="F564" s="177">
        <v>1.8816793315772351E-3</v>
      </c>
      <c r="G564" s="102"/>
      <c r="H564" s="103"/>
      <c r="K564" s="209" t="b">
        <f>IF(ABS(E564-SUM(E565,E579,E587:E588,E592))&lt;0.001,TRUE,FALSE)</f>
        <v>1</v>
      </c>
    </row>
    <row r="565" spans="1:12" s="104" customFormat="1" ht="15" customHeight="1" x14ac:dyDescent="0.2">
      <c r="A565" s="24"/>
      <c r="B565" s="595" t="s">
        <v>183</v>
      </c>
      <c r="C565" s="596"/>
      <c r="D565" s="600"/>
      <c r="E565" s="327">
        <v>577935188.48081779</v>
      </c>
      <c r="F565" s="177">
        <v>2.1107321051143657E-2</v>
      </c>
      <c r="G565" s="105"/>
      <c r="H565" s="107"/>
      <c r="K565" s="209" t="b">
        <f>IF(ABS(E565-SUM(E566:E578))&lt;0.001,TRUE,FALSE)</f>
        <v>1</v>
      </c>
    </row>
    <row r="566" spans="1:12" s="104" customFormat="1" ht="15.75" customHeight="1" x14ac:dyDescent="0.2">
      <c r="A566" s="6"/>
      <c r="B566" s="601" t="s">
        <v>53</v>
      </c>
      <c r="C566" s="602"/>
      <c r="D566" s="603"/>
      <c r="E566" s="328">
        <v>409787393.1900003</v>
      </c>
      <c r="F566" s="174">
        <v>-6.4107702635475272E-3</v>
      </c>
      <c r="G566" s="109"/>
      <c r="H566" s="106"/>
    </row>
    <row r="567" spans="1:12" s="104" customFormat="1" ht="15.75" customHeight="1" x14ac:dyDescent="0.2">
      <c r="A567" s="6"/>
      <c r="B567" s="169" t="s">
        <v>360</v>
      </c>
      <c r="C567" s="383"/>
      <c r="D567" s="384"/>
      <c r="E567" s="328">
        <v>-2177146.4709610008</v>
      </c>
      <c r="F567" s="174">
        <v>-0.10738158674087817</v>
      </c>
      <c r="G567" s="109"/>
      <c r="H567" s="106"/>
    </row>
    <row r="568" spans="1:12" s="104" customFormat="1" ht="12.75" x14ac:dyDescent="0.2">
      <c r="A568" s="6"/>
      <c r="B568" s="601" t="s">
        <v>428</v>
      </c>
      <c r="C568" s="602"/>
      <c r="D568" s="603"/>
      <c r="E568" s="328">
        <v>25459010.479999948</v>
      </c>
      <c r="F568" s="174">
        <v>-8.6935669399361704E-3</v>
      </c>
      <c r="G568" s="109"/>
      <c r="H568" s="106"/>
    </row>
    <row r="569" spans="1:12" s="104" customFormat="1" ht="40.5" customHeight="1" x14ac:dyDescent="0.2">
      <c r="A569" s="6"/>
      <c r="B569" s="601" t="s">
        <v>54</v>
      </c>
      <c r="C569" s="602"/>
      <c r="D569" s="603"/>
      <c r="E569" s="328">
        <v>1553676.9200000004</v>
      </c>
      <c r="F569" s="174">
        <v>-8.0118673736289558E-2</v>
      </c>
      <c r="G569" s="109"/>
      <c r="H569" s="106"/>
    </row>
    <row r="570" spans="1:12" s="104" customFormat="1" ht="15" customHeight="1" x14ac:dyDescent="0.2">
      <c r="A570" s="6"/>
      <c r="B570" s="601" t="s">
        <v>497</v>
      </c>
      <c r="C570" s="602"/>
      <c r="D570" s="603"/>
      <c r="E570" s="328">
        <v>3425544.5999999996</v>
      </c>
      <c r="F570" s="174">
        <v>-1.0992609778559093E-2</v>
      </c>
      <c r="G570" s="109"/>
      <c r="H570" s="106"/>
    </row>
    <row r="571" spans="1:12" s="104" customFormat="1" ht="15" customHeight="1" x14ac:dyDescent="0.2">
      <c r="A571" s="6"/>
      <c r="B571" s="601" t="s">
        <v>302</v>
      </c>
      <c r="C571" s="602"/>
      <c r="D571" s="603"/>
      <c r="E571" s="328">
        <v>370.4</v>
      </c>
      <c r="F571" s="174">
        <v>0.11281357969055072</v>
      </c>
      <c r="G571" s="109"/>
      <c r="H571" s="106"/>
    </row>
    <row r="572" spans="1:12" s="104" customFormat="1" ht="12.75" x14ac:dyDescent="0.2">
      <c r="A572" s="6"/>
      <c r="B572" s="169" t="s">
        <v>184</v>
      </c>
      <c r="C572" s="170"/>
      <c r="D572" s="171"/>
      <c r="E572" s="328">
        <v>61714260.709999949</v>
      </c>
      <c r="F572" s="174">
        <v>0.17104923806613415</v>
      </c>
      <c r="G572" s="109"/>
      <c r="H572" s="106"/>
    </row>
    <row r="573" spans="1:12" s="104" customFormat="1" ht="12.75" x14ac:dyDescent="0.2">
      <c r="A573" s="6"/>
      <c r="B573" s="395" t="s">
        <v>373</v>
      </c>
      <c r="C573" s="170"/>
      <c r="D573" s="171"/>
      <c r="E573" s="328">
        <v>63387120.889999956</v>
      </c>
      <c r="F573" s="174">
        <v>0.12748080718875654</v>
      </c>
      <c r="G573" s="109"/>
      <c r="H573" s="110"/>
    </row>
    <row r="574" spans="1:12" s="104" customFormat="1" ht="12.75" x14ac:dyDescent="0.2">
      <c r="A574" s="6"/>
      <c r="B574" s="169" t="s">
        <v>185</v>
      </c>
      <c r="C574" s="170"/>
      <c r="D574" s="171"/>
      <c r="E574" s="328">
        <v>53632.444463000058</v>
      </c>
      <c r="F574" s="174">
        <v>-0.35481129204160811</v>
      </c>
      <c r="G574" s="109"/>
      <c r="H574" s="110"/>
    </row>
    <row r="575" spans="1:12" s="104" customFormat="1" ht="24" customHeight="1" x14ac:dyDescent="0.2">
      <c r="A575" s="6"/>
      <c r="B575" s="601" t="s">
        <v>186</v>
      </c>
      <c r="C575" s="602"/>
      <c r="D575" s="603"/>
      <c r="E575" s="328">
        <v>14456793.497163886</v>
      </c>
      <c r="F575" s="174">
        <v>-7.1102223990801905E-2</v>
      </c>
      <c r="G575" s="109"/>
      <c r="H575" s="110"/>
    </row>
    <row r="576" spans="1:12" s="104" customFormat="1" ht="12.75" x14ac:dyDescent="0.2">
      <c r="A576" s="6"/>
      <c r="B576" s="601" t="s">
        <v>187</v>
      </c>
      <c r="C576" s="602"/>
      <c r="D576" s="603"/>
      <c r="E576" s="328"/>
      <c r="F576" s="174"/>
      <c r="G576" s="109"/>
      <c r="H576" s="110"/>
    </row>
    <row r="577" spans="1:11" s="104" customFormat="1" ht="12.75" x14ac:dyDescent="0.2">
      <c r="A577" s="6"/>
      <c r="B577" s="601" t="s">
        <v>188</v>
      </c>
      <c r="C577" s="602"/>
      <c r="D577" s="603"/>
      <c r="E577" s="328">
        <v>44879.820151888205</v>
      </c>
      <c r="F577" s="174">
        <v>-0.26188447536779724</v>
      </c>
      <c r="G577" s="109"/>
      <c r="H577" s="106"/>
    </row>
    <row r="578" spans="1:11" s="104" customFormat="1" ht="12.75" x14ac:dyDescent="0.2">
      <c r="A578" s="6"/>
      <c r="B578" s="601" t="s">
        <v>378</v>
      </c>
      <c r="C578" s="602"/>
      <c r="D578" s="603"/>
      <c r="E578" s="328">
        <v>229652</v>
      </c>
      <c r="F578" s="174">
        <v>0.39378159726647599</v>
      </c>
      <c r="G578" s="109"/>
      <c r="H578" s="106"/>
    </row>
    <row r="579" spans="1:11" s="104" customFormat="1" ht="21" customHeight="1" x14ac:dyDescent="0.2">
      <c r="A579" s="6"/>
      <c r="B579" s="595" t="s">
        <v>55</v>
      </c>
      <c r="C579" s="596"/>
      <c r="D579" s="600"/>
      <c r="E579" s="327">
        <v>22301665.151560996</v>
      </c>
      <c r="F579" s="177">
        <v>-5.0130205907524594E-2</v>
      </c>
      <c r="G579" s="109"/>
      <c r="H579" s="106"/>
      <c r="K579" s="209" t="b">
        <f>IF(ABS(E579-SUM(E580,E583,E586))&lt;0.001,TRUE,FALSE)</f>
        <v>1</v>
      </c>
    </row>
    <row r="580" spans="1:11" s="104" customFormat="1" ht="18" customHeight="1" x14ac:dyDescent="0.2">
      <c r="A580" s="6"/>
      <c r="B580" s="619" t="s">
        <v>56</v>
      </c>
      <c r="C580" s="620"/>
      <c r="D580" s="621"/>
      <c r="E580" s="328">
        <v>13039084.410770994</v>
      </c>
      <c r="F580" s="174">
        <v>-0.1237334675924493</v>
      </c>
      <c r="G580" s="108"/>
      <c r="H580" s="106"/>
      <c r="K580" s="209" t="b">
        <f>IF(ABS(E580-SUM(E581:E582))&lt;0.001,TRUE,FALSE)</f>
        <v>1</v>
      </c>
    </row>
    <row r="581" spans="1:11" s="104" customFormat="1" ht="15" customHeight="1" x14ac:dyDescent="0.2">
      <c r="A581" s="6"/>
      <c r="B581" s="601" t="s">
        <v>57</v>
      </c>
      <c r="C581" s="602"/>
      <c r="D581" s="603"/>
      <c r="E581" s="328">
        <v>301813.12999999861</v>
      </c>
      <c r="F581" s="174">
        <v>-0.17088131646671001</v>
      </c>
      <c r="G581" s="109"/>
      <c r="H581" s="106"/>
    </row>
    <row r="582" spans="1:11" s="104" customFormat="1" ht="15" customHeight="1" x14ac:dyDescent="0.2">
      <c r="A582" s="6"/>
      <c r="B582" s="601" t="s">
        <v>58</v>
      </c>
      <c r="C582" s="602"/>
      <c r="D582" s="603"/>
      <c r="E582" s="328">
        <v>12737271.280770997</v>
      </c>
      <c r="F582" s="174">
        <v>-0.12255116480490424</v>
      </c>
      <c r="G582" s="109"/>
      <c r="H582" s="111"/>
    </row>
    <row r="583" spans="1:11" s="104" customFormat="1" ht="18" customHeight="1" x14ac:dyDescent="0.2">
      <c r="A583" s="24"/>
      <c r="B583" s="619" t="s">
        <v>379</v>
      </c>
      <c r="C583" s="620"/>
      <c r="D583" s="621"/>
      <c r="E583" s="328">
        <v>9262580.7407900039</v>
      </c>
      <c r="F583" s="174">
        <v>7.7246833921947644E-2</v>
      </c>
      <c r="G583" s="109"/>
      <c r="H583" s="112"/>
      <c r="K583" s="209" t="b">
        <f>IF(ABS(E583-SUM(E584:E585))&lt;0.001,TRUE,FALSE)</f>
        <v>1</v>
      </c>
    </row>
    <row r="584" spans="1:11" s="104" customFormat="1" ht="15" customHeight="1" x14ac:dyDescent="0.2">
      <c r="A584" s="24"/>
      <c r="B584" s="601" t="s">
        <v>372</v>
      </c>
      <c r="C584" s="602"/>
      <c r="D584" s="603"/>
      <c r="E584" s="328"/>
      <c r="F584" s="174"/>
      <c r="G584" s="109"/>
      <c r="H584" s="107"/>
    </row>
    <row r="585" spans="1:11" s="104" customFormat="1" ht="15" customHeight="1" x14ac:dyDescent="0.2">
      <c r="A585" s="6"/>
      <c r="B585" s="601" t="s">
        <v>434</v>
      </c>
      <c r="C585" s="602"/>
      <c r="D585" s="603"/>
      <c r="E585" s="328">
        <v>9262580.7407900039</v>
      </c>
      <c r="F585" s="174">
        <v>7.7246833921947644E-2</v>
      </c>
      <c r="G585" s="109"/>
      <c r="H585" s="106"/>
    </row>
    <row r="586" spans="1:11" s="104" customFormat="1" ht="15" customHeight="1" x14ac:dyDescent="0.2">
      <c r="A586" s="6"/>
      <c r="B586" s="619" t="s">
        <v>180</v>
      </c>
      <c r="C586" s="620"/>
      <c r="D586" s="621"/>
      <c r="E586" s="328"/>
      <c r="F586" s="174"/>
      <c r="G586" s="109"/>
      <c r="H586" s="111"/>
    </row>
    <row r="587" spans="1:11" s="104" customFormat="1" ht="18" customHeight="1" x14ac:dyDescent="0.2">
      <c r="A587" s="6"/>
      <c r="B587" s="595" t="s">
        <v>189</v>
      </c>
      <c r="C587" s="596"/>
      <c r="D587" s="600"/>
      <c r="E587" s="327">
        <v>53138984.570000157</v>
      </c>
      <c r="F587" s="177">
        <v>-0.10646531859932207</v>
      </c>
      <c r="G587" s="109"/>
      <c r="H587" s="111"/>
    </row>
    <row r="588" spans="1:11" s="104" customFormat="1" ht="26.25" customHeight="1" x14ac:dyDescent="0.2">
      <c r="A588" s="24"/>
      <c r="B588" s="595" t="s">
        <v>190</v>
      </c>
      <c r="C588" s="596"/>
      <c r="D588" s="600"/>
      <c r="E588" s="327">
        <v>41642080.510000028</v>
      </c>
      <c r="F588" s="177">
        <v>-7.4065252719040853E-2</v>
      </c>
      <c r="G588" s="109"/>
      <c r="H588" s="107"/>
      <c r="K588" s="209" t="b">
        <f>IF(ABS(E588-SUM(E589:E591))&lt;0.001,TRUE,FALSE)</f>
        <v>1</v>
      </c>
    </row>
    <row r="589" spans="1:11" s="104" customFormat="1" ht="17.25" customHeight="1" x14ac:dyDescent="0.2">
      <c r="A589" s="6"/>
      <c r="B589" s="601" t="s">
        <v>191</v>
      </c>
      <c r="C589" s="602"/>
      <c r="D589" s="603"/>
      <c r="E589" s="328">
        <v>35608477.68000003</v>
      </c>
      <c r="F589" s="174">
        <v>-7.8990842397760108E-2</v>
      </c>
      <c r="G589" s="109"/>
      <c r="H589" s="106"/>
    </row>
    <row r="590" spans="1:11" s="104" customFormat="1" ht="17.25" customHeight="1" x14ac:dyDescent="0.2">
      <c r="A590" s="6"/>
      <c r="B590" s="601" t="s">
        <v>392</v>
      </c>
      <c r="C590" s="602"/>
      <c r="D590" s="603"/>
      <c r="E590" s="328">
        <v>44516.389999999978</v>
      </c>
      <c r="F590" s="174">
        <v>-0.20571606078870275</v>
      </c>
      <c r="G590" s="109"/>
      <c r="H590" s="106"/>
    </row>
    <row r="591" spans="1:11" s="104" customFormat="1" ht="17.25" customHeight="1" x14ac:dyDescent="0.2">
      <c r="A591" s="6"/>
      <c r="B591" s="422" t="s">
        <v>393</v>
      </c>
      <c r="C591" s="383"/>
      <c r="D591" s="384"/>
      <c r="E591" s="328">
        <v>5989086.4399999995</v>
      </c>
      <c r="F591" s="174">
        <v>-4.2437875708203565E-2</v>
      </c>
      <c r="G591" s="109"/>
      <c r="H591" s="106"/>
    </row>
    <row r="592" spans="1:11" s="104" customFormat="1" ht="13.5" customHeight="1" x14ac:dyDescent="0.2">
      <c r="A592" s="6"/>
      <c r="B592" s="595" t="s">
        <v>82</v>
      </c>
      <c r="C592" s="609"/>
      <c r="D592" s="610"/>
      <c r="E592" s="327">
        <v>-5119648.5600000005</v>
      </c>
      <c r="F592" s="177">
        <v>-3.5548040351521593E-2</v>
      </c>
      <c r="G592" s="109"/>
      <c r="H592" s="106"/>
    </row>
    <row r="593" spans="1:12" s="104" customFormat="1" ht="32.25" customHeight="1" x14ac:dyDescent="0.2">
      <c r="A593" s="6"/>
      <c r="B593" s="604" t="s">
        <v>60</v>
      </c>
      <c r="C593" s="605"/>
      <c r="D593" s="606"/>
      <c r="E593" s="327">
        <v>48502058.945048995</v>
      </c>
      <c r="F593" s="177">
        <v>-0.56286422339380771</v>
      </c>
      <c r="G593" s="102"/>
      <c r="H593" s="106"/>
      <c r="K593" s="209" t="b">
        <f>IF(ABS(E593-SUM(E594:E596))&lt;0.001,TRUE,FALSE)</f>
        <v>1</v>
      </c>
    </row>
    <row r="594" spans="1:12" s="104" customFormat="1" ht="12.75" customHeight="1" x14ac:dyDescent="0.2">
      <c r="A594" s="24"/>
      <c r="B594" s="681" t="s">
        <v>390</v>
      </c>
      <c r="C594" s="602"/>
      <c r="D594" s="603"/>
      <c r="E594" s="328">
        <v>28154237.985377003</v>
      </c>
      <c r="F594" s="174">
        <v>-0.68053911611150752</v>
      </c>
      <c r="G594" s="105"/>
      <c r="H594" s="107"/>
    </row>
    <row r="595" spans="1:12" s="104" customFormat="1" ht="12.75" customHeight="1" x14ac:dyDescent="0.2">
      <c r="A595" s="24"/>
      <c r="B595" s="681" t="s">
        <v>391</v>
      </c>
      <c r="C595" s="602"/>
      <c r="D595" s="603"/>
      <c r="E595" s="328">
        <v>20347820.959671993</v>
      </c>
      <c r="F595" s="174">
        <v>-0.10848034494795833</v>
      </c>
      <c r="G595" s="105"/>
      <c r="H595" s="107"/>
    </row>
    <row r="596" spans="1:12" s="104" customFormat="1" ht="12.75" customHeight="1" x14ac:dyDescent="0.2">
      <c r="A596" s="24"/>
      <c r="B596" s="681" t="s">
        <v>462</v>
      </c>
      <c r="C596" s="602"/>
      <c r="D596" s="603"/>
      <c r="E596" s="328"/>
      <c r="F596" s="174"/>
      <c r="G596" s="105"/>
      <c r="H596" s="107"/>
    </row>
    <row r="597" spans="1:12" s="104" customFormat="1" ht="17.25" hidden="1" customHeight="1" x14ac:dyDescent="0.2">
      <c r="A597" s="24"/>
      <c r="B597" s="604"/>
      <c r="C597" s="605"/>
      <c r="D597" s="606"/>
      <c r="E597" s="327"/>
      <c r="F597" s="177"/>
      <c r="G597" s="105"/>
      <c r="H597" s="107"/>
      <c r="L597" s="359"/>
    </row>
    <row r="598" spans="1:12" s="359" customFormat="1" ht="29.25" customHeight="1" x14ac:dyDescent="0.2">
      <c r="A598" s="6"/>
      <c r="B598" s="604" t="s">
        <v>481</v>
      </c>
      <c r="C598" s="605"/>
      <c r="D598" s="606"/>
      <c r="E598" s="328"/>
      <c r="F598" s="328"/>
      <c r="G598" s="109"/>
      <c r="H598" s="106"/>
    </row>
    <row r="599" spans="1:12" s="359" customFormat="1" ht="25.5" customHeight="1" x14ac:dyDescent="0.2">
      <c r="A599" s="356"/>
      <c r="B599" s="604" t="s">
        <v>482</v>
      </c>
      <c r="C599" s="611"/>
      <c r="D599" s="612"/>
      <c r="E599" s="328"/>
      <c r="F599" s="174"/>
      <c r="G599" s="357"/>
      <c r="H599" s="358"/>
    </row>
    <row r="600" spans="1:12" s="359" customFormat="1" ht="24.75" customHeight="1" x14ac:dyDescent="0.2">
      <c r="A600" s="356"/>
      <c r="B600" s="604" t="s">
        <v>342</v>
      </c>
      <c r="C600" s="611"/>
      <c r="D600" s="612"/>
      <c r="E600" s="327">
        <v>200860432.05677423</v>
      </c>
      <c r="F600" s="177">
        <v>-0.19145453393052991</v>
      </c>
      <c r="G600" s="357"/>
      <c r="H600" s="358"/>
      <c r="K600" s="209" t="b">
        <f>IF(ABS(E600-SUM(E601,E610))&lt;0.001,TRUE,FALSE)</f>
        <v>1</v>
      </c>
    </row>
    <row r="601" spans="1:12" s="359" customFormat="1" ht="21" customHeight="1" x14ac:dyDescent="0.2">
      <c r="A601" s="356"/>
      <c r="B601" s="595" t="s">
        <v>61</v>
      </c>
      <c r="C601" s="596"/>
      <c r="D601" s="600"/>
      <c r="E601" s="327">
        <v>69549061.756736442</v>
      </c>
      <c r="F601" s="177">
        <v>-0.11613956023942951</v>
      </c>
      <c r="G601" s="357"/>
      <c r="H601" s="358"/>
      <c r="K601" s="209" t="b">
        <f>IF(ABS(E601-SUM(E602:E609))&lt;0.001,TRUE,FALSE)</f>
        <v>1</v>
      </c>
      <c r="L601" s="104"/>
    </row>
    <row r="602" spans="1:12" s="104" customFormat="1" ht="18.75" customHeight="1" x14ac:dyDescent="0.2">
      <c r="A602" s="6"/>
      <c r="B602" s="601" t="s">
        <v>471</v>
      </c>
      <c r="C602" s="602"/>
      <c r="D602" s="603"/>
      <c r="E602" s="328">
        <v>-847.93012950784203</v>
      </c>
      <c r="F602" s="174"/>
      <c r="G602" s="105"/>
      <c r="H602" s="106"/>
    </row>
    <row r="603" spans="1:12" s="104" customFormat="1" ht="18.75" customHeight="1" x14ac:dyDescent="0.2">
      <c r="A603" s="6"/>
      <c r="B603" s="601" t="s">
        <v>473</v>
      </c>
      <c r="C603" s="602"/>
      <c r="D603" s="603"/>
      <c r="E603" s="328">
        <v>68884161.246177003</v>
      </c>
      <c r="F603" s="174">
        <v>-0.1268969352459165</v>
      </c>
      <c r="G603" s="105"/>
      <c r="H603" s="106"/>
    </row>
    <row r="604" spans="1:12" s="104" customFormat="1" ht="18.75" customHeight="1" x14ac:dyDescent="0.2">
      <c r="A604" s="6"/>
      <c r="B604" s="601" t="s">
        <v>430</v>
      </c>
      <c r="C604" s="602"/>
      <c r="D604" s="603"/>
      <c r="E604" s="328"/>
      <c r="F604" s="174"/>
      <c r="G604" s="105"/>
      <c r="H604" s="106"/>
    </row>
    <row r="605" spans="1:12" s="104" customFormat="1" ht="15" customHeight="1" x14ac:dyDescent="0.2">
      <c r="A605" s="6"/>
      <c r="B605" s="601" t="s">
        <v>469</v>
      </c>
      <c r="C605" s="602"/>
      <c r="D605" s="603"/>
      <c r="E605" s="328">
        <v>-21.07</v>
      </c>
      <c r="F605" s="174"/>
      <c r="G605" s="108"/>
      <c r="H605" s="106"/>
    </row>
    <row r="606" spans="1:12" s="104" customFormat="1" ht="12.75" customHeight="1" x14ac:dyDescent="0.2">
      <c r="A606" s="6"/>
      <c r="B606" s="601" t="s">
        <v>399</v>
      </c>
      <c r="C606" s="602"/>
      <c r="D606" s="603"/>
      <c r="E606" s="328"/>
      <c r="F606" s="174"/>
      <c r="G606" s="109"/>
      <c r="H606" s="106"/>
    </row>
    <row r="607" spans="1:12" s="104" customFormat="1" ht="12.75" customHeight="1" x14ac:dyDescent="0.2">
      <c r="A607" s="6"/>
      <c r="B607" s="601" t="s">
        <v>400</v>
      </c>
      <c r="C607" s="602"/>
      <c r="D607" s="603"/>
      <c r="E607" s="328"/>
      <c r="F607" s="174"/>
      <c r="G607" s="109"/>
      <c r="H607" s="106"/>
    </row>
    <row r="608" spans="1:12" s="104" customFormat="1" ht="12.75" customHeight="1" x14ac:dyDescent="0.2">
      <c r="A608" s="6"/>
      <c r="B608" s="681" t="s">
        <v>443</v>
      </c>
      <c r="C608" s="602"/>
      <c r="D608" s="603"/>
      <c r="E608" s="328">
        <v>632602.31068899995</v>
      </c>
      <c r="F608" s="174"/>
      <c r="G608" s="109"/>
      <c r="H608" s="106"/>
    </row>
    <row r="609" spans="1:12" s="104" customFormat="1" ht="12.75" customHeight="1" x14ac:dyDescent="0.2">
      <c r="A609" s="6"/>
      <c r="B609" s="681" t="s">
        <v>401</v>
      </c>
      <c r="C609" s="602"/>
      <c r="D609" s="603"/>
      <c r="E609" s="328">
        <v>33167.199999999997</v>
      </c>
      <c r="F609" s="174">
        <v>0.1360221346072108</v>
      </c>
      <c r="G609" s="102"/>
      <c r="H609" s="106"/>
    </row>
    <row r="610" spans="1:12" s="104" customFormat="1" ht="11.25" customHeight="1" x14ac:dyDescent="0.2">
      <c r="A610" s="6"/>
      <c r="B610" s="595" t="s">
        <v>62</v>
      </c>
      <c r="C610" s="596"/>
      <c r="D610" s="600"/>
      <c r="E610" s="327">
        <v>131311370.30003779</v>
      </c>
      <c r="F610" s="177">
        <v>-0.22637015645232117</v>
      </c>
      <c r="G610" s="102"/>
      <c r="H610" s="106"/>
      <c r="K610" s="209" t="b">
        <f>IF(ABS(E610-SUM(E611:E619))&lt;0.001,TRUE,FALSE)</f>
        <v>1</v>
      </c>
    </row>
    <row r="611" spans="1:12" s="104" customFormat="1" ht="15" customHeight="1" x14ac:dyDescent="0.2">
      <c r="A611" s="6"/>
      <c r="B611" s="601" t="s">
        <v>470</v>
      </c>
      <c r="C611" s="602"/>
      <c r="D611" s="603"/>
      <c r="E611" s="328">
        <v>43635058.076458767</v>
      </c>
      <c r="F611" s="174">
        <v>-0.70557157748191712</v>
      </c>
      <c r="G611" s="108"/>
      <c r="H611" s="113"/>
    </row>
    <row r="612" spans="1:12" s="104" customFormat="1" ht="15" customHeight="1" x14ac:dyDescent="0.2">
      <c r="A612" s="6"/>
      <c r="B612" s="601" t="s">
        <v>474</v>
      </c>
      <c r="C612" s="602"/>
      <c r="D612" s="603"/>
      <c r="E612" s="328">
        <v>85035412.460336968</v>
      </c>
      <c r="F612" s="174"/>
      <c r="G612" s="108"/>
      <c r="H612" s="113"/>
    </row>
    <row r="613" spans="1:12" s="104" customFormat="1" ht="15" customHeight="1" x14ac:dyDescent="0.2">
      <c r="A613" s="6"/>
      <c r="B613" s="601" t="s">
        <v>402</v>
      </c>
      <c r="C613" s="602"/>
      <c r="D613" s="603"/>
      <c r="E613" s="328">
        <v>309293.29999999987</v>
      </c>
      <c r="F613" s="174">
        <v>-0.98233715009005018</v>
      </c>
      <c r="G613" s="108"/>
      <c r="H613" s="113"/>
    </row>
    <row r="614" spans="1:12" s="104" customFormat="1" ht="12.75" customHeight="1" x14ac:dyDescent="0.2">
      <c r="A614" s="6"/>
      <c r="B614" s="601" t="s">
        <v>469</v>
      </c>
      <c r="C614" s="602"/>
      <c r="D614" s="603"/>
      <c r="E614" s="328">
        <v>159408.16999999995</v>
      </c>
      <c r="F614" s="174">
        <v>-0.88365932742072739</v>
      </c>
      <c r="G614" s="109"/>
      <c r="H614" s="113"/>
    </row>
    <row r="615" spans="1:12" s="104" customFormat="1" ht="12.75" customHeight="1" x14ac:dyDescent="0.2">
      <c r="A615" s="6"/>
      <c r="B615" s="601" t="s">
        <v>472</v>
      </c>
      <c r="C615" s="602"/>
      <c r="D615" s="603"/>
      <c r="E615" s="328">
        <v>736692.51000000013</v>
      </c>
      <c r="F615" s="174"/>
      <c r="G615" s="109"/>
      <c r="H615" s="113"/>
    </row>
    <row r="616" spans="1:12" s="104" customFormat="1" ht="12.75" customHeight="1" x14ac:dyDescent="0.2">
      <c r="A616" s="6"/>
      <c r="B616" s="601" t="s">
        <v>399</v>
      </c>
      <c r="C616" s="602"/>
      <c r="D616" s="603"/>
      <c r="E616" s="328">
        <v>-1245187.8547</v>
      </c>
      <c r="F616" s="174">
        <v>-0.1023927792352689</v>
      </c>
      <c r="G616" s="109"/>
      <c r="H616" s="113"/>
    </row>
    <row r="617" spans="1:12" s="104" customFormat="1" ht="12.75" customHeight="1" x14ac:dyDescent="0.2">
      <c r="A617" s="6"/>
      <c r="B617" s="601" t="s">
        <v>400</v>
      </c>
      <c r="C617" s="602"/>
      <c r="D617" s="603"/>
      <c r="E617" s="328">
        <v>-456</v>
      </c>
      <c r="F617" s="174">
        <v>-0.97997892518440466</v>
      </c>
      <c r="G617" s="109"/>
      <c r="H617" s="113"/>
      <c r="L617" s="457"/>
    </row>
    <row r="618" spans="1:12" s="457" customFormat="1" ht="12.75" customHeight="1" x14ac:dyDescent="0.2">
      <c r="A618" s="6"/>
      <c r="B618" s="587" t="s">
        <v>425</v>
      </c>
      <c r="C618" s="588"/>
      <c r="D618" s="589"/>
      <c r="E618" s="453">
        <v>2078378.2579420002</v>
      </c>
      <c r="F618" s="454">
        <v>0.16466728090280958</v>
      </c>
      <c r="G618" s="109"/>
      <c r="H618" s="113"/>
      <c r="K618" s="104"/>
    </row>
    <row r="619" spans="1:12" s="457" customFormat="1" ht="12.75" customHeight="1" x14ac:dyDescent="0.2">
      <c r="A619" s="452"/>
      <c r="B619" s="681" t="s">
        <v>403</v>
      </c>
      <c r="C619" s="602"/>
      <c r="D619" s="603"/>
      <c r="E619" s="453">
        <v>602771.37999999942</v>
      </c>
      <c r="F619" s="454">
        <v>-0.73514460549869032</v>
      </c>
      <c r="G619" s="455"/>
      <c r="H619" s="456"/>
    </row>
    <row r="620" spans="1:12" s="457" customFormat="1" ht="21" customHeight="1" x14ac:dyDescent="0.2">
      <c r="A620" s="452"/>
      <c r="B620" s="604" t="s">
        <v>343</v>
      </c>
      <c r="C620" s="605"/>
      <c r="D620" s="605"/>
      <c r="E620" s="458"/>
      <c r="F620" s="459"/>
      <c r="G620" s="455"/>
      <c r="H620" s="456"/>
    </row>
    <row r="621" spans="1:12" s="457" customFormat="1" ht="18.75" customHeight="1" x14ac:dyDescent="0.2">
      <c r="A621" s="452"/>
      <c r="B621" s="604" t="s">
        <v>344</v>
      </c>
      <c r="C621" s="605"/>
      <c r="D621" s="605"/>
      <c r="E621" s="458">
        <v>14874745.217387998</v>
      </c>
      <c r="F621" s="459">
        <v>-0.26749581136754308</v>
      </c>
      <c r="G621" s="460"/>
      <c r="H621" s="461"/>
      <c r="K621" s="209" t="b">
        <f>IF(ABS(E621-SUM(E622:E624))&lt;0.001,TRUE,FALSE)</f>
        <v>1</v>
      </c>
    </row>
    <row r="622" spans="1:12" s="457" customFormat="1" ht="15" customHeight="1" x14ac:dyDescent="0.2">
      <c r="A622" s="452"/>
      <c r="B622" s="595" t="s">
        <v>63</v>
      </c>
      <c r="C622" s="596"/>
      <c r="D622" s="596"/>
      <c r="E622" s="453">
        <v>4214018.6973879999</v>
      </c>
      <c r="F622" s="454">
        <v>-8.2121678178895485E-2</v>
      </c>
      <c r="G622" s="460"/>
      <c r="H622" s="461"/>
    </row>
    <row r="623" spans="1:12" s="457" customFormat="1" ht="12.75" customHeight="1" x14ac:dyDescent="0.2">
      <c r="A623" s="452"/>
      <c r="B623" s="595" t="s">
        <v>64</v>
      </c>
      <c r="C623" s="596"/>
      <c r="D623" s="596"/>
      <c r="E623" s="453">
        <v>10660726.52</v>
      </c>
      <c r="F623" s="454">
        <v>-0.29493689696897951</v>
      </c>
      <c r="G623" s="462"/>
      <c r="H623" s="461"/>
      <c r="L623" s="751"/>
    </row>
    <row r="624" spans="1:12" s="457" customFormat="1" ht="12.75" customHeight="1" x14ac:dyDescent="0.2">
      <c r="A624" s="452"/>
      <c r="B624" s="595" t="s">
        <v>478</v>
      </c>
      <c r="C624" s="596"/>
      <c r="D624" s="596"/>
      <c r="E624" s="453"/>
      <c r="F624" s="581"/>
      <c r="G624" s="462"/>
      <c r="H624" s="461"/>
      <c r="L624" s="751"/>
    </row>
    <row r="625" spans="1:12" s="457" customFormat="1" ht="12.75" customHeight="1" x14ac:dyDescent="0.2">
      <c r="A625" s="452"/>
      <c r="B625" s="595" t="s">
        <v>479</v>
      </c>
      <c r="C625" s="596"/>
      <c r="D625" s="596"/>
      <c r="E625" s="453"/>
      <c r="F625" s="581"/>
      <c r="G625" s="462"/>
      <c r="H625" s="461"/>
      <c r="L625" s="751"/>
    </row>
    <row r="626" spans="1:12" s="751" customFormat="1" ht="12.75" customHeight="1" x14ac:dyDescent="0.2">
      <c r="A626" s="452"/>
      <c r="B626" s="613" t="s">
        <v>290</v>
      </c>
      <c r="C626" s="614"/>
      <c r="D626" s="615"/>
      <c r="E626" s="326">
        <v>954135506.37159014</v>
      </c>
      <c r="F626" s="243">
        <v>-0.1068533705922039</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DE MARS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626"/>
      <c r="C630" s="627"/>
      <c r="D630" s="87"/>
      <c r="E630" s="750" t="s">
        <v>6</v>
      </c>
      <c r="F630" s="339" t="str">
        <f>$H$5</f>
        <v>PCAP</v>
      </c>
      <c r="G630" s="15"/>
      <c r="H630" s="15"/>
      <c r="I630" s="20"/>
    </row>
    <row r="631" spans="1:12" s="121" customFormat="1" ht="15.75" customHeight="1" x14ac:dyDescent="0.2">
      <c r="A631" s="6"/>
      <c r="B631" s="126" t="s">
        <v>475</v>
      </c>
      <c r="C631" s="126"/>
      <c r="D631" s="126"/>
      <c r="E631" s="326">
        <v>71384161.537317991</v>
      </c>
      <c r="F631" s="243">
        <v>2.5510885108376735E-2</v>
      </c>
      <c r="G631" s="175"/>
      <c r="H631" s="122"/>
      <c r="I631" s="120"/>
      <c r="J631" s="104"/>
      <c r="K631" s="209"/>
      <c r="L631" s="5"/>
    </row>
    <row r="632" spans="1:12" ht="12" customHeight="1" x14ac:dyDescent="0.2">
      <c r="A632" s="114"/>
      <c r="B632" s="123"/>
      <c r="C632" s="124"/>
      <c r="D632" s="124"/>
      <c r="E632" s="748"/>
      <c r="F632" s="747"/>
      <c r="G632" s="204"/>
      <c r="H632" s="119"/>
      <c r="I632" s="111"/>
      <c r="L632" s="121"/>
    </row>
    <row r="633" spans="1:12" s="121" customFormat="1" ht="17.25" customHeight="1" x14ac:dyDescent="0.2">
      <c r="A633" s="6"/>
      <c r="B633" s="126" t="s">
        <v>30</v>
      </c>
      <c r="C633" s="127"/>
      <c r="D633" s="128"/>
      <c r="E633" s="407">
        <v>8706768807.5569916</v>
      </c>
      <c r="F633" s="408">
        <v>0.18409257739779084</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6341664.7500000065</v>
      </c>
      <c r="F635" s="408">
        <v>-2.1135524583946186E-3</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8538797.5600000005</v>
      </c>
      <c r="F637" s="408">
        <v>0.63081400216828731</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626622302.08000004</v>
      </c>
      <c r="F639" s="408">
        <v>4.614149591816874E-2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9230450.629999999</v>
      </c>
      <c r="F641" s="408">
        <v>-0.12243706519069586</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386032278.95999998</v>
      </c>
      <c r="F643" s="412">
        <v>1.4055345797678864E-3</v>
      </c>
      <c r="G643" s="173"/>
      <c r="H643" s="130"/>
      <c r="I643" s="111"/>
      <c r="J643" s="104"/>
    </row>
    <row r="644" spans="2:12" ht="12.75" customHeight="1" x14ac:dyDescent="0.2">
      <c r="B644" s="149" t="s">
        <v>83</v>
      </c>
      <c r="C644" s="217"/>
      <c r="D644" s="746"/>
      <c r="E644" s="289">
        <v>30713.420000000002</v>
      </c>
      <c r="F644" s="179">
        <v>-0.427335236906903</v>
      </c>
      <c r="G644" s="173"/>
      <c r="H644" s="130"/>
      <c r="I644" s="111"/>
      <c r="J644" s="104"/>
    </row>
    <row r="645" spans="2:12" ht="12.75" customHeight="1" x14ac:dyDescent="0.2">
      <c r="B645" s="162" t="s">
        <v>84</v>
      </c>
      <c r="C645" s="231"/>
      <c r="D645" s="745"/>
      <c r="E645" s="413">
        <v>1005729.7500000001</v>
      </c>
      <c r="F645" s="187">
        <v>-0.60356107044032459</v>
      </c>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377342175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18652287209.816628</v>
      </c>
      <c r="F656" s="418">
        <v>5.950090238672856E-2</v>
      </c>
      <c r="G656" s="173"/>
      <c r="H656" s="130"/>
      <c r="I656" s="111"/>
      <c r="K656" s="209" t="b">
        <f>IF(ABS(E656-SUM(E504,E507:E511,E633,E635,E637,E639,E641,E643:E645,E654))&lt;0.001,TRUE,FALSE)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4">
    <mergeCell ref="B603:D603"/>
    <mergeCell ref="B612:D612"/>
    <mergeCell ref="B621:D621"/>
    <mergeCell ref="B622:D622"/>
    <mergeCell ref="B623:D623"/>
    <mergeCell ref="B604:D604"/>
    <mergeCell ref="B608:D608"/>
    <mergeCell ref="B626:D626"/>
    <mergeCell ref="B630:C630"/>
    <mergeCell ref="B613:D613"/>
    <mergeCell ref="B614:D614"/>
    <mergeCell ref="B616:D616"/>
    <mergeCell ref="B617:D617"/>
    <mergeCell ref="B619:D619"/>
    <mergeCell ref="B615:D615"/>
    <mergeCell ref="B624:D624"/>
    <mergeCell ref="B625:D625"/>
    <mergeCell ref="B564:D564"/>
    <mergeCell ref="B620:D620"/>
    <mergeCell ref="B605:D605"/>
    <mergeCell ref="B606:D606"/>
    <mergeCell ref="B607:D607"/>
    <mergeCell ref="B609:D609"/>
    <mergeCell ref="B610:D610"/>
    <mergeCell ref="B611:D611"/>
    <mergeCell ref="B586:D586"/>
    <mergeCell ref="B577:D577"/>
    <mergeCell ref="B551:C551"/>
    <mergeCell ref="B547:C547"/>
    <mergeCell ref="B558:C558"/>
    <mergeCell ref="B562:C562"/>
    <mergeCell ref="B563:D563"/>
    <mergeCell ref="B554:C554"/>
    <mergeCell ref="B555:C555"/>
    <mergeCell ref="B556:C556"/>
    <mergeCell ref="B538:C538"/>
    <mergeCell ref="B557:C557"/>
    <mergeCell ref="B519:C519"/>
    <mergeCell ref="B520:C520"/>
    <mergeCell ref="B548:C548"/>
    <mergeCell ref="B549:C549"/>
    <mergeCell ref="B550:C550"/>
    <mergeCell ref="B552:C552"/>
    <mergeCell ref="B524:C524"/>
    <mergeCell ref="B531:C531"/>
    <mergeCell ref="B537:C537"/>
    <mergeCell ref="B525:C525"/>
    <mergeCell ref="B521:C521"/>
    <mergeCell ref="B522:C522"/>
    <mergeCell ref="B529:C529"/>
    <mergeCell ref="B534:C534"/>
    <mergeCell ref="B533:C533"/>
    <mergeCell ref="B530:C530"/>
    <mergeCell ref="B532:C532"/>
    <mergeCell ref="B580:D580"/>
    <mergeCell ref="B535:C535"/>
    <mergeCell ref="B541:C541"/>
    <mergeCell ref="B546:C546"/>
    <mergeCell ref="B542:C542"/>
    <mergeCell ref="B536:C536"/>
    <mergeCell ref="B553:C553"/>
    <mergeCell ref="B539:C539"/>
    <mergeCell ref="B545:C545"/>
    <mergeCell ref="B540:C540"/>
    <mergeCell ref="B592:D592"/>
    <mergeCell ref="B578:D578"/>
    <mergeCell ref="B579:D579"/>
    <mergeCell ref="B565:D565"/>
    <mergeCell ref="B569:D569"/>
    <mergeCell ref="B570:D570"/>
    <mergeCell ref="B581:D581"/>
    <mergeCell ref="B566:D566"/>
    <mergeCell ref="B568:D568"/>
    <mergeCell ref="B571:D571"/>
    <mergeCell ref="B600:D600"/>
    <mergeCell ref="B601:D601"/>
    <mergeCell ref="B596:D596"/>
    <mergeCell ref="B590:D590"/>
    <mergeCell ref="B594:D594"/>
    <mergeCell ref="B575:D575"/>
    <mergeCell ref="B576:D576"/>
    <mergeCell ref="B587:D587"/>
    <mergeCell ref="B584:D584"/>
    <mergeCell ref="B585:D585"/>
    <mergeCell ref="B582:D582"/>
    <mergeCell ref="B583:D583"/>
    <mergeCell ref="B588:D588"/>
    <mergeCell ref="B589:D589"/>
    <mergeCell ref="B602:D602"/>
    <mergeCell ref="B593:D593"/>
    <mergeCell ref="B595:D595"/>
    <mergeCell ref="B597:D597"/>
    <mergeCell ref="B598:D598"/>
    <mergeCell ref="B599:D599"/>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5" max="8" man="1"/>
    <brk id="62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DE MARS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12633473</v>
      </c>
      <c r="D10" s="30">
        <v>4584982</v>
      </c>
      <c r="E10" s="30">
        <v>17218455</v>
      </c>
      <c r="F10" s="222">
        <v>120194</v>
      </c>
      <c r="G10" s="179">
        <v>-0.11686684865355501</v>
      </c>
      <c r="H10" s="20"/>
    </row>
    <row r="11" spans="1:8" ht="10.5" customHeight="1" x14ac:dyDescent="0.2">
      <c r="B11" s="16" t="s">
        <v>23</v>
      </c>
      <c r="C11" s="30">
        <v>242800</v>
      </c>
      <c r="D11" s="30">
        <v>760822</v>
      </c>
      <c r="E11" s="30">
        <v>1003622</v>
      </c>
      <c r="F11" s="222">
        <v>337</v>
      </c>
      <c r="G11" s="179">
        <v>-0.20289955213721644</v>
      </c>
      <c r="H11" s="20"/>
    </row>
    <row r="12" spans="1:8" ht="10.5" customHeight="1" x14ac:dyDescent="0.2">
      <c r="B12" s="33" t="s">
        <v>193</v>
      </c>
      <c r="C12" s="30">
        <v>52476.060000000041</v>
      </c>
      <c r="D12" s="30">
        <v>151735.32999999999</v>
      </c>
      <c r="E12" s="30">
        <v>204211.39</v>
      </c>
      <c r="F12" s="222">
        <v>143712.4</v>
      </c>
      <c r="G12" s="179">
        <v>-9.365066691296231E-2</v>
      </c>
      <c r="H12" s="20"/>
    </row>
    <row r="13" spans="1:8" ht="10.5" customHeight="1" x14ac:dyDescent="0.2">
      <c r="B13" s="33" t="s">
        <v>194</v>
      </c>
      <c r="C13" s="30">
        <v>715424</v>
      </c>
      <c r="D13" s="30">
        <v>285675</v>
      </c>
      <c r="E13" s="30">
        <v>1001099</v>
      </c>
      <c r="F13" s="222">
        <v>32926</v>
      </c>
      <c r="G13" s="179">
        <v>-8.7874716811284781E-2</v>
      </c>
      <c r="H13" s="20"/>
    </row>
    <row r="14" spans="1:8" x14ac:dyDescent="0.2">
      <c r="B14" s="33" t="s">
        <v>322</v>
      </c>
      <c r="C14" s="30">
        <v>30958</v>
      </c>
      <c r="D14" s="30">
        <v>7612</v>
      </c>
      <c r="E14" s="30">
        <v>38570</v>
      </c>
      <c r="F14" s="222">
        <v>1171</v>
      </c>
      <c r="G14" s="179">
        <v>8.8671496952734685E-3</v>
      </c>
      <c r="H14" s="20"/>
    </row>
    <row r="15" spans="1:8" x14ac:dyDescent="0.2">
      <c r="B15" s="33" t="s">
        <v>324</v>
      </c>
      <c r="C15" s="30">
        <v>5</v>
      </c>
      <c r="D15" s="30">
        <v>2</v>
      </c>
      <c r="E15" s="30">
        <v>7</v>
      </c>
      <c r="F15" s="222">
        <v>2</v>
      </c>
      <c r="G15" s="179">
        <v>0</v>
      </c>
      <c r="H15" s="20"/>
    </row>
    <row r="16" spans="1:8" x14ac:dyDescent="0.2">
      <c r="B16" s="33" t="s">
        <v>325</v>
      </c>
      <c r="C16" s="30">
        <v>14</v>
      </c>
      <c r="D16" s="30">
        <v>236</v>
      </c>
      <c r="E16" s="30">
        <v>250</v>
      </c>
      <c r="F16" s="222">
        <v>219</v>
      </c>
      <c r="G16" s="179">
        <v>0</v>
      </c>
      <c r="H16" s="20"/>
    </row>
    <row r="17" spans="1:8" x14ac:dyDescent="0.2">
      <c r="B17" s="33" t="s">
        <v>320</v>
      </c>
      <c r="C17" s="30">
        <v>160792</v>
      </c>
      <c r="D17" s="30">
        <v>73860</v>
      </c>
      <c r="E17" s="30">
        <v>234652</v>
      </c>
      <c r="F17" s="222">
        <v>3605</v>
      </c>
      <c r="G17" s="179">
        <v>-0.19069331107600829</v>
      </c>
      <c r="H17" s="20"/>
    </row>
    <row r="18" spans="1:8" x14ac:dyDescent="0.2">
      <c r="B18" s="33" t="s">
        <v>321</v>
      </c>
      <c r="C18" s="30">
        <v>29462</v>
      </c>
      <c r="D18" s="30">
        <v>1042</v>
      </c>
      <c r="E18" s="30">
        <v>30504</v>
      </c>
      <c r="F18" s="222">
        <v>45</v>
      </c>
      <c r="G18" s="179">
        <v>7.6814459192318552E-2</v>
      </c>
      <c r="H18" s="20"/>
    </row>
    <row r="19" spans="1:8" x14ac:dyDescent="0.2">
      <c r="B19" s="33" t="s">
        <v>323</v>
      </c>
      <c r="C19" s="30">
        <v>494193</v>
      </c>
      <c r="D19" s="30">
        <v>202923</v>
      </c>
      <c r="E19" s="30">
        <v>697116</v>
      </c>
      <c r="F19" s="222">
        <v>27884</v>
      </c>
      <c r="G19" s="179">
        <v>-5.8952803604272463E-2</v>
      </c>
      <c r="H19" s="20"/>
    </row>
    <row r="20" spans="1:8" x14ac:dyDescent="0.2">
      <c r="B20" s="16" t="s">
        <v>195</v>
      </c>
      <c r="C20" s="30">
        <v>767900.06000000017</v>
      </c>
      <c r="D20" s="30">
        <v>437410.33</v>
      </c>
      <c r="E20" s="30">
        <v>1205310.3900000001</v>
      </c>
      <c r="F20" s="222">
        <v>176638.4</v>
      </c>
      <c r="G20" s="179">
        <v>-8.8858489377287575E-2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4984968</v>
      </c>
      <c r="D23" s="30">
        <v>1757323</v>
      </c>
      <c r="E23" s="30">
        <v>6742291</v>
      </c>
      <c r="F23" s="222">
        <v>347604</v>
      </c>
      <c r="G23" s="179">
        <v>-9.9613178893343868E-2</v>
      </c>
      <c r="H23" s="20"/>
    </row>
    <row r="24" spans="1:8" ht="10.5" customHeight="1" x14ac:dyDescent="0.2">
      <c r="B24" s="16" t="s">
        <v>23</v>
      </c>
      <c r="C24" s="30">
        <v>2001</v>
      </c>
      <c r="D24" s="30">
        <v>2843</v>
      </c>
      <c r="E24" s="30">
        <v>4844</v>
      </c>
      <c r="F24" s="222">
        <v>10</v>
      </c>
      <c r="G24" s="179">
        <v>-0.1389975115535016</v>
      </c>
      <c r="H24" s="34"/>
    </row>
    <row r="25" spans="1:8" ht="10.5" customHeight="1" x14ac:dyDescent="0.2">
      <c r="B25" s="33" t="s">
        <v>193</v>
      </c>
      <c r="C25" s="30">
        <v>232970.6</v>
      </c>
      <c r="D25" s="30">
        <v>954666.8</v>
      </c>
      <c r="E25" s="30">
        <v>1187637.3999999999</v>
      </c>
      <c r="F25" s="222">
        <v>874552.55</v>
      </c>
      <c r="G25" s="179">
        <v>-0.16059919004189305</v>
      </c>
      <c r="H25" s="34"/>
    </row>
    <row r="26" spans="1:8" ht="10.5" customHeight="1" x14ac:dyDescent="0.2">
      <c r="B26" s="33" t="s">
        <v>194</v>
      </c>
      <c r="C26" s="30">
        <v>10574656.01</v>
      </c>
      <c r="D26" s="30">
        <v>4671222.5</v>
      </c>
      <c r="E26" s="30">
        <v>15245878.51</v>
      </c>
      <c r="F26" s="222">
        <v>1674166</v>
      </c>
      <c r="G26" s="179">
        <v>-5.5681098996267608E-2</v>
      </c>
      <c r="H26" s="34"/>
    </row>
    <row r="27" spans="1:8" ht="10.5" customHeight="1" x14ac:dyDescent="0.2">
      <c r="B27" s="33" t="s">
        <v>322</v>
      </c>
      <c r="C27" s="30">
        <v>180854.01</v>
      </c>
      <c r="D27" s="30">
        <v>377166</v>
      </c>
      <c r="E27" s="30">
        <v>558020.01</v>
      </c>
      <c r="F27" s="222">
        <v>290959</v>
      </c>
      <c r="G27" s="179">
        <v>-6.0062053892896428E-2</v>
      </c>
      <c r="H27" s="34"/>
    </row>
    <row r="28" spans="1:8" ht="10.5" customHeight="1" x14ac:dyDescent="0.2">
      <c r="B28" s="33" t="s">
        <v>324</v>
      </c>
      <c r="C28" s="30">
        <v>441</v>
      </c>
      <c r="D28" s="30">
        <v>250</v>
      </c>
      <c r="E28" s="30">
        <v>691</v>
      </c>
      <c r="F28" s="222">
        <v>571</v>
      </c>
      <c r="G28" s="179">
        <v>-0.21118721461187218</v>
      </c>
      <c r="H28" s="34"/>
    </row>
    <row r="29" spans="1:8" ht="10.5" customHeight="1" x14ac:dyDescent="0.2">
      <c r="B29" s="33" t="s">
        <v>325</v>
      </c>
      <c r="C29" s="30">
        <v>5391</v>
      </c>
      <c r="D29" s="30">
        <v>435384</v>
      </c>
      <c r="E29" s="30">
        <v>440775</v>
      </c>
      <c r="F29" s="222">
        <v>431369</v>
      </c>
      <c r="G29" s="179">
        <v>-3.2148628945842916E-2</v>
      </c>
      <c r="H29" s="34"/>
    </row>
    <row r="30" spans="1:8" ht="10.5" customHeight="1" x14ac:dyDescent="0.2">
      <c r="B30" s="33" t="s">
        <v>320</v>
      </c>
      <c r="C30" s="30">
        <v>1727273</v>
      </c>
      <c r="D30" s="30">
        <v>614169</v>
      </c>
      <c r="E30" s="30">
        <v>2341442</v>
      </c>
      <c r="F30" s="222">
        <v>46236</v>
      </c>
      <c r="G30" s="179">
        <v>-6.0393909965729464E-2</v>
      </c>
      <c r="H30" s="34"/>
    </row>
    <row r="31" spans="1:8" ht="10.5" customHeight="1" x14ac:dyDescent="0.2">
      <c r="B31" s="33" t="s">
        <v>321</v>
      </c>
      <c r="C31" s="30">
        <v>4223089</v>
      </c>
      <c r="D31" s="30">
        <v>1202556</v>
      </c>
      <c r="E31" s="30">
        <v>5425645</v>
      </c>
      <c r="F31" s="222">
        <v>260937</v>
      </c>
      <c r="G31" s="179">
        <v>-3.9820332364950195E-2</v>
      </c>
      <c r="H31" s="34"/>
    </row>
    <row r="32" spans="1:8" ht="10.5" customHeight="1" x14ac:dyDescent="0.2">
      <c r="B32" s="33" t="s">
        <v>323</v>
      </c>
      <c r="C32" s="30">
        <v>4437608</v>
      </c>
      <c r="D32" s="30">
        <v>2041697.5</v>
      </c>
      <c r="E32" s="30">
        <v>6479305.5</v>
      </c>
      <c r="F32" s="222">
        <v>644094</v>
      </c>
      <c r="G32" s="179">
        <v>-6.8030963387454957E-2</v>
      </c>
      <c r="H32" s="34"/>
    </row>
    <row r="33" spans="1:8" ht="10.5" customHeight="1" x14ac:dyDescent="0.2">
      <c r="B33" s="269" t="s">
        <v>195</v>
      </c>
      <c r="C33" s="30">
        <v>10807626.609999999</v>
      </c>
      <c r="D33" s="30">
        <v>5625889.2999999998</v>
      </c>
      <c r="E33" s="30">
        <v>16433515.91</v>
      </c>
      <c r="F33" s="222">
        <v>2548718.5499999998</v>
      </c>
      <c r="G33" s="179">
        <v>-6.4134815185925453E-2</v>
      </c>
      <c r="H33" s="34"/>
    </row>
    <row r="34" spans="1:8" ht="10.5" customHeight="1" x14ac:dyDescent="0.2">
      <c r="B34" s="16" t="s">
        <v>196</v>
      </c>
      <c r="C34" s="30">
        <v>5349</v>
      </c>
      <c r="D34" s="30">
        <v>367</v>
      </c>
      <c r="E34" s="30">
        <v>5716</v>
      </c>
      <c r="F34" s="222">
        <v>12</v>
      </c>
      <c r="G34" s="179">
        <v>-0.27434302399390631</v>
      </c>
      <c r="H34" s="34"/>
    </row>
    <row r="35" spans="1:8" ht="10.5" customHeight="1" x14ac:dyDescent="0.2">
      <c r="B35" s="16" t="s">
        <v>197</v>
      </c>
      <c r="C35" s="30">
        <v>3581</v>
      </c>
      <c r="D35" s="30">
        <v>229</v>
      </c>
      <c r="E35" s="30">
        <v>3810</v>
      </c>
      <c r="F35" s="222">
        <v>5</v>
      </c>
      <c r="G35" s="179">
        <v>-0.22560975609756095</v>
      </c>
      <c r="H35" s="34"/>
    </row>
    <row r="36" spans="1:8" ht="10.5" customHeight="1" x14ac:dyDescent="0.2">
      <c r="B36" s="16" t="s">
        <v>198</v>
      </c>
      <c r="C36" s="30">
        <v>20181</v>
      </c>
      <c r="D36" s="30">
        <v>289445</v>
      </c>
      <c r="E36" s="30">
        <v>309626</v>
      </c>
      <c r="F36" s="222"/>
      <c r="G36" s="179">
        <v>-0.21239408531172177</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17618441</v>
      </c>
      <c r="D39" s="30">
        <v>6342305</v>
      </c>
      <c r="E39" s="30">
        <v>23960746</v>
      </c>
      <c r="F39" s="222">
        <v>467798</v>
      </c>
      <c r="G39" s="179">
        <v>-0.11207907290007768</v>
      </c>
      <c r="H39" s="34"/>
    </row>
    <row r="40" spans="1:8" ht="10.5" customHeight="1" x14ac:dyDescent="0.2">
      <c r="B40" s="16" t="s">
        <v>23</v>
      </c>
      <c r="C40" s="30">
        <v>244801</v>
      </c>
      <c r="D40" s="30">
        <v>763665</v>
      </c>
      <c r="E40" s="30">
        <v>1008466</v>
      </c>
      <c r="F40" s="222">
        <v>347</v>
      </c>
      <c r="G40" s="179">
        <v>-0.20261528863769518</v>
      </c>
      <c r="H40" s="34"/>
    </row>
    <row r="41" spans="1:8" s="28" customFormat="1" ht="10.5" customHeight="1" x14ac:dyDescent="0.2">
      <c r="A41" s="24"/>
      <c r="B41" s="33" t="s">
        <v>193</v>
      </c>
      <c r="C41" s="30">
        <v>285446.66000000003</v>
      </c>
      <c r="D41" s="30">
        <v>1106402.1300000001</v>
      </c>
      <c r="E41" s="30">
        <v>1391848.7900000003</v>
      </c>
      <c r="F41" s="222">
        <v>1018264.9500000001</v>
      </c>
      <c r="G41" s="179">
        <v>-0.15140242539073434</v>
      </c>
      <c r="H41" s="27"/>
    </row>
    <row r="42" spans="1:8" ht="10.5" customHeight="1" x14ac:dyDescent="0.2">
      <c r="B42" s="33" t="s">
        <v>194</v>
      </c>
      <c r="C42" s="30">
        <v>11290080.01</v>
      </c>
      <c r="D42" s="30">
        <v>4956897.5</v>
      </c>
      <c r="E42" s="30">
        <v>16246977.51</v>
      </c>
      <c r="F42" s="222">
        <v>1707092</v>
      </c>
      <c r="G42" s="179">
        <v>-5.7730348986203328E-2</v>
      </c>
      <c r="H42" s="34"/>
    </row>
    <row r="43" spans="1:8" ht="10.5" customHeight="1" x14ac:dyDescent="0.2">
      <c r="B43" s="33" t="s">
        <v>322</v>
      </c>
      <c r="C43" s="30">
        <v>211812.01</v>
      </c>
      <c r="D43" s="30">
        <v>384778</v>
      </c>
      <c r="E43" s="30">
        <v>596590.01</v>
      </c>
      <c r="F43" s="222">
        <v>292130</v>
      </c>
      <c r="G43" s="179">
        <v>-5.589177863567274E-2</v>
      </c>
      <c r="H43" s="34"/>
    </row>
    <row r="44" spans="1:8" ht="10.5" customHeight="1" x14ac:dyDescent="0.2">
      <c r="B44" s="33" t="s">
        <v>324</v>
      </c>
      <c r="C44" s="30">
        <v>446</v>
      </c>
      <c r="D44" s="30">
        <v>252</v>
      </c>
      <c r="E44" s="343">
        <v>698</v>
      </c>
      <c r="F44" s="222">
        <v>573</v>
      </c>
      <c r="G44" s="344">
        <v>-0.20951302378255943</v>
      </c>
      <c r="H44" s="34"/>
    </row>
    <row r="45" spans="1:8" ht="10.5" customHeight="1" x14ac:dyDescent="0.2">
      <c r="B45" s="33" t="s">
        <v>325</v>
      </c>
      <c r="C45" s="30">
        <v>5405</v>
      </c>
      <c r="D45" s="30">
        <v>435620</v>
      </c>
      <c r="E45" s="343">
        <v>441025</v>
      </c>
      <c r="F45" s="222">
        <v>431588</v>
      </c>
      <c r="G45" s="344">
        <v>-3.2130990681771276E-2</v>
      </c>
      <c r="H45" s="34"/>
    </row>
    <row r="46" spans="1:8" ht="10.5" customHeight="1" x14ac:dyDescent="0.2">
      <c r="B46" s="33" t="s">
        <v>320</v>
      </c>
      <c r="C46" s="30">
        <v>1888065</v>
      </c>
      <c r="D46" s="30">
        <v>688029</v>
      </c>
      <c r="E46" s="343">
        <v>2576094</v>
      </c>
      <c r="F46" s="222">
        <v>49841</v>
      </c>
      <c r="G46" s="344">
        <v>-7.3974381372035158E-2</v>
      </c>
      <c r="H46" s="34"/>
    </row>
    <row r="47" spans="1:8" ht="10.5" customHeight="1" x14ac:dyDescent="0.2">
      <c r="B47" s="33" t="s">
        <v>321</v>
      </c>
      <c r="C47" s="30">
        <v>4252551</v>
      </c>
      <c r="D47" s="30">
        <v>1203598</v>
      </c>
      <c r="E47" s="343">
        <v>5456149</v>
      </c>
      <c r="F47" s="222">
        <v>260982</v>
      </c>
      <c r="G47" s="344">
        <v>-3.9238532807981175E-2</v>
      </c>
      <c r="H47" s="34"/>
    </row>
    <row r="48" spans="1:8" ht="10.5" customHeight="1" x14ac:dyDescent="0.2">
      <c r="B48" s="33" t="s">
        <v>323</v>
      </c>
      <c r="C48" s="30">
        <v>4931801</v>
      </c>
      <c r="D48" s="30">
        <v>2244620.5</v>
      </c>
      <c r="E48" s="343">
        <v>7176421.5</v>
      </c>
      <c r="F48" s="222">
        <v>671978</v>
      </c>
      <c r="G48" s="344">
        <v>-6.7156800873722222E-2</v>
      </c>
      <c r="H48" s="34"/>
    </row>
    <row r="49" spans="1:8" ht="10.5" customHeight="1" x14ac:dyDescent="0.2">
      <c r="B49" s="269" t="s">
        <v>195</v>
      </c>
      <c r="C49" s="30">
        <v>11575526.67</v>
      </c>
      <c r="D49" s="30">
        <v>6063299.6299999999</v>
      </c>
      <c r="E49" s="343">
        <v>17638826.300000001</v>
      </c>
      <c r="F49" s="222">
        <v>2725356.9499999997</v>
      </c>
      <c r="G49" s="344">
        <v>-6.5866884086741351E-2</v>
      </c>
      <c r="H49" s="34"/>
    </row>
    <row r="50" spans="1:8" ht="10.5" customHeight="1" x14ac:dyDescent="0.2">
      <c r="B50" s="16" t="s">
        <v>196</v>
      </c>
      <c r="C50" s="30">
        <v>5349</v>
      </c>
      <c r="D50" s="30">
        <v>367</v>
      </c>
      <c r="E50" s="343">
        <v>5716</v>
      </c>
      <c r="F50" s="222">
        <v>12</v>
      </c>
      <c r="G50" s="344">
        <v>-0.27434302399390631</v>
      </c>
      <c r="H50" s="34"/>
    </row>
    <row r="51" spans="1:8" s="28" customFormat="1" ht="10.5" customHeight="1" x14ac:dyDescent="0.2">
      <c r="A51" s="24"/>
      <c r="B51" s="16" t="s">
        <v>197</v>
      </c>
      <c r="C51" s="30">
        <v>3581</v>
      </c>
      <c r="D51" s="30">
        <v>229</v>
      </c>
      <c r="E51" s="343">
        <v>3810</v>
      </c>
      <c r="F51" s="222">
        <v>5</v>
      </c>
      <c r="G51" s="344">
        <v>-0.22560975609756095</v>
      </c>
      <c r="H51" s="27"/>
    </row>
    <row r="52" spans="1:8" ht="10.5" customHeight="1" x14ac:dyDescent="0.2">
      <c r="B52" s="16" t="s">
        <v>198</v>
      </c>
      <c r="C52" s="30">
        <v>20181</v>
      </c>
      <c r="D52" s="30">
        <v>289445</v>
      </c>
      <c r="E52" s="343">
        <v>309626</v>
      </c>
      <c r="F52" s="222"/>
      <c r="G52" s="344">
        <v>-0.21239408531172177</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323055</v>
      </c>
      <c r="D55" s="30">
        <v>34945</v>
      </c>
      <c r="E55" s="30">
        <v>358000</v>
      </c>
      <c r="F55" s="222">
        <v>16</v>
      </c>
      <c r="G55" s="179">
        <v>8.0304549089393884E-3</v>
      </c>
      <c r="H55" s="34"/>
    </row>
    <row r="56" spans="1:8" ht="10.5" customHeight="1" x14ac:dyDescent="0.2">
      <c r="B56" s="16" t="s">
        <v>23</v>
      </c>
      <c r="C56" s="30">
        <v>2049</v>
      </c>
      <c r="D56" s="30">
        <v>122</v>
      </c>
      <c r="E56" s="30">
        <v>2171</v>
      </c>
      <c r="F56" s="222"/>
      <c r="G56" s="179">
        <v>-0.35521235521235517</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902319</v>
      </c>
      <c r="D59" s="30">
        <v>60496</v>
      </c>
      <c r="E59" s="30">
        <v>962815</v>
      </c>
      <c r="F59" s="222">
        <v>17</v>
      </c>
      <c r="G59" s="179">
        <v>-8.9866270655639569E-2</v>
      </c>
      <c r="H59" s="36"/>
    </row>
    <row r="60" spans="1:8" s="28" customFormat="1" ht="10.5" customHeight="1" x14ac:dyDescent="0.2">
      <c r="A60" s="24"/>
      <c r="B60" s="16" t="s">
        <v>169</v>
      </c>
      <c r="C60" s="30">
        <v>269</v>
      </c>
      <c r="D60" s="30">
        <v>49</v>
      </c>
      <c r="E60" s="30">
        <v>318</v>
      </c>
      <c r="F60" s="222"/>
      <c r="G60" s="179"/>
      <c r="H60" s="36"/>
    </row>
    <row r="61" spans="1:8" s="28" customFormat="1" ht="10.5" customHeight="1" x14ac:dyDescent="0.2">
      <c r="A61" s="24"/>
      <c r="B61" s="16" t="s">
        <v>199</v>
      </c>
      <c r="C61" s="30">
        <v>4143114.45</v>
      </c>
      <c r="D61" s="30">
        <v>107711</v>
      </c>
      <c r="E61" s="30">
        <v>4250825.45</v>
      </c>
      <c r="F61" s="222">
        <v>36</v>
      </c>
      <c r="G61" s="179">
        <v>-7.9575654004590768E-2</v>
      </c>
      <c r="H61" s="36"/>
    </row>
    <row r="62" spans="1:8" s="28" customFormat="1" ht="10.5" customHeight="1" x14ac:dyDescent="0.2">
      <c r="A62" s="24"/>
      <c r="B62" s="16" t="s">
        <v>200</v>
      </c>
      <c r="C62" s="30">
        <v>5948</v>
      </c>
      <c r="D62" s="30">
        <v>41929</v>
      </c>
      <c r="E62" s="30">
        <v>47877</v>
      </c>
      <c r="F62" s="222">
        <v>3</v>
      </c>
      <c r="G62" s="179">
        <v>-7.2367602538050413E-3</v>
      </c>
      <c r="H62" s="36"/>
    </row>
    <row r="63" spans="1:8" s="28" customFormat="1" ht="10.5" customHeight="1" x14ac:dyDescent="0.2">
      <c r="A63" s="24"/>
      <c r="B63" s="16" t="s">
        <v>201</v>
      </c>
      <c r="C63" s="30">
        <v>404711</v>
      </c>
      <c r="D63" s="30">
        <v>103592</v>
      </c>
      <c r="E63" s="30">
        <v>508303</v>
      </c>
      <c r="F63" s="222">
        <v>4103</v>
      </c>
      <c r="G63" s="179">
        <v>-8.5925712795705711E-2</v>
      </c>
      <c r="H63" s="36"/>
    </row>
    <row r="64" spans="1:8" s="28" customFormat="1" ht="10.5" customHeight="1" x14ac:dyDescent="0.2">
      <c r="A64" s="24"/>
      <c r="B64" s="16" t="s">
        <v>202</v>
      </c>
      <c r="C64" s="30">
        <v>4588647</v>
      </c>
      <c r="D64" s="30">
        <v>272923</v>
      </c>
      <c r="E64" s="30">
        <v>4861570</v>
      </c>
      <c r="F64" s="222">
        <v>1868</v>
      </c>
      <c r="G64" s="179">
        <v>-7.633541375739783E-2</v>
      </c>
      <c r="H64" s="36"/>
    </row>
    <row r="65" spans="1:8" s="28" customFormat="1" ht="10.5" customHeight="1" x14ac:dyDescent="0.2">
      <c r="A65" s="24"/>
      <c r="B65" s="16" t="s">
        <v>203</v>
      </c>
      <c r="C65" s="30">
        <v>1235320</v>
      </c>
      <c r="D65" s="30">
        <v>91316</v>
      </c>
      <c r="E65" s="30">
        <v>1326636</v>
      </c>
      <c r="F65" s="222">
        <v>1</v>
      </c>
      <c r="G65" s="179">
        <v>-0.11667956166762328</v>
      </c>
      <c r="H65" s="36"/>
    </row>
    <row r="66" spans="1:8" s="28" customFormat="1" ht="10.5" customHeight="1" x14ac:dyDescent="0.2">
      <c r="A66" s="24"/>
      <c r="B66" s="16" t="s">
        <v>204</v>
      </c>
      <c r="C66" s="30">
        <v>1464120.9300000002</v>
      </c>
      <c r="D66" s="30">
        <v>18725303.199999999</v>
      </c>
      <c r="E66" s="30">
        <v>20189424.129999999</v>
      </c>
      <c r="F66" s="222"/>
      <c r="G66" s="179">
        <v>-5.6734384703847507E-2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1051176</v>
      </c>
      <c r="D69" s="30">
        <v>386838</v>
      </c>
      <c r="E69" s="30">
        <v>1438014</v>
      </c>
      <c r="F69" s="222"/>
      <c r="G69" s="179">
        <v>4.0201441221957124E-2</v>
      </c>
      <c r="H69" s="36"/>
    </row>
    <row r="70" spans="1:8" s="28" customFormat="1" ht="10.5" customHeight="1" x14ac:dyDescent="0.2">
      <c r="A70" s="24"/>
      <c r="B70" s="16" t="s">
        <v>23</v>
      </c>
      <c r="C70" s="30">
        <v>2270</v>
      </c>
      <c r="D70" s="30">
        <v>8869</v>
      </c>
      <c r="E70" s="30">
        <v>11139</v>
      </c>
      <c r="F70" s="222"/>
      <c r="G70" s="179">
        <v>-0.11292506171856331</v>
      </c>
      <c r="H70" s="36"/>
    </row>
    <row r="71" spans="1:8" s="28" customFormat="1" ht="10.5" customHeight="1" x14ac:dyDescent="0.2">
      <c r="A71" s="24"/>
      <c r="B71" s="33" t="s">
        <v>193</v>
      </c>
      <c r="C71" s="30">
        <v>449879.66</v>
      </c>
      <c r="D71" s="30">
        <v>155464.71</v>
      </c>
      <c r="E71" s="30">
        <v>605344.37</v>
      </c>
      <c r="F71" s="222"/>
      <c r="G71" s="179">
        <v>5.206298031801504E-3</v>
      </c>
      <c r="H71" s="36"/>
    </row>
    <row r="72" spans="1:8" ht="10.5" customHeight="1" x14ac:dyDescent="0.2">
      <c r="B72" s="33" t="s">
        <v>194</v>
      </c>
      <c r="C72" s="30">
        <v>779919</v>
      </c>
      <c r="D72" s="30">
        <v>197654</v>
      </c>
      <c r="E72" s="30">
        <v>977573</v>
      </c>
      <c r="F72" s="222"/>
      <c r="G72" s="179">
        <v>5.7242268332906576E-3</v>
      </c>
      <c r="H72" s="34"/>
    </row>
    <row r="73" spans="1:8" ht="10.5" customHeight="1" x14ac:dyDescent="0.2">
      <c r="B73" s="33" t="s">
        <v>322</v>
      </c>
      <c r="C73" s="30">
        <v>10420.5</v>
      </c>
      <c r="D73" s="30">
        <v>7365</v>
      </c>
      <c r="E73" s="30">
        <v>17785.5</v>
      </c>
      <c r="F73" s="222"/>
      <c r="G73" s="179">
        <v>0.25808162976586257</v>
      </c>
      <c r="H73" s="34"/>
    </row>
    <row r="74" spans="1:8" ht="10.5" customHeight="1" x14ac:dyDescent="0.2">
      <c r="B74" s="33" t="s">
        <v>324</v>
      </c>
      <c r="C74" s="30">
        <v>14</v>
      </c>
      <c r="D74" s="30">
        <v>11</v>
      </c>
      <c r="E74" s="30">
        <v>25</v>
      </c>
      <c r="F74" s="222"/>
      <c r="G74" s="179">
        <v>0.92307692307692313</v>
      </c>
      <c r="H74" s="34"/>
    </row>
    <row r="75" spans="1:8" ht="10.5" customHeight="1" x14ac:dyDescent="0.2">
      <c r="B75" s="33" t="s">
        <v>325</v>
      </c>
      <c r="C75" s="30">
        <v>41</v>
      </c>
      <c r="D75" s="30">
        <v>1823</v>
      </c>
      <c r="E75" s="30">
        <v>1864</v>
      </c>
      <c r="F75" s="222"/>
      <c r="G75" s="179">
        <v>-0.51382368283776736</v>
      </c>
      <c r="H75" s="34"/>
    </row>
    <row r="76" spans="1:8" ht="10.5" customHeight="1" x14ac:dyDescent="0.2">
      <c r="B76" s="33" t="s">
        <v>320</v>
      </c>
      <c r="C76" s="30">
        <v>51816</v>
      </c>
      <c r="D76" s="30">
        <v>14017</v>
      </c>
      <c r="E76" s="30">
        <v>65833</v>
      </c>
      <c r="F76" s="222"/>
      <c r="G76" s="179">
        <v>2.645939877759762E-2</v>
      </c>
      <c r="H76" s="34"/>
    </row>
    <row r="77" spans="1:8" ht="10.5" customHeight="1" x14ac:dyDescent="0.2">
      <c r="B77" s="33" t="s">
        <v>321</v>
      </c>
      <c r="C77" s="30">
        <v>216541.5</v>
      </c>
      <c r="D77" s="30">
        <v>24996</v>
      </c>
      <c r="E77" s="30">
        <v>241537.5</v>
      </c>
      <c r="F77" s="222"/>
      <c r="G77" s="179">
        <v>9.3375130143497298E-2</v>
      </c>
      <c r="H77" s="34"/>
    </row>
    <row r="78" spans="1:8" ht="10.5" customHeight="1" x14ac:dyDescent="0.2">
      <c r="B78" s="33" t="s">
        <v>323</v>
      </c>
      <c r="C78" s="30">
        <v>501086</v>
      </c>
      <c r="D78" s="30">
        <v>149442</v>
      </c>
      <c r="E78" s="30">
        <v>650528</v>
      </c>
      <c r="F78" s="222"/>
      <c r="G78" s="179">
        <v>-2.7580835870782194E-2</v>
      </c>
      <c r="H78" s="34"/>
    </row>
    <row r="79" spans="1:8" ht="10.5" customHeight="1" x14ac:dyDescent="0.2">
      <c r="B79" s="16" t="s">
        <v>195</v>
      </c>
      <c r="C79" s="30">
        <v>1229798.6599999999</v>
      </c>
      <c r="D79" s="30">
        <v>353118.70999999996</v>
      </c>
      <c r="E79" s="30">
        <v>1582917.3699999999</v>
      </c>
      <c r="F79" s="222"/>
      <c r="G79" s="179">
        <v>5.5260958156055917E-3</v>
      </c>
      <c r="H79" s="34"/>
    </row>
    <row r="80" spans="1:8" ht="10.5" customHeight="1" x14ac:dyDescent="0.2">
      <c r="B80" s="16" t="s">
        <v>196</v>
      </c>
      <c r="C80" s="30">
        <v>1238</v>
      </c>
      <c r="D80" s="30">
        <v>112</v>
      </c>
      <c r="E80" s="30">
        <v>1350</v>
      </c>
      <c r="F80" s="222"/>
      <c r="G80" s="179">
        <v>0.16782006920415227</v>
      </c>
      <c r="H80" s="34"/>
    </row>
    <row r="81" spans="1:8" ht="10.5" customHeight="1" x14ac:dyDescent="0.2">
      <c r="B81" s="16" t="s">
        <v>197</v>
      </c>
      <c r="C81" s="30">
        <v>551</v>
      </c>
      <c r="D81" s="30">
        <v>30</v>
      </c>
      <c r="E81" s="30">
        <v>581</v>
      </c>
      <c r="F81" s="222"/>
      <c r="G81" s="179">
        <v>4.1218637992831431E-2</v>
      </c>
      <c r="H81" s="34"/>
    </row>
    <row r="82" spans="1:8" s="28" customFormat="1" ht="10.5" customHeight="1" x14ac:dyDescent="0.2">
      <c r="A82" s="24"/>
      <c r="B82" s="16" t="s">
        <v>198</v>
      </c>
      <c r="C82" s="30">
        <v>760</v>
      </c>
      <c r="D82" s="30">
        <v>7800</v>
      </c>
      <c r="E82" s="30">
        <v>8560</v>
      </c>
      <c r="F82" s="222"/>
      <c r="G82" s="179">
        <v>-0.34249942391888777</v>
      </c>
      <c r="H82" s="36"/>
    </row>
    <row r="83" spans="1:8" s="28" customFormat="1" ht="10.5" customHeight="1" x14ac:dyDescent="0.2">
      <c r="A83" s="24"/>
      <c r="B83" s="16" t="s">
        <v>200</v>
      </c>
      <c r="C83" s="46">
        <v>931</v>
      </c>
      <c r="D83" s="46">
        <v>13383</v>
      </c>
      <c r="E83" s="46">
        <v>14314</v>
      </c>
      <c r="F83" s="222"/>
      <c r="G83" s="190">
        <v>-0.13437348814707306</v>
      </c>
      <c r="H83" s="47"/>
    </row>
    <row r="84" spans="1:8" s="28" customFormat="1" ht="10.5" customHeight="1" x14ac:dyDescent="0.2">
      <c r="A84" s="24"/>
      <c r="B84" s="16" t="s">
        <v>201</v>
      </c>
      <c r="C84" s="46">
        <v>73415</v>
      </c>
      <c r="D84" s="46">
        <v>31859</v>
      </c>
      <c r="E84" s="345">
        <v>105274</v>
      </c>
      <c r="F84" s="222"/>
      <c r="G84" s="346">
        <v>-9.359851909251371E-2</v>
      </c>
      <c r="H84" s="47"/>
    </row>
    <row r="85" spans="1:8" s="28" customFormat="1" ht="10.5" customHeight="1" x14ac:dyDescent="0.2">
      <c r="A85" s="24"/>
      <c r="B85" s="16" t="s">
        <v>202</v>
      </c>
      <c r="C85" s="46">
        <v>836299</v>
      </c>
      <c r="D85" s="46">
        <v>61938</v>
      </c>
      <c r="E85" s="345">
        <v>898237</v>
      </c>
      <c r="F85" s="222"/>
      <c r="G85" s="346">
        <v>-3.3220249229901522E-2</v>
      </c>
      <c r="H85" s="47"/>
    </row>
    <row r="86" spans="1:8" s="28" customFormat="1" ht="10.5" customHeight="1" x14ac:dyDescent="0.2">
      <c r="A86" s="24"/>
      <c r="B86" s="16" t="s">
        <v>203</v>
      </c>
      <c r="C86" s="46">
        <v>272586</v>
      </c>
      <c r="D86" s="46">
        <v>26601</v>
      </c>
      <c r="E86" s="345">
        <v>299187</v>
      </c>
      <c r="F86" s="222"/>
      <c r="G86" s="346">
        <v>-2.9731964780853271E-2</v>
      </c>
      <c r="H86" s="47"/>
    </row>
    <row r="87" spans="1:8" s="28" customFormat="1" ht="10.5" customHeight="1" x14ac:dyDescent="0.2">
      <c r="A87" s="24"/>
      <c r="B87" s="16" t="s">
        <v>204</v>
      </c>
      <c r="C87" s="46">
        <v>177094.5</v>
      </c>
      <c r="D87" s="46">
        <v>2092045.5</v>
      </c>
      <c r="E87" s="345">
        <v>2269140</v>
      </c>
      <c r="F87" s="222"/>
      <c r="G87" s="346">
        <v>9.0019610648608417E-3</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19894991</v>
      </c>
      <c r="D90" s="46">
        <v>6824584</v>
      </c>
      <c r="E90" s="345">
        <v>26719575</v>
      </c>
      <c r="F90" s="222">
        <v>467831</v>
      </c>
      <c r="G90" s="346">
        <v>-0.10278870599859091</v>
      </c>
      <c r="H90" s="47"/>
    </row>
    <row r="91" spans="1:8" ht="10.5" customHeight="1" x14ac:dyDescent="0.2">
      <c r="B91" s="16" t="s">
        <v>23</v>
      </c>
      <c r="C91" s="348">
        <v>249389</v>
      </c>
      <c r="D91" s="46">
        <v>772705</v>
      </c>
      <c r="E91" s="345">
        <v>1022094</v>
      </c>
      <c r="F91" s="222">
        <v>347</v>
      </c>
      <c r="G91" s="346">
        <v>-0.2019778510662219</v>
      </c>
      <c r="H91" s="47"/>
    </row>
    <row r="92" spans="1:8" ht="10.5" customHeight="1" x14ac:dyDescent="0.2">
      <c r="B92" s="33" t="s">
        <v>193</v>
      </c>
      <c r="C92" s="348">
        <v>4959957.7700000005</v>
      </c>
      <c r="D92" s="46">
        <v>1371752.84</v>
      </c>
      <c r="E92" s="46">
        <v>6331710.6100000003</v>
      </c>
      <c r="F92" s="222">
        <v>1018313.9500000001</v>
      </c>
      <c r="G92" s="190">
        <v>-8.7588063196193056E-2</v>
      </c>
      <c r="H92" s="47"/>
    </row>
    <row r="93" spans="1:8" ht="10.5" customHeight="1" x14ac:dyDescent="0.2">
      <c r="B93" s="33" t="s">
        <v>194</v>
      </c>
      <c r="C93" s="348">
        <v>12069999.01</v>
      </c>
      <c r="D93" s="46">
        <v>5154551.5</v>
      </c>
      <c r="E93" s="46">
        <v>17224550.509999998</v>
      </c>
      <c r="F93" s="222">
        <v>1707092</v>
      </c>
      <c r="G93" s="190">
        <v>-5.4344103267111032E-2</v>
      </c>
      <c r="H93" s="47"/>
    </row>
    <row r="94" spans="1:8" ht="10.5" customHeight="1" x14ac:dyDescent="0.2">
      <c r="B94" s="33" t="s">
        <v>322</v>
      </c>
      <c r="C94" s="348">
        <v>222232.51</v>
      </c>
      <c r="D94" s="46">
        <v>392143</v>
      </c>
      <c r="E94" s="46">
        <v>614375.51</v>
      </c>
      <c r="F94" s="222">
        <v>292130</v>
      </c>
      <c r="G94" s="190">
        <v>-4.9021299583388411E-2</v>
      </c>
      <c r="H94" s="47"/>
    </row>
    <row r="95" spans="1:8" ht="10.5" customHeight="1" x14ac:dyDescent="0.2">
      <c r="B95" s="33" t="s">
        <v>324</v>
      </c>
      <c r="C95" s="348">
        <v>460</v>
      </c>
      <c r="D95" s="46">
        <v>263</v>
      </c>
      <c r="E95" s="46">
        <v>723</v>
      </c>
      <c r="F95" s="222">
        <v>573</v>
      </c>
      <c r="G95" s="190">
        <v>-0.1930803571428571</v>
      </c>
      <c r="H95" s="47"/>
    </row>
    <row r="96" spans="1:8" ht="10.5" customHeight="1" x14ac:dyDescent="0.2">
      <c r="B96" s="33" t="s">
        <v>325</v>
      </c>
      <c r="C96" s="348">
        <v>5446</v>
      </c>
      <c r="D96" s="46">
        <v>437443</v>
      </c>
      <c r="E96" s="46">
        <v>442889</v>
      </c>
      <c r="F96" s="222">
        <v>431588</v>
      </c>
      <c r="G96" s="190">
        <v>-3.6150163220892262E-2</v>
      </c>
      <c r="H96" s="47"/>
    </row>
    <row r="97" spans="2:8" ht="10.5" customHeight="1" x14ac:dyDescent="0.2">
      <c r="B97" s="33" t="s">
        <v>320</v>
      </c>
      <c r="C97" s="348">
        <v>1939881</v>
      </c>
      <c r="D97" s="46">
        <v>702046</v>
      </c>
      <c r="E97" s="46">
        <v>2641927</v>
      </c>
      <c r="F97" s="222">
        <v>49841</v>
      </c>
      <c r="G97" s="190">
        <v>-7.171107139870514E-2</v>
      </c>
      <c r="H97" s="47"/>
    </row>
    <row r="98" spans="2:8" ht="10.5" customHeight="1" x14ac:dyDescent="0.2">
      <c r="B98" s="33" t="s">
        <v>321</v>
      </c>
      <c r="C98" s="348">
        <v>4469092.5</v>
      </c>
      <c r="D98" s="46">
        <v>1228594</v>
      </c>
      <c r="E98" s="46">
        <v>5697686.5</v>
      </c>
      <c r="F98" s="222">
        <v>260982</v>
      </c>
      <c r="G98" s="190">
        <v>-3.4273073380640451E-2</v>
      </c>
      <c r="H98" s="47"/>
    </row>
    <row r="99" spans="2:8" ht="10.5" customHeight="1" x14ac:dyDescent="0.2">
      <c r="B99" s="33" t="s">
        <v>323</v>
      </c>
      <c r="C99" s="348">
        <v>5432887</v>
      </c>
      <c r="D99" s="46">
        <v>2394062.5</v>
      </c>
      <c r="E99" s="46">
        <v>7826949.5</v>
      </c>
      <c r="F99" s="222">
        <v>671978</v>
      </c>
      <c r="G99" s="190">
        <v>-6.3990649652321818E-2</v>
      </c>
      <c r="H99" s="47"/>
    </row>
    <row r="100" spans="2:8" ht="10.5" customHeight="1" x14ac:dyDescent="0.2">
      <c r="B100" s="16" t="s">
        <v>195</v>
      </c>
      <c r="C100" s="348">
        <v>17029956.779999997</v>
      </c>
      <c r="D100" s="46">
        <v>6526304.3399999999</v>
      </c>
      <c r="E100" s="46">
        <v>23556261.120000001</v>
      </c>
      <c r="F100" s="222">
        <v>2725405.9499999997</v>
      </c>
      <c r="G100" s="190">
        <v>-6.3515533513039402E-2</v>
      </c>
      <c r="H100" s="47"/>
    </row>
    <row r="101" spans="2:8" ht="10.5" customHeight="1" x14ac:dyDescent="0.2">
      <c r="B101" s="16" t="s">
        <v>196</v>
      </c>
      <c r="C101" s="348">
        <v>6587</v>
      </c>
      <c r="D101" s="46">
        <v>479</v>
      </c>
      <c r="E101" s="46">
        <v>7066</v>
      </c>
      <c r="F101" s="222">
        <v>12</v>
      </c>
      <c r="G101" s="190">
        <v>-0.21775711280859067</v>
      </c>
      <c r="H101" s="47"/>
    </row>
    <row r="102" spans="2:8" ht="10.5" customHeight="1" x14ac:dyDescent="0.2">
      <c r="B102" s="16" t="s">
        <v>197</v>
      </c>
      <c r="C102" s="348">
        <v>4132</v>
      </c>
      <c r="D102" s="46">
        <v>259</v>
      </c>
      <c r="E102" s="46">
        <v>4391</v>
      </c>
      <c r="F102" s="222">
        <v>5</v>
      </c>
      <c r="G102" s="190">
        <v>-0.1984300839722527</v>
      </c>
      <c r="H102" s="47"/>
    </row>
    <row r="103" spans="2:8" ht="10.5" customHeight="1" x14ac:dyDescent="0.2">
      <c r="B103" s="16" t="s">
        <v>198</v>
      </c>
      <c r="C103" s="348">
        <v>20941</v>
      </c>
      <c r="D103" s="46">
        <v>297245</v>
      </c>
      <c r="E103" s="46">
        <v>318186</v>
      </c>
      <c r="F103" s="222"/>
      <c r="G103" s="190">
        <v>-0.21656464980228585</v>
      </c>
      <c r="H103" s="47"/>
    </row>
    <row r="104" spans="2:8" ht="10.5" customHeight="1" x14ac:dyDescent="0.2">
      <c r="B104" s="16" t="s">
        <v>200</v>
      </c>
      <c r="C104" s="348">
        <v>6879</v>
      </c>
      <c r="D104" s="46">
        <v>55312</v>
      </c>
      <c r="E104" s="46">
        <v>62191</v>
      </c>
      <c r="F104" s="222">
        <v>3</v>
      </c>
      <c r="G104" s="190">
        <v>-3.969920632469659E-2</v>
      </c>
      <c r="H104" s="47"/>
    </row>
    <row r="105" spans="2:8" ht="10.5" customHeight="1" x14ac:dyDescent="0.2">
      <c r="B105" s="16" t="s">
        <v>201</v>
      </c>
      <c r="C105" s="348">
        <v>478126</v>
      </c>
      <c r="D105" s="46">
        <v>135451</v>
      </c>
      <c r="E105" s="46">
        <v>613577</v>
      </c>
      <c r="F105" s="222">
        <v>4103</v>
      </c>
      <c r="G105" s="190">
        <v>-8.7251387174032691E-2</v>
      </c>
      <c r="H105" s="47"/>
    </row>
    <row r="106" spans="2:8" ht="10.5" customHeight="1" x14ac:dyDescent="0.2">
      <c r="B106" s="16" t="s">
        <v>202</v>
      </c>
      <c r="C106" s="348">
        <v>5424946</v>
      </c>
      <c r="D106" s="46">
        <v>334861</v>
      </c>
      <c r="E106" s="46">
        <v>5759807</v>
      </c>
      <c r="F106" s="222">
        <v>1868</v>
      </c>
      <c r="G106" s="190">
        <v>-6.9866508452548381E-2</v>
      </c>
      <c r="H106" s="47"/>
    </row>
    <row r="107" spans="2:8" ht="10.5" customHeight="1" x14ac:dyDescent="0.2">
      <c r="B107" s="16" t="s">
        <v>203</v>
      </c>
      <c r="C107" s="348">
        <v>1507906</v>
      </c>
      <c r="D107" s="46">
        <v>117917</v>
      </c>
      <c r="E107" s="46">
        <v>1625823</v>
      </c>
      <c r="F107" s="222">
        <v>1</v>
      </c>
      <c r="G107" s="190">
        <v>-0.10186887957269497</v>
      </c>
      <c r="H107" s="47"/>
    </row>
    <row r="108" spans="2:8" ht="10.5" customHeight="1" x14ac:dyDescent="0.2">
      <c r="B108" s="16" t="s">
        <v>204</v>
      </c>
      <c r="C108" s="348">
        <v>1641215.4300000002</v>
      </c>
      <c r="D108" s="46">
        <v>20817348.699999999</v>
      </c>
      <c r="E108" s="46">
        <v>22458564.129999999</v>
      </c>
      <c r="F108" s="222"/>
      <c r="G108" s="190">
        <v>-5.0484168170155663E-2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MARS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18376807.090000119</v>
      </c>
      <c r="D119" s="238">
        <v>60360096.419999972</v>
      </c>
      <c r="E119" s="238">
        <v>78736903.510000095</v>
      </c>
      <c r="F119" s="222">
        <v>159731.59999999919</v>
      </c>
      <c r="G119" s="239">
        <v>-9.1193312915909264E-2</v>
      </c>
      <c r="H119" s="20"/>
    </row>
    <row r="120" spans="1:8" ht="10.5" customHeight="1" x14ac:dyDescent="0.2">
      <c r="A120" s="2"/>
      <c r="B120" s="37" t="s">
        <v>206</v>
      </c>
      <c r="C120" s="238">
        <v>250913.09999999998</v>
      </c>
      <c r="D120" s="238">
        <v>2318378.7499999995</v>
      </c>
      <c r="E120" s="238">
        <v>2569291.8499999996</v>
      </c>
      <c r="F120" s="222"/>
      <c r="G120" s="239"/>
      <c r="H120" s="20"/>
    </row>
    <row r="121" spans="1:8" ht="10.5" customHeight="1" x14ac:dyDescent="0.2">
      <c r="A121" s="2"/>
      <c r="B121" s="37" t="s">
        <v>226</v>
      </c>
      <c r="C121" s="238">
        <v>1297425.2</v>
      </c>
      <c r="D121" s="238">
        <v>9422003.8699999992</v>
      </c>
      <c r="E121" s="238">
        <v>10719429.07</v>
      </c>
      <c r="F121" s="222"/>
      <c r="G121" s="239">
        <v>0.95251706634064237</v>
      </c>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19926970.390000124</v>
      </c>
      <c r="D126" s="238">
        <v>72102874.039999962</v>
      </c>
      <c r="E126" s="238">
        <v>92029844.430000082</v>
      </c>
      <c r="F126" s="222">
        <v>159731.59999999919</v>
      </c>
      <c r="G126" s="239">
        <v>-0.28155810615034016</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17740193.569999032</v>
      </c>
      <c r="D129" s="238">
        <v>39369995.62999896</v>
      </c>
      <c r="E129" s="238">
        <v>57110189.199997991</v>
      </c>
      <c r="F129" s="222">
        <v>93542.680000000109</v>
      </c>
      <c r="G129" s="239">
        <v>-3.8617547993663903E-2</v>
      </c>
      <c r="H129" s="20"/>
    </row>
    <row r="130" spans="1:8" ht="10.5" customHeight="1" x14ac:dyDescent="0.2">
      <c r="A130" s="2"/>
      <c r="B130" s="37" t="s">
        <v>207</v>
      </c>
      <c r="C130" s="238">
        <v>662678.27000001096</v>
      </c>
      <c r="D130" s="238">
        <v>4131003.4899999462</v>
      </c>
      <c r="E130" s="238">
        <v>4793681.7599999569</v>
      </c>
      <c r="F130" s="222">
        <v>2396935.3499999689</v>
      </c>
      <c r="G130" s="239">
        <v>-0.19635516939552122</v>
      </c>
      <c r="H130" s="20"/>
    </row>
    <row r="131" spans="1:8" ht="10.5" customHeight="1" x14ac:dyDescent="0.2">
      <c r="A131" s="2"/>
      <c r="B131" s="37" t="s">
        <v>208</v>
      </c>
      <c r="C131" s="238">
        <v>107677678.66000813</v>
      </c>
      <c r="D131" s="238">
        <v>37840420.609999053</v>
      </c>
      <c r="E131" s="238">
        <v>145518099.27000719</v>
      </c>
      <c r="F131" s="222">
        <v>743060.09000000206</v>
      </c>
      <c r="G131" s="239">
        <v>-6.4512795254841104E-2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126080550.50000717</v>
      </c>
      <c r="D135" s="238">
        <v>81341723.729997963</v>
      </c>
      <c r="E135" s="238">
        <v>207422274.23000512</v>
      </c>
      <c r="F135" s="222">
        <v>3233538.1199999717</v>
      </c>
      <c r="G135" s="239">
        <v>-6.1108588668930874E-2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26201074.270000163</v>
      </c>
      <c r="D138" s="238">
        <v>11878810.840000033</v>
      </c>
      <c r="E138" s="238">
        <v>38079885.110000201</v>
      </c>
      <c r="F138" s="222">
        <v>55417.900000000023</v>
      </c>
      <c r="G138" s="239">
        <v>-7.329699763377362E-2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26201074.270000163</v>
      </c>
      <c r="D141" s="238">
        <v>11878863.840000033</v>
      </c>
      <c r="E141" s="238">
        <v>38079938.110000201</v>
      </c>
      <c r="F141" s="222">
        <v>55417.900000000023</v>
      </c>
      <c r="G141" s="239">
        <v>-7.3297917934497803E-2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8096006.0200000461</v>
      </c>
      <c r="D144" s="238">
        <v>1343661.3099999989</v>
      </c>
      <c r="E144" s="238">
        <v>9439667.3300000448</v>
      </c>
      <c r="F144" s="222">
        <v>2054.4499999999998</v>
      </c>
      <c r="G144" s="239">
        <v>2.9445849846905681E-2</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8096006.0200000461</v>
      </c>
      <c r="D147" s="55">
        <v>1343661.3099999989</v>
      </c>
      <c r="E147" s="55">
        <v>9439667.3300000448</v>
      </c>
      <c r="F147" s="222">
        <v>2054.4499999999998</v>
      </c>
      <c r="G147" s="182">
        <v>2.9445849846905681E-2</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353499.29000000103</v>
      </c>
      <c r="D150" s="55">
        <v>31407.240000000038</v>
      </c>
      <c r="E150" s="55">
        <v>384906.53000000102</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353499.29000000103</v>
      </c>
      <c r="D152" s="55">
        <v>31454.240000000038</v>
      </c>
      <c r="E152" s="55">
        <v>384953.53000000102</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1104.75</v>
      </c>
      <c r="D155" s="55">
        <v>9696.1</v>
      </c>
      <c r="E155" s="55">
        <v>10800.85</v>
      </c>
      <c r="F155" s="222"/>
      <c r="G155" s="182">
        <v>9.1893831790817782E-2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1104.75</v>
      </c>
      <c r="D157" s="55">
        <v>9696.1</v>
      </c>
      <c r="E157" s="55">
        <v>10800.85</v>
      </c>
      <c r="F157" s="222"/>
      <c r="G157" s="182">
        <v>9.1893831790817782E-2</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7</v>
      </c>
      <c r="D160" s="55"/>
      <c r="E160" s="55">
        <v>7</v>
      </c>
      <c r="F160" s="222"/>
      <c r="G160" s="182">
        <v>0.39999999999999991</v>
      </c>
      <c r="H160" s="59"/>
    </row>
    <row r="161" spans="1:8" s="60" customFormat="1" ht="15" customHeight="1" x14ac:dyDescent="0.2">
      <c r="A161" s="24"/>
      <c r="B161" s="37" t="s">
        <v>205</v>
      </c>
      <c r="C161" s="55">
        <v>351103.96999999991</v>
      </c>
      <c r="D161" s="55">
        <v>1028676.6700000009</v>
      </c>
      <c r="E161" s="55">
        <v>1379780.6400000008</v>
      </c>
      <c r="F161" s="222"/>
      <c r="G161" s="182">
        <v>-0.13489304019961568</v>
      </c>
      <c r="H161" s="59"/>
    </row>
    <row r="162" spans="1:8" s="57" customFormat="1" ht="10.5" customHeight="1" x14ac:dyDescent="0.2">
      <c r="A162" s="6"/>
      <c r="B162" s="37" t="s">
        <v>206</v>
      </c>
      <c r="C162" s="55">
        <v>3570</v>
      </c>
      <c r="D162" s="55">
        <v>15280.300000000001</v>
      </c>
      <c r="E162" s="55">
        <v>18850.300000000003</v>
      </c>
      <c r="F162" s="222"/>
      <c r="G162" s="182"/>
      <c r="H162" s="56"/>
    </row>
    <row r="163" spans="1:8" s="57" customFormat="1" ht="10.5" customHeight="1" x14ac:dyDescent="0.2">
      <c r="A163" s="6"/>
      <c r="B163" s="37" t="s">
        <v>127</v>
      </c>
      <c r="C163" s="55">
        <v>28366.300000000003</v>
      </c>
      <c r="D163" s="55">
        <v>172972.69999999998</v>
      </c>
      <c r="E163" s="55">
        <v>201339</v>
      </c>
      <c r="F163" s="222"/>
      <c r="G163" s="182"/>
      <c r="H163" s="56"/>
    </row>
    <row r="164" spans="1:8" s="57" customFormat="1" ht="10.5" customHeight="1" x14ac:dyDescent="0.2">
      <c r="A164" s="6"/>
      <c r="B164" s="37" t="s">
        <v>207</v>
      </c>
      <c r="C164" s="55">
        <v>44001.990000000056</v>
      </c>
      <c r="D164" s="55">
        <v>63756.090000000018</v>
      </c>
      <c r="E164" s="55">
        <v>107758.08000000007</v>
      </c>
      <c r="F164" s="222"/>
      <c r="G164" s="182">
        <v>-0.14056529894001923</v>
      </c>
      <c r="H164" s="56"/>
    </row>
    <row r="165" spans="1:8" s="57" customFormat="1" ht="10.5" customHeight="1" x14ac:dyDescent="0.2">
      <c r="A165" s="6"/>
      <c r="B165" s="37" t="s">
        <v>208</v>
      </c>
      <c r="C165" s="55">
        <v>3868.5000000000009</v>
      </c>
      <c r="D165" s="55">
        <v>20925.84</v>
      </c>
      <c r="E165" s="55">
        <v>24794.34</v>
      </c>
      <c r="F165" s="222"/>
      <c r="G165" s="182">
        <v>-0.34168696707285173</v>
      </c>
      <c r="H165" s="56"/>
    </row>
    <row r="166" spans="1:8" s="57" customFormat="1" ht="10.5" customHeight="1" x14ac:dyDescent="0.2">
      <c r="A166" s="6"/>
      <c r="B166" s="37" t="s">
        <v>209</v>
      </c>
      <c r="C166" s="55">
        <v>233166.35000000006</v>
      </c>
      <c r="D166" s="55">
        <v>95550.84</v>
      </c>
      <c r="E166" s="55">
        <v>328717.19000000006</v>
      </c>
      <c r="F166" s="222"/>
      <c r="G166" s="182">
        <v>2.7457627012690278E-2</v>
      </c>
      <c r="H166" s="56"/>
    </row>
    <row r="167" spans="1:8" s="57" customFormat="1" ht="10.5" customHeight="1" x14ac:dyDescent="0.2">
      <c r="A167" s="6"/>
      <c r="B167" s="37" t="s">
        <v>210</v>
      </c>
      <c r="C167" s="55">
        <v>51204.699999999983</v>
      </c>
      <c r="D167" s="55">
        <v>17655.299999999996</v>
      </c>
      <c r="E167" s="55">
        <v>68859.999999999971</v>
      </c>
      <c r="F167" s="222"/>
      <c r="G167" s="182">
        <v>4.8193137881693549E-2</v>
      </c>
      <c r="H167" s="56"/>
    </row>
    <row r="168" spans="1:8" s="57" customFormat="1" ht="10.5" customHeight="1" x14ac:dyDescent="0.2">
      <c r="A168" s="6"/>
      <c r="B168" s="37" t="s">
        <v>211</v>
      </c>
      <c r="C168" s="55">
        <v>2306710.060000001</v>
      </c>
      <c r="D168" s="55">
        <v>280402.81999999983</v>
      </c>
      <c r="E168" s="55">
        <v>2587112.8800000008</v>
      </c>
      <c r="F168" s="222"/>
      <c r="G168" s="182">
        <v>-0.13316947142682556</v>
      </c>
      <c r="H168" s="56"/>
    </row>
    <row r="169" spans="1:8" s="57" customFormat="1" ht="10.5" customHeight="1" x14ac:dyDescent="0.2">
      <c r="A169" s="6"/>
      <c r="B169" s="37" t="s">
        <v>212</v>
      </c>
      <c r="C169" s="55">
        <v>707.4</v>
      </c>
      <c r="D169" s="55">
        <v>53</v>
      </c>
      <c r="E169" s="55">
        <v>760.4</v>
      </c>
      <c r="F169" s="222"/>
      <c r="G169" s="182"/>
      <c r="H169" s="56"/>
    </row>
    <row r="170" spans="1:8" s="57" customFormat="1" ht="10.5" customHeight="1" x14ac:dyDescent="0.2">
      <c r="A170" s="6"/>
      <c r="B170" s="35" t="s">
        <v>234</v>
      </c>
      <c r="C170" s="55">
        <v>3023624.2700000005</v>
      </c>
      <c r="D170" s="55">
        <v>1695619.5600000008</v>
      </c>
      <c r="E170" s="55">
        <v>4719243.830000001</v>
      </c>
      <c r="F170" s="222"/>
      <c r="G170" s="182">
        <v>-0.17993019966138735</v>
      </c>
      <c r="H170" s="56"/>
    </row>
    <row r="171" spans="1:8" s="57" customFormat="1" ht="9" x14ac:dyDescent="0.15">
      <c r="A171" s="6"/>
      <c r="B171" s="264"/>
      <c r="C171" s="55"/>
      <c r="D171" s="55"/>
      <c r="E171" s="55"/>
      <c r="F171" s="222"/>
      <c r="G171" s="182"/>
      <c r="H171" s="56"/>
    </row>
    <row r="172" spans="1:8" s="57" customFormat="1" x14ac:dyDescent="0.2">
      <c r="A172" s="6"/>
      <c r="B172" s="35" t="s">
        <v>233</v>
      </c>
      <c r="C172" s="55">
        <v>183765304.49000749</v>
      </c>
      <c r="D172" s="55">
        <v>168410535.81999791</v>
      </c>
      <c r="E172" s="55">
        <v>352175840.31000543</v>
      </c>
      <c r="F172" s="222">
        <v>3450742.0699999705</v>
      </c>
      <c r="G172" s="182">
        <v>-0.13074420563686162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357030.0500000004</v>
      </c>
      <c r="D176" s="55">
        <v>235179.21999999956</v>
      </c>
      <c r="E176" s="55">
        <v>592209.27</v>
      </c>
      <c r="F176" s="222">
        <v>37352.85</v>
      </c>
      <c r="G176" s="182">
        <v>-0.11609713710552683</v>
      </c>
      <c r="H176" s="59"/>
    </row>
    <row r="177" spans="1:8" s="60" customFormat="1" ht="10.5" customHeight="1" x14ac:dyDescent="0.2">
      <c r="A177" s="24"/>
      <c r="B177" s="37" t="s">
        <v>214</v>
      </c>
      <c r="C177" s="55">
        <v>904694915</v>
      </c>
      <c r="D177" s="55">
        <v>574434090.65999997</v>
      </c>
      <c r="E177" s="55">
        <v>1479129005.6600001</v>
      </c>
      <c r="F177" s="222">
        <v>65022325.659999996</v>
      </c>
      <c r="G177" s="182">
        <v>-0.10931991927471474</v>
      </c>
      <c r="H177" s="59"/>
    </row>
    <row r="178" spans="1:8" s="60" customFormat="1" ht="10.5" customHeight="1" x14ac:dyDescent="0.2">
      <c r="A178" s="24"/>
      <c r="B178" s="37" t="s">
        <v>215</v>
      </c>
      <c r="C178" s="55">
        <v>164959.70000000001</v>
      </c>
      <c r="D178" s="55">
        <v>50757.3</v>
      </c>
      <c r="E178" s="55">
        <v>215717</v>
      </c>
      <c r="F178" s="222">
        <v>5135.25</v>
      </c>
      <c r="G178" s="182">
        <v>-0.70415538953692014</v>
      </c>
      <c r="H178" s="59"/>
    </row>
    <row r="179" spans="1:8" s="60" customFormat="1" ht="10.5" customHeight="1" x14ac:dyDescent="0.2">
      <c r="A179" s="24"/>
      <c r="B179" s="37" t="s">
        <v>216</v>
      </c>
      <c r="C179" s="55">
        <v>285161.25</v>
      </c>
      <c r="D179" s="55">
        <v>168431.23</v>
      </c>
      <c r="E179" s="55">
        <v>453592.48</v>
      </c>
      <c r="F179" s="222">
        <v>10680.48</v>
      </c>
      <c r="G179" s="182">
        <v>-0.15147201468651195</v>
      </c>
      <c r="H179" s="59"/>
    </row>
    <row r="180" spans="1:8" s="60" customFormat="1" ht="10.5" customHeight="1" x14ac:dyDescent="0.2">
      <c r="A180" s="24"/>
      <c r="B180" s="37" t="s">
        <v>217</v>
      </c>
      <c r="C180" s="55">
        <v>1639611.4000000164</v>
      </c>
      <c r="D180" s="55">
        <v>1069756.5000000047</v>
      </c>
      <c r="E180" s="55">
        <v>2709367.9000000213</v>
      </c>
      <c r="F180" s="222">
        <v>99415.39000000013</v>
      </c>
      <c r="G180" s="182">
        <v>-0.16164616139474908</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907141677.4000001</v>
      </c>
      <c r="D186" s="166">
        <v>575958214.91000009</v>
      </c>
      <c r="E186" s="166">
        <v>1483099892.3100002</v>
      </c>
      <c r="F186" s="342">
        <v>65174909.629999988</v>
      </c>
      <c r="G186" s="194">
        <v>-0.10969805195256255</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14609150</v>
      </c>
      <c r="E189" s="55">
        <v>14609150</v>
      </c>
      <c r="F189" s="222"/>
      <c r="G189" s="185">
        <v>-6.9946806995420774E-2</v>
      </c>
      <c r="H189" s="69"/>
    </row>
    <row r="190" spans="1:8" ht="10.5" hidden="1" customHeight="1" x14ac:dyDescent="0.2">
      <c r="A190" s="2"/>
      <c r="B190" s="82" t="s">
        <v>81</v>
      </c>
      <c r="C190" s="55"/>
      <c r="D190" s="55">
        <v>9625092.9298245609</v>
      </c>
      <c r="E190" s="55">
        <v>9625092.9298245609</v>
      </c>
      <c r="F190" s="222"/>
      <c r="G190" s="185">
        <v>-3.6906592221998991E-2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26499925.929824561</v>
      </c>
      <c r="E192" s="377">
        <v>26499925.929824561</v>
      </c>
      <c r="F192" s="393"/>
      <c r="G192" s="394">
        <v>-3.6109056767655412E-2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DE MARS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75282</v>
      </c>
      <c r="D10" s="222">
        <v>279</v>
      </c>
      <c r="E10" s="179">
        <v>-0.22702863655498851</v>
      </c>
      <c r="F10" s="20"/>
    </row>
    <row r="11" spans="1:6" ht="10.5" customHeight="1" x14ac:dyDescent="0.2">
      <c r="B11" s="16" t="s">
        <v>23</v>
      </c>
      <c r="C11" s="30">
        <v>770</v>
      </c>
      <c r="D11" s="222"/>
      <c r="E11" s="179">
        <v>-0.26245210727969348</v>
      </c>
      <c r="F11" s="20"/>
    </row>
    <row r="12" spans="1:6" ht="10.5" customHeight="1" x14ac:dyDescent="0.2">
      <c r="B12" s="16" t="s">
        <v>218</v>
      </c>
      <c r="C12" s="30">
        <v>206.75</v>
      </c>
      <c r="D12" s="222"/>
      <c r="E12" s="179">
        <v>-0.3599071207430341</v>
      </c>
      <c r="F12" s="20"/>
    </row>
    <row r="13" spans="1:6" ht="10.5" customHeight="1" x14ac:dyDescent="0.2">
      <c r="B13" s="33" t="s">
        <v>193</v>
      </c>
      <c r="C13" s="30">
        <v>5765</v>
      </c>
      <c r="D13" s="222">
        <v>64</v>
      </c>
      <c r="E13" s="179">
        <v>-0.16255084253341079</v>
      </c>
      <c r="F13" s="20"/>
    </row>
    <row r="14" spans="1:6" x14ac:dyDescent="0.2">
      <c r="B14" s="33" t="s">
        <v>194</v>
      </c>
      <c r="C14" s="30">
        <v>87</v>
      </c>
      <c r="D14" s="222">
        <v>2</v>
      </c>
      <c r="E14" s="179">
        <v>0.12987012987012991</v>
      </c>
      <c r="F14" s="20"/>
    </row>
    <row r="15" spans="1:6" x14ac:dyDescent="0.2">
      <c r="B15" s="33" t="s">
        <v>322</v>
      </c>
      <c r="C15" s="30">
        <v>2</v>
      </c>
      <c r="D15" s="222">
        <v>2</v>
      </c>
      <c r="E15" s="179">
        <v>0</v>
      </c>
      <c r="F15" s="20"/>
    </row>
    <row r="16" spans="1:6" x14ac:dyDescent="0.2">
      <c r="B16" s="33" t="s">
        <v>324</v>
      </c>
      <c r="C16" s="30"/>
      <c r="D16" s="222"/>
      <c r="E16" s="179"/>
      <c r="F16" s="20"/>
    </row>
    <row r="17" spans="1:6" x14ac:dyDescent="0.2">
      <c r="B17" s="33" t="s">
        <v>325</v>
      </c>
      <c r="C17" s="30">
        <v>3773</v>
      </c>
      <c r="D17" s="222">
        <v>33</v>
      </c>
      <c r="E17" s="179">
        <v>-0.17149758454106279</v>
      </c>
      <c r="F17" s="20"/>
    </row>
    <row r="18" spans="1:6" x14ac:dyDescent="0.2">
      <c r="B18" s="33" t="s">
        <v>320</v>
      </c>
      <c r="C18" s="30">
        <v>3</v>
      </c>
      <c r="D18" s="222">
        <v>0</v>
      </c>
      <c r="E18" s="179">
        <v>-0.5714285714285714</v>
      </c>
      <c r="F18" s="20"/>
    </row>
    <row r="19" spans="1:6" x14ac:dyDescent="0.2">
      <c r="B19" s="33" t="s">
        <v>321</v>
      </c>
      <c r="C19" s="30">
        <v>1900</v>
      </c>
      <c r="D19" s="222">
        <v>27</v>
      </c>
      <c r="E19" s="179">
        <v>-0.15329768270944744</v>
      </c>
      <c r="F19" s="20"/>
    </row>
    <row r="20" spans="1:6" x14ac:dyDescent="0.2">
      <c r="B20" s="33" t="s">
        <v>323</v>
      </c>
      <c r="C20" s="30">
        <v>5971.75</v>
      </c>
      <c r="D20" s="222">
        <v>64</v>
      </c>
      <c r="E20" s="179">
        <v>-0.17139586513112248</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161127</v>
      </c>
      <c r="D23" s="222">
        <v>16700</v>
      </c>
      <c r="E23" s="179">
        <v>-0.19056063498442677</v>
      </c>
      <c r="F23" s="20"/>
    </row>
    <row r="24" spans="1:6" ht="10.5" customHeight="1" x14ac:dyDescent="0.2">
      <c r="B24" s="16" t="s">
        <v>23</v>
      </c>
      <c r="C24" s="30">
        <v>5</v>
      </c>
      <c r="D24" s="222"/>
      <c r="E24" s="179"/>
      <c r="F24" s="34"/>
    </row>
    <row r="25" spans="1:6" ht="10.5" customHeight="1" x14ac:dyDescent="0.2">
      <c r="B25" s="33" t="s">
        <v>193</v>
      </c>
      <c r="C25" s="30">
        <v>3009.5</v>
      </c>
      <c r="D25" s="222">
        <v>466</v>
      </c>
      <c r="E25" s="179">
        <v>-0.25461300309597523</v>
      </c>
      <c r="F25" s="34"/>
    </row>
    <row r="26" spans="1:6" ht="10.5" customHeight="1" x14ac:dyDescent="0.2">
      <c r="B26" s="33" t="s">
        <v>194</v>
      </c>
      <c r="C26" s="30">
        <v>90183</v>
      </c>
      <c r="D26" s="222">
        <v>15481</v>
      </c>
      <c r="E26" s="179">
        <v>-0.15163402381893099</v>
      </c>
      <c r="F26" s="34"/>
    </row>
    <row r="27" spans="1:6" ht="10.5" customHeight="1" x14ac:dyDescent="0.2">
      <c r="B27" s="33" t="s">
        <v>322</v>
      </c>
      <c r="C27" s="30">
        <v>518</v>
      </c>
      <c r="D27" s="222">
        <v>274</v>
      </c>
      <c r="E27" s="179">
        <v>-4.0740740740740744E-2</v>
      </c>
      <c r="F27" s="34"/>
    </row>
    <row r="28" spans="1:6" ht="10.5" customHeight="1" x14ac:dyDescent="0.2">
      <c r="B28" s="33" t="s">
        <v>324</v>
      </c>
      <c r="C28" s="30">
        <v>5329</v>
      </c>
      <c r="D28" s="222">
        <v>5145</v>
      </c>
      <c r="E28" s="179">
        <v>-0.20652173913043481</v>
      </c>
      <c r="F28" s="34"/>
    </row>
    <row r="29" spans="1:6" ht="10.5" customHeight="1" x14ac:dyDescent="0.2">
      <c r="B29" s="33" t="s">
        <v>325</v>
      </c>
      <c r="C29" s="30">
        <v>5774</v>
      </c>
      <c r="D29" s="222">
        <v>5296</v>
      </c>
      <c r="E29" s="179">
        <v>-0.16956709334100384</v>
      </c>
      <c r="F29" s="34"/>
    </row>
    <row r="30" spans="1:6" ht="10.5" customHeight="1" x14ac:dyDescent="0.2">
      <c r="B30" s="33" t="s">
        <v>320</v>
      </c>
      <c r="C30" s="30">
        <v>58738</v>
      </c>
      <c r="D30" s="222">
        <v>938</v>
      </c>
      <c r="E30" s="179">
        <v>-0.14815674217594343</v>
      </c>
      <c r="F30" s="34"/>
    </row>
    <row r="31" spans="1:6" ht="10.5" customHeight="1" x14ac:dyDescent="0.2">
      <c r="B31" s="33" t="s">
        <v>321</v>
      </c>
      <c r="C31" s="30">
        <v>2524</v>
      </c>
      <c r="D31" s="222">
        <v>337</v>
      </c>
      <c r="E31" s="179">
        <v>-7.2399852995222336E-2</v>
      </c>
      <c r="F31" s="34"/>
    </row>
    <row r="32" spans="1:6" ht="10.5" customHeight="1" x14ac:dyDescent="0.2">
      <c r="B32" s="33" t="s">
        <v>323</v>
      </c>
      <c r="C32" s="30">
        <v>17300</v>
      </c>
      <c r="D32" s="222">
        <v>3491</v>
      </c>
      <c r="E32" s="179">
        <v>-0.15270839455382501</v>
      </c>
      <c r="F32" s="34"/>
    </row>
    <row r="33" spans="1:6" ht="10.5" customHeight="1" x14ac:dyDescent="0.2">
      <c r="B33" s="16" t="s">
        <v>195</v>
      </c>
      <c r="C33" s="30">
        <v>93192.5</v>
      </c>
      <c r="D33" s="222">
        <v>15947</v>
      </c>
      <c r="E33" s="179">
        <v>-0.15540219051201065</v>
      </c>
      <c r="F33" s="34"/>
    </row>
    <row r="34" spans="1:6" ht="10.5" customHeight="1" x14ac:dyDescent="0.2">
      <c r="B34" s="16" t="s">
        <v>196</v>
      </c>
      <c r="C34" s="30">
        <v>3</v>
      </c>
      <c r="D34" s="222"/>
      <c r="E34" s="179">
        <v>-0.4</v>
      </c>
      <c r="F34" s="34"/>
    </row>
    <row r="35" spans="1:6" ht="10.5" customHeight="1" x14ac:dyDescent="0.2">
      <c r="B35" s="16" t="s">
        <v>197</v>
      </c>
      <c r="C35" s="30"/>
      <c r="D35" s="222"/>
      <c r="E35" s="179"/>
      <c r="F35" s="34"/>
    </row>
    <row r="36" spans="1:6" ht="10.5" customHeight="1" x14ac:dyDescent="0.2">
      <c r="B36" s="16" t="s">
        <v>198</v>
      </c>
      <c r="C36" s="30">
        <v>90</v>
      </c>
      <c r="D36" s="222"/>
      <c r="E36" s="179">
        <v>-9.9999999999999978E-2</v>
      </c>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236409</v>
      </c>
      <c r="D39" s="222">
        <v>16979</v>
      </c>
      <c r="E39" s="179">
        <v>-0.20254138092716212</v>
      </c>
      <c r="F39" s="34"/>
    </row>
    <row r="40" spans="1:6" ht="10.5" customHeight="1" x14ac:dyDescent="0.2">
      <c r="B40" s="16" t="s">
        <v>23</v>
      </c>
      <c r="C40" s="30">
        <v>775</v>
      </c>
      <c r="D40" s="222"/>
      <c r="E40" s="179">
        <v>-0.32373472949389182</v>
      </c>
      <c r="F40" s="34"/>
    </row>
    <row r="41" spans="1:6" s="28" customFormat="1" ht="10.5" customHeight="1" x14ac:dyDescent="0.2">
      <c r="A41" s="24"/>
      <c r="B41" s="33" t="s">
        <v>193</v>
      </c>
      <c r="C41" s="30">
        <v>3216.25</v>
      </c>
      <c r="D41" s="222">
        <v>466</v>
      </c>
      <c r="E41" s="179">
        <v>-0.26241256736612772</v>
      </c>
      <c r="F41" s="27"/>
    </row>
    <row r="42" spans="1:6" ht="10.5" customHeight="1" x14ac:dyDescent="0.2">
      <c r="B42" s="33" t="s">
        <v>194</v>
      </c>
      <c r="C42" s="343">
        <v>95948</v>
      </c>
      <c r="D42" s="222">
        <v>15545</v>
      </c>
      <c r="E42" s="344">
        <v>-0.15229798738359868</v>
      </c>
      <c r="F42" s="34"/>
    </row>
    <row r="43" spans="1:6" ht="10.5" customHeight="1" x14ac:dyDescent="0.2">
      <c r="B43" s="33" t="s">
        <v>322</v>
      </c>
      <c r="C43" s="343">
        <v>605</v>
      </c>
      <c r="D43" s="222">
        <v>276</v>
      </c>
      <c r="E43" s="344">
        <v>-1.9448946515397081E-2</v>
      </c>
      <c r="F43" s="34"/>
    </row>
    <row r="44" spans="1:6" ht="10.5" customHeight="1" x14ac:dyDescent="0.2">
      <c r="B44" s="33" t="s">
        <v>324</v>
      </c>
      <c r="C44" s="343">
        <v>5331</v>
      </c>
      <c r="D44" s="222">
        <v>5147</v>
      </c>
      <c r="E44" s="344">
        <v>-0.20646025602857998</v>
      </c>
      <c r="F44" s="34"/>
    </row>
    <row r="45" spans="1:6" ht="10.5" customHeight="1" x14ac:dyDescent="0.2">
      <c r="B45" s="33" t="s">
        <v>325</v>
      </c>
      <c r="C45" s="343">
        <v>5774</v>
      </c>
      <c r="D45" s="222">
        <v>5296</v>
      </c>
      <c r="E45" s="344">
        <v>-0.16956709334100384</v>
      </c>
      <c r="F45" s="34"/>
    </row>
    <row r="46" spans="1:6" ht="10.5" customHeight="1" x14ac:dyDescent="0.2">
      <c r="B46" s="33" t="s">
        <v>320</v>
      </c>
      <c r="C46" s="343">
        <v>62511</v>
      </c>
      <c r="D46" s="222">
        <v>971</v>
      </c>
      <c r="E46" s="344">
        <v>-0.14960276432497144</v>
      </c>
      <c r="F46" s="34"/>
    </row>
    <row r="47" spans="1:6" ht="10.5" customHeight="1" x14ac:dyDescent="0.2">
      <c r="B47" s="33" t="s">
        <v>321</v>
      </c>
      <c r="C47" s="343">
        <v>2527</v>
      </c>
      <c r="D47" s="222">
        <v>337</v>
      </c>
      <c r="E47" s="344">
        <v>-7.3680351906158403E-2</v>
      </c>
      <c r="F47" s="34"/>
    </row>
    <row r="48" spans="1:6" ht="10.5" customHeight="1" x14ac:dyDescent="0.2">
      <c r="B48" s="33" t="s">
        <v>323</v>
      </c>
      <c r="C48" s="343">
        <v>19200</v>
      </c>
      <c r="D48" s="222">
        <v>3518</v>
      </c>
      <c r="E48" s="344">
        <v>-0.15276674609478424</v>
      </c>
      <c r="F48" s="34"/>
    </row>
    <row r="49" spans="1:6" ht="10.5" customHeight="1" x14ac:dyDescent="0.2">
      <c r="B49" s="16" t="s">
        <v>196</v>
      </c>
      <c r="C49" s="343">
        <v>99164.25</v>
      </c>
      <c r="D49" s="222">
        <v>16011</v>
      </c>
      <c r="E49" s="344">
        <v>-0.15638279319248127</v>
      </c>
      <c r="F49" s="34"/>
    </row>
    <row r="50" spans="1:6" s="28" customFormat="1" ht="10.5" customHeight="1" x14ac:dyDescent="0.2">
      <c r="A50" s="24"/>
      <c r="B50" s="16" t="s">
        <v>197</v>
      </c>
      <c r="C50" s="343">
        <v>3</v>
      </c>
      <c r="D50" s="222"/>
      <c r="E50" s="344">
        <v>-0.4</v>
      </c>
      <c r="F50" s="27"/>
    </row>
    <row r="51" spans="1:6" ht="10.5" customHeight="1" x14ac:dyDescent="0.2">
      <c r="B51" s="16" t="s">
        <v>198</v>
      </c>
      <c r="C51" s="343"/>
      <c r="D51" s="222"/>
      <c r="E51" s="344"/>
      <c r="F51" s="34"/>
    </row>
    <row r="52" spans="1:6" ht="11.25" customHeight="1" x14ac:dyDescent="0.2">
      <c r="B52" s="16" t="s">
        <v>303</v>
      </c>
      <c r="C52" s="343">
        <v>90</v>
      </c>
      <c r="D52" s="222"/>
      <c r="E52" s="344">
        <v>-9.9999999999999978E-2</v>
      </c>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107323</v>
      </c>
      <c r="D55" s="222">
        <v>133</v>
      </c>
      <c r="E55" s="179">
        <v>-4.8116152836413906E-2</v>
      </c>
      <c r="F55" s="34"/>
    </row>
    <row r="56" spans="1:6" ht="10.5" customHeight="1" x14ac:dyDescent="0.2">
      <c r="B56" s="16" t="s">
        <v>169</v>
      </c>
      <c r="C56" s="30">
        <v>3638</v>
      </c>
      <c r="D56" s="222"/>
      <c r="E56" s="179">
        <v>-0.38918737407656145</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1845</v>
      </c>
      <c r="D59" s="222"/>
      <c r="E59" s="179">
        <v>-0.14464534075104307</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1765</v>
      </c>
      <c r="D61" s="222"/>
      <c r="E61" s="179">
        <v>-0.16469474680548979</v>
      </c>
      <c r="F61" s="36"/>
    </row>
    <row r="62" spans="1:6" s="28" customFormat="1" ht="10.5" customHeight="1" x14ac:dyDescent="0.2">
      <c r="A62" s="24"/>
      <c r="B62" s="16" t="s">
        <v>200</v>
      </c>
      <c r="C62" s="30">
        <v>122</v>
      </c>
      <c r="D62" s="222"/>
      <c r="E62" s="179">
        <v>-0.14685314685314688</v>
      </c>
      <c r="F62" s="36"/>
    </row>
    <row r="63" spans="1:6" s="28" customFormat="1" ht="10.5" customHeight="1" x14ac:dyDescent="0.2">
      <c r="A63" s="24"/>
      <c r="B63" s="16" t="s">
        <v>201</v>
      </c>
      <c r="C63" s="30">
        <v>433</v>
      </c>
      <c r="D63" s="222"/>
      <c r="E63" s="179">
        <v>-0.11451942740286303</v>
      </c>
      <c r="F63" s="36"/>
    </row>
    <row r="64" spans="1:6" s="28" customFormat="1" ht="10.5" customHeight="1" x14ac:dyDescent="0.2">
      <c r="A64" s="24"/>
      <c r="B64" s="16" t="s">
        <v>202</v>
      </c>
      <c r="C64" s="30">
        <v>16199</v>
      </c>
      <c r="D64" s="222"/>
      <c r="E64" s="179">
        <v>-3.7263758469036068E-2</v>
      </c>
      <c r="F64" s="36"/>
    </row>
    <row r="65" spans="1:6" s="28" customFormat="1" ht="10.5" customHeight="1" x14ac:dyDescent="0.2">
      <c r="A65" s="24"/>
      <c r="B65" s="16" t="s">
        <v>203</v>
      </c>
      <c r="C65" s="30">
        <v>1043</v>
      </c>
      <c r="D65" s="222"/>
      <c r="E65" s="179">
        <v>-0.14085667215815489</v>
      </c>
      <c r="F65" s="36"/>
    </row>
    <row r="66" spans="1:6" s="28" customFormat="1" ht="10.5" customHeight="1" x14ac:dyDescent="0.2">
      <c r="A66" s="24"/>
      <c r="B66" s="16" t="s">
        <v>204</v>
      </c>
      <c r="C66" s="30">
        <v>1000.01</v>
      </c>
      <c r="D66" s="222"/>
      <c r="E66" s="179">
        <v>-9.8910891089108999E-3</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16469</v>
      </c>
      <c r="D69" s="222"/>
      <c r="E69" s="179">
        <v>-5.7891424975687888E-2</v>
      </c>
      <c r="F69" s="36"/>
    </row>
    <row r="70" spans="1:6" s="28" customFormat="1" ht="10.5" customHeight="1" x14ac:dyDescent="0.2">
      <c r="A70" s="24"/>
      <c r="B70" s="16" t="s">
        <v>23</v>
      </c>
      <c r="C70" s="30">
        <v>1240</v>
      </c>
      <c r="D70" s="222"/>
      <c r="E70" s="179">
        <v>0.28099173553719003</v>
      </c>
      <c r="F70" s="36"/>
    </row>
    <row r="71" spans="1:6" s="28" customFormat="1" ht="10.5" customHeight="1" x14ac:dyDescent="0.2">
      <c r="A71" s="24"/>
      <c r="B71" s="33" t="s">
        <v>193</v>
      </c>
      <c r="C71" s="30">
        <v>1964</v>
      </c>
      <c r="D71" s="222"/>
      <c r="E71" s="179">
        <v>0.17016205910390836</v>
      </c>
      <c r="F71" s="36"/>
    </row>
    <row r="72" spans="1:6" s="28" customFormat="1" ht="10.5" customHeight="1" x14ac:dyDescent="0.2">
      <c r="A72" s="24"/>
      <c r="B72" s="33" t="s">
        <v>194</v>
      </c>
      <c r="C72" s="30">
        <v>3115</v>
      </c>
      <c r="D72" s="222"/>
      <c r="E72" s="179">
        <v>-6.8759342301943249E-2</v>
      </c>
      <c r="F72" s="36"/>
    </row>
    <row r="73" spans="1:6" s="28" customFormat="1" ht="10.5" customHeight="1" x14ac:dyDescent="0.2">
      <c r="A73" s="24"/>
      <c r="B73" s="33" t="s">
        <v>322</v>
      </c>
      <c r="C73" s="30">
        <v>29</v>
      </c>
      <c r="D73" s="222"/>
      <c r="E73" s="179"/>
      <c r="F73" s="36"/>
    </row>
    <row r="74" spans="1:6" s="28" customFormat="1" ht="10.5" customHeight="1" x14ac:dyDescent="0.2">
      <c r="A74" s="24"/>
      <c r="B74" s="33" t="s">
        <v>324</v>
      </c>
      <c r="C74" s="30">
        <v>156</v>
      </c>
      <c r="D74" s="222"/>
      <c r="E74" s="179">
        <v>0</v>
      </c>
      <c r="F74" s="36"/>
    </row>
    <row r="75" spans="1:6" s="28" customFormat="1" ht="10.5" customHeight="1" x14ac:dyDescent="0.2">
      <c r="A75" s="24"/>
      <c r="B75" s="33" t="s">
        <v>325</v>
      </c>
      <c r="C75" s="30">
        <v>62</v>
      </c>
      <c r="D75" s="222"/>
      <c r="E75" s="179">
        <v>-0.31868131868131866</v>
      </c>
      <c r="F75" s="36"/>
    </row>
    <row r="76" spans="1:6" s="28" customFormat="1" ht="10.5" customHeight="1" x14ac:dyDescent="0.2">
      <c r="A76" s="24"/>
      <c r="B76" s="33" t="s">
        <v>320</v>
      </c>
      <c r="C76" s="30">
        <v>655</v>
      </c>
      <c r="D76" s="222"/>
      <c r="E76" s="179">
        <v>-5.4834054834054791E-2</v>
      </c>
      <c r="F76" s="36"/>
    </row>
    <row r="77" spans="1:6" s="28" customFormat="1" ht="10.5" customHeight="1" x14ac:dyDescent="0.2">
      <c r="A77" s="24"/>
      <c r="B77" s="33" t="s">
        <v>321</v>
      </c>
      <c r="C77" s="30">
        <v>441</v>
      </c>
      <c r="D77" s="222"/>
      <c r="E77" s="179">
        <v>5.5023923444976086E-2</v>
      </c>
      <c r="F77" s="36"/>
    </row>
    <row r="78" spans="1:6" s="28" customFormat="1" ht="10.5" customHeight="1" x14ac:dyDescent="0.2">
      <c r="A78" s="24"/>
      <c r="B78" s="33" t="s">
        <v>323</v>
      </c>
      <c r="C78" s="30">
        <v>1772</v>
      </c>
      <c r="D78" s="222"/>
      <c r="E78" s="179">
        <v>-0.10414560161779574</v>
      </c>
      <c r="F78" s="36"/>
    </row>
    <row r="79" spans="1:6" s="28" customFormat="1" ht="10.5" customHeight="1" x14ac:dyDescent="0.2">
      <c r="A79" s="24"/>
      <c r="B79" s="16" t="s">
        <v>195</v>
      </c>
      <c r="C79" s="30">
        <v>5079</v>
      </c>
      <c r="D79" s="222"/>
      <c r="E79" s="179">
        <v>1.1068200820161689E-2</v>
      </c>
      <c r="F79" s="36"/>
    </row>
    <row r="80" spans="1:6" s="28" customFormat="1" ht="10.5" customHeight="1" x14ac:dyDescent="0.2">
      <c r="A80" s="24"/>
      <c r="B80" s="16" t="s">
        <v>196</v>
      </c>
      <c r="C80" s="30">
        <v>4</v>
      </c>
      <c r="D80" s="222"/>
      <c r="E80" s="179">
        <v>0.33333333333333326</v>
      </c>
      <c r="F80" s="36"/>
    </row>
    <row r="81" spans="1:6" s="28" customFormat="1" ht="10.5" customHeight="1" x14ac:dyDescent="0.2">
      <c r="A81" s="24"/>
      <c r="B81" s="16" t="s">
        <v>197</v>
      </c>
      <c r="C81" s="30">
        <v>3</v>
      </c>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65</v>
      </c>
      <c r="D83" s="222"/>
      <c r="E83" s="344">
        <v>0.51162790697674421</v>
      </c>
      <c r="F83" s="34"/>
    </row>
    <row r="84" spans="1:6" ht="10.5" customHeight="1" x14ac:dyDescent="0.2">
      <c r="B84" s="16" t="s">
        <v>201</v>
      </c>
      <c r="C84" s="343">
        <v>138</v>
      </c>
      <c r="D84" s="222"/>
      <c r="E84" s="344">
        <v>1.4705882352941124E-2</v>
      </c>
      <c r="F84" s="20"/>
    </row>
    <row r="85" spans="1:6" ht="10.5" customHeight="1" x14ac:dyDescent="0.2">
      <c r="B85" s="16" t="s">
        <v>202</v>
      </c>
      <c r="C85" s="343">
        <v>3445</v>
      </c>
      <c r="D85" s="222"/>
      <c r="E85" s="344">
        <v>0.12729057591623039</v>
      </c>
      <c r="F85" s="34"/>
    </row>
    <row r="86" spans="1:6" ht="10.5" customHeight="1" x14ac:dyDescent="0.2">
      <c r="B86" s="16" t="s">
        <v>203</v>
      </c>
      <c r="C86" s="343">
        <v>369</v>
      </c>
      <c r="D86" s="222"/>
      <c r="E86" s="344">
        <v>-5.1413881748071932E-2</v>
      </c>
      <c r="F86" s="34"/>
    </row>
    <row r="87" spans="1:6" ht="10.5" customHeight="1" x14ac:dyDescent="0.2">
      <c r="B87" s="16" t="s">
        <v>204</v>
      </c>
      <c r="C87" s="343">
        <v>110</v>
      </c>
      <c r="D87" s="222"/>
      <c r="E87" s="344">
        <v>0.22222222222222232</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362046</v>
      </c>
      <c r="D90" s="222">
        <v>17112</v>
      </c>
      <c r="E90" s="346">
        <v>-0.15575309148654859</v>
      </c>
      <c r="F90" s="47"/>
    </row>
    <row r="91" spans="1:6" s="28" customFormat="1" ht="10.5" customHeight="1" x14ac:dyDescent="0.2">
      <c r="A91" s="24"/>
      <c r="B91" s="16" t="s">
        <v>169</v>
      </c>
      <c r="C91" s="345">
        <v>5653</v>
      </c>
      <c r="D91" s="222"/>
      <c r="E91" s="346">
        <v>-0.29950433705080548</v>
      </c>
      <c r="F91" s="47"/>
    </row>
    <row r="92" spans="1:6" ht="10.5" customHeight="1" x14ac:dyDescent="0.2">
      <c r="B92" s="33" t="s">
        <v>193</v>
      </c>
      <c r="C92" s="345">
        <v>34187.25</v>
      </c>
      <c r="D92" s="222">
        <v>486</v>
      </c>
      <c r="E92" s="346">
        <v>-3.0063636802101779E-2</v>
      </c>
      <c r="F92" s="47"/>
    </row>
    <row r="93" spans="1:6" ht="10.5" customHeight="1" x14ac:dyDescent="0.2">
      <c r="B93" s="33" t="s">
        <v>194</v>
      </c>
      <c r="C93" s="46">
        <v>99063</v>
      </c>
      <c r="D93" s="222">
        <v>15545</v>
      </c>
      <c r="E93" s="190">
        <v>-0.14990002660236335</v>
      </c>
      <c r="F93" s="47"/>
    </row>
    <row r="94" spans="1:6" ht="10.5" customHeight="1" x14ac:dyDescent="0.2">
      <c r="B94" s="33" t="s">
        <v>322</v>
      </c>
      <c r="C94" s="46">
        <v>634</v>
      </c>
      <c r="D94" s="222">
        <v>276</v>
      </c>
      <c r="E94" s="190">
        <v>1.2779552715654896E-2</v>
      </c>
      <c r="F94" s="47"/>
    </row>
    <row r="95" spans="1:6" ht="10.5" customHeight="1" x14ac:dyDescent="0.2">
      <c r="B95" s="33" t="s">
        <v>324</v>
      </c>
      <c r="C95" s="46">
        <v>5487</v>
      </c>
      <c r="D95" s="222">
        <v>5147</v>
      </c>
      <c r="E95" s="190">
        <v>-0.20177480360779754</v>
      </c>
      <c r="F95" s="47"/>
    </row>
    <row r="96" spans="1:6" ht="10.5" customHeight="1" x14ac:dyDescent="0.2">
      <c r="B96" s="33" t="s">
        <v>325</v>
      </c>
      <c r="C96" s="46">
        <v>5836</v>
      </c>
      <c r="D96" s="222">
        <v>5296</v>
      </c>
      <c r="E96" s="190">
        <v>-0.17149346961953438</v>
      </c>
      <c r="F96" s="47"/>
    </row>
    <row r="97" spans="2:6" ht="10.5" customHeight="1" x14ac:dyDescent="0.2">
      <c r="B97" s="33" t="s">
        <v>320</v>
      </c>
      <c r="C97" s="46">
        <v>63166</v>
      </c>
      <c r="D97" s="222">
        <v>971</v>
      </c>
      <c r="E97" s="190">
        <v>-0.1487176722685678</v>
      </c>
      <c r="F97" s="47"/>
    </row>
    <row r="98" spans="2:6" ht="10.5" customHeight="1" x14ac:dyDescent="0.2">
      <c r="B98" s="33" t="s">
        <v>321</v>
      </c>
      <c r="C98" s="46">
        <v>2968</v>
      </c>
      <c r="D98" s="222">
        <v>337</v>
      </c>
      <c r="E98" s="190">
        <v>-5.6579783852511167E-2</v>
      </c>
      <c r="F98" s="47"/>
    </row>
    <row r="99" spans="2:6" ht="10.5" customHeight="1" x14ac:dyDescent="0.2">
      <c r="B99" s="33" t="s">
        <v>323</v>
      </c>
      <c r="C99" s="46">
        <v>20972</v>
      </c>
      <c r="D99" s="222">
        <v>3518</v>
      </c>
      <c r="E99" s="190">
        <v>-0.14886363636363631</v>
      </c>
      <c r="F99" s="47"/>
    </row>
    <row r="100" spans="2:6" ht="10.5" customHeight="1" x14ac:dyDescent="0.2">
      <c r="B100" s="16" t="s">
        <v>195</v>
      </c>
      <c r="C100" s="46">
        <v>133250.25</v>
      </c>
      <c r="D100" s="222">
        <v>16031</v>
      </c>
      <c r="E100" s="190">
        <v>-0.12207080213917831</v>
      </c>
      <c r="F100" s="47"/>
    </row>
    <row r="101" spans="2:6" ht="10.5" customHeight="1" x14ac:dyDescent="0.2">
      <c r="B101" s="16" t="s">
        <v>196</v>
      </c>
      <c r="C101" s="46">
        <v>7</v>
      </c>
      <c r="D101" s="222"/>
      <c r="E101" s="190">
        <v>-0.125</v>
      </c>
      <c r="F101" s="47"/>
    </row>
    <row r="102" spans="2:6" ht="10.5" customHeight="1" x14ac:dyDescent="0.2">
      <c r="B102" s="16" t="s">
        <v>197</v>
      </c>
      <c r="C102" s="46">
        <v>3</v>
      </c>
      <c r="D102" s="222"/>
      <c r="E102" s="190">
        <v>-0.4</v>
      </c>
      <c r="F102" s="47"/>
    </row>
    <row r="103" spans="2:6" ht="10.5" customHeight="1" x14ac:dyDescent="0.2">
      <c r="B103" s="16" t="s">
        <v>198</v>
      </c>
      <c r="C103" s="46">
        <v>90</v>
      </c>
      <c r="D103" s="222"/>
      <c r="E103" s="190"/>
      <c r="F103" s="47"/>
    </row>
    <row r="104" spans="2:6" ht="10.5" customHeight="1" x14ac:dyDescent="0.2">
      <c r="B104" s="16" t="s">
        <v>200</v>
      </c>
      <c r="C104" s="46">
        <v>187</v>
      </c>
      <c r="D104" s="222"/>
      <c r="E104" s="190">
        <v>5.3763440860215006E-3</v>
      </c>
      <c r="F104" s="47"/>
    </row>
    <row r="105" spans="2:6" ht="10.5" customHeight="1" x14ac:dyDescent="0.2">
      <c r="B105" s="16" t="s">
        <v>201</v>
      </c>
      <c r="C105" s="46">
        <v>571</v>
      </c>
      <c r="D105" s="222"/>
      <c r="E105" s="190">
        <v>-8.6400000000000032E-2</v>
      </c>
      <c r="F105" s="47"/>
    </row>
    <row r="106" spans="2:6" ht="10.5" customHeight="1" x14ac:dyDescent="0.2">
      <c r="B106" s="16" t="s">
        <v>202</v>
      </c>
      <c r="C106" s="46">
        <v>19644</v>
      </c>
      <c r="D106" s="222"/>
      <c r="E106" s="190">
        <v>-1.1970626697515363E-2</v>
      </c>
      <c r="F106" s="47"/>
    </row>
    <row r="107" spans="2:6" ht="10.5" customHeight="1" x14ac:dyDescent="0.2">
      <c r="B107" s="16" t="s">
        <v>203</v>
      </c>
      <c r="C107" s="46">
        <v>1412</v>
      </c>
      <c r="D107" s="222"/>
      <c r="E107" s="190">
        <v>-0.1191515907673113</v>
      </c>
      <c r="F107" s="47"/>
    </row>
    <row r="108" spans="2:6" ht="10.5" customHeight="1" x14ac:dyDescent="0.2">
      <c r="B108" s="16" t="s">
        <v>204</v>
      </c>
      <c r="C108" s="46">
        <v>1110.01</v>
      </c>
      <c r="D108" s="222"/>
      <c r="E108" s="190">
        <v>9.099999999999886E-3</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DE MARS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357720.99999999913</v>
      </c>
      <c r="D119" s="222">
        <v>6221.9499999999989</v>
      </c>
      <c r="E119" s="239">
        <v>-0.11031171260711414</v>
      </c>
      <c r="F119" s="20"/>
    </row>
    <row r="120" spans="1:6" ht="10.5" customHeight="1" x14ac:dyDescent="0.2">
      <c r="A120" s="2"/>
      <c r="B120" s="37" t="s">
        <v>206</v>
      </c>
      <c r="C120" s="238">
        <v>174</v>
      </c>
      <c r="D120" s="222"/>
      <c r="E120" s="239"/>
      <c r="F120" s="20"/>
    </row>
    <row r="121" spans="1:6" ht="10.5" customHeight="1" x14ac:dyDescent="0.2">
      <c r="A121" s="2"/>
      <c r="B121" s="37" t="s">
        <v>226</v>
      </c>
      <c r="C121" s="238">
        <v>380</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358279.99999999913</v>
      </c>
      <c r="D126" s="222">
        <v>6221.9499999999989</v>
      </c>
      <c r="E126" s="239">
        <v>-0.11337489609166174</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471876.7200000023</v>
      </c>
      <c r="D129" s="222">
        <v>181.35999999999999</v>
      </c>
      <c r="E129" s="239">
        <v>-8.3135624901393257E-2</v>
      </c>
      <c r="F129" s="20"/>
    </row>
    <row r="130" spans="1:6" ht="10.5" customHeight="1" x14ac:dyDescent="0.2">
      <c r="A130" s="2"/>
      <c r="B130" s="37" t="s">
        <v>208</v>
      </c>
      <c r="C130" s="238">
        <v>13860.500000000005</v>
      </c>
      <c r="D130" s="222">
        <v>11067.300000000007</v>
      </c>
      <c r="E130" s="239">
        <v>-0.16020382196478578</v>
      </c>
      <c r="F130" s="20"/>
    </row>
    <row r="131" spans="1:6" ht="10.5" customHeight="1" x14ac:dyDescent="0.2">
      <c r="A131" s="2"/>
      <c r="B131" s="37" t="s">
        <v>209</v>
      </c>
      <c r="C131" s="238">
        <v>357471.69000000122</v>
      </c>
      <c r="D131" s="222">
        <v>2551.1100000000006</v>
      </c>
      <c r="E131" s="239">
        <v>-0.11730448628793855</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843209.91000000364</v>
      </c>
      <c r="D135" s="222">
        <v>13799.770000000008</v>
      </c>
      <c r="E135" s="239">
        <v>-9.9274776235384943E-2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4113.6000000000004</v>
      </c>
      <c r="D138" s="222">
        <v>176</v>
      </c>
      <c r="E138" s="239">
        <v>-6.8330577763685341E-2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4113.6000000000004</v>
      </c>
      <c r="D141" s="222">
        <v>176</v>
      </c>
      <c r="E141" s="239">
        <v>-6.8330577763685341E-2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7897.0999999999995</v>
      </c>
      <c r="D144" s="222"/>
      <c r="E144" s="239">
        <v>-0.13136208444061181</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7897.0999999999995</v>
      </c>
      <c r="D147" s="222"/>
      <c r="E147" s="182">
        <v>-0.13136208444061181</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925.30000000000007</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925.30000000000007</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234</v>
      </c>
      <c r="D155" s="222"/>
      <c r="E155" s="182">
        <v>-0.28549618320610692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234</v>
      </c>
      <c r="D157" s="222"/>
      <c r="E157" s="182">
        <v>-0.28549618320610692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4349.3000000000011</v>
      </c>
      <c r="D161" s="222"/>
      <c r="E161" s="182">
        <v>-8.3696226959678155E-2</v>
      </c>
      <c r="F161" s="56"/>
    </row>
    <row r="162" spans="1:6" s="57" customFormat="1" ht="10.5" customHeight="1" x14ac:dyDescent="0.2">
      <c r="A162" s="6"/>
      <c r="B162" s="37" t="s">
        <v>206</v>
      </c>
      <c r="C162" s="55"/>
      <c r="D162" s="222"/>
      <c r="E162" s="182"/>
      <c r="F162" s="56"/>
    </row>
    <row r="163" spans="1:6" s="57" customFormat="1" ht="10.5" customHeight="1" x14ac:dyDescent="0.2">
      <c r="A163" s="6"/>
      <c r="B163" s="37" t="s">
        <v>226</v>
      </c>
      <c r="C163" s="55">
        <v>16.5</v>
      </c>
      <c r="D163" s="222"/>
      <c r="E163" s="182"/>
      <c r="F163" s="56"/>
    </row>
    <row r="164" spans="1:6" s="57" customFormat="1" ht="10.5" customHeight="1" x14ac:dyDescent="0.2">
      <c r="A164" s="6"/>
      <c r="B164" s="37" t="s">
        <v>207</v>
      </c>
      <c r="C164" s="55">
        <v>1900.7999999999997</v>
      </c>
      <c r="D164" s="222"/>
      <c r="E164" s="182">
        <v>-0.18637102987757903</v>
      </c>
      <c r="F164" s="56"/>
    </row>
    <row r="165" spans="1:6" s="57" customFormat="1" ht="10.5" customHeight="1" x14ac:dyDescent="0.2">
      <c r="A165" s="6"/>
      <c r="B165" s="37" t="s">
        <v>208</v>
      </c>
      <c r="C165" s="55">
        <v>10.700000000000001</v>
      </c>
      <c r="D165" s="222"/>
      <c r="E165" s="182"/>
      <c r="F165" s="56"/>
    </row>
    <row r="166" spans="1:6" s="57" customFormat="1" ht="10.5" customHeight="1" x14ac:dyDescent="0.2">
      <c r="A166" s="6"/>
      <c r="B166" s="37" t="s">
        <v>209</v>
      </c>
      <c r="C166" s="55">
        <v>461.78000000000003</v>
      </c>
      <c r="D166" s="222"/>
      <c r="E166" s="182">
        <v>-0.14785015685550829</v>
      </c>
      <c r="F166" s="56"/>
    </row>
    <row r="167" spans="1:6" s="57" customFormat="1" ht="10.5" customHeight="1" x14ac:dyDescent="0.2">
      <c r="A167" s="6"/>
      <c r="B167" s="37" t="s">
        <v>210</v>
      </c>
      <c r="C167" s="55"/>
      <c r="D167" s="222"/>
      <c r="E167" s="182"/>
      <c r="F167" s="56"/>
    </row>
    <row r="168" spans="1:6" s="57" customFormat="1" ht="10.5" customHeight="1" x14ac:dyDescent="0.2">
      <c r="A168" s="6"/>
      <c r="B168" s="37" t="s">
        <v>211</v>
      </c>
      <c r="C168" s="55">
        <v>6449.9500000000007</v>
      </c>
      <c r="D168" s="222"/>
      <c r="E168" s="182">
        <v>-0.10986675499065013</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13190.03</v>
      </c>
      <c r="D170" s="222"/>
      <c r="E170" s="182">
        <v>-0.12271867467635778</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1228057.9400000027</v>
      </c>
      <c r="D172" s="222">
        <v>20197.720000000005</v>
      </c>
      <c r="E172" s="182">
        <v>-0.10315758641472439</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21825.949999999997</v>
      </c>
      <c r="D176" s="222">
        <v>780</v>
      </c>
      <c r="E176" s="182">
        <v>-0.10545169137070032</v>
      </c>
      <c r="F176" s="59"/>
    </row>
    <row r="177" spans="1:10" s="60" customFormat="1" ht="10.5" customHeight="1" x14ac:dyDescent="0.2">
      <c r="A177" s="24"/>
      <c r="B177" s="37" t="s">
        <v>214</v>
      </c>
      <c r="C177" s="55">
        <v>31534980</v>
      </c>
      <c r="D177" s="222">
        <v>2528304</v>
      </c>
      <c r="E177" s="182">
        <v>-9.5876048211755771E-2</v>
      </c>
      <c r="F177" s="59"/>
    </row>
    <row r="178" spans="1:10" s="60" customFormat="1" ht="10.5" customHeight="1" x14ac:dyDescent="0.2">
      <c r="A178" s="24"/>
      <c r="B178" s="37" t="s">
        <v>215</v>
      </c>
      <c r="C178" s="55">
        <v>8198</v>
      </c>
      <c r="D178" s="222">
        <v>377</v>
      </c>
      <c r="E178" s="182">
        <v>-0.37095722232879336</v>
      </c>
      <c r="F178" s="59"/>
    </row>
    <row r="179" spans="1:10" s="60" customFormat="1" ht="10.5" customHeight="1" x14ac:dyDescent="0.2">
      <c r="A179" s="24"/>
      <c r="B179" s="37" t="s">
        <v>216</v>
      </c>
      <c r="C179" s="55">
        <v>15273</v>
      </c>
      <c r="D179" s="222">
        <v>1030</v>
      </c>
      <c r="E179" s="182">
        <v>-0.13164852033999486</v>
      </c>
      <c r="F179" s="59"/>
    </row>
    <row r="180" spans="1:10" s="60" customFormat="1" ht="10.5" customHeight="1" x14ac:dyDescent="0.2">
      <c r="A180" s="24"/>
      <c r="B180" s="37" t="s">
        <v>217</v>
      </c>
      <c r="C180" s="55">
        <v>87105.000000000044</v>
      </c>
      <c r="D180" s="222">
        <v>3165.6</v>
      </c>
      <c r="E180" s="182">
        <v>-0.13361117189520566</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31667381.949999999</v>
      </c>
      <c r="D186" s="342">
        <v>2533656.6</v>
      </c>
      <c r="E186" s="194">
        <v>-9.611129072639113E-2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Tousrisques_mnt</vt:lpstr>
      <vt:lpstr>Maladie_nbre</vt:lpstr>
      <vt:lpstr>Maternité_nbre</vt:lpstr>
      <vt:lpstr>AT_nbre</vt:lpstr>
      <vt:lpstr>Tousrisques_nbre</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2024-05-15T08:04:25Z</dcterms:modified>
</cp:coreProperties>
</file>